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20" windowWidth="14145" windowHeight="9120" tabRatio="1000"/>
  </bookViews>
  <sheets>
    <sheet name="세입결산서" sheetId="1" r:id="rId1"/>
    <sheet name="세출결산서" sheetId="2" r:id="rId2"/>
    <sheet name="과목전용조서" sheetId="3" r:id="rId3"/>
    <sheet name="사업수입명세서" sheetId="9" r:id="rId4"/>
    <sheet name="정부보조금명세서" sheetId="8" r:id="rId5"/>
    <sheet name="인건비명세서" sheetId="7" r:id="rId6"/>
    <sheet name="사업비명세서" sheetId="6" r:id="rId7"/>
    <sheet name="기타비용명세서" sheetId="5" r:id="rId8"/>
  </sheets>
  <definedNames>
    <definedName name="_xlnm.Print_Area" localSheetId="1">세출결산서!$A$1:$H$104</definedName>
  </definedNames>
  <calcPr calcId="124519"/>
</workbook>
</file>

<file path=xl/calcChain.xml><?xml version="1.0" encoding="utf-8"?>
<calcChain xmlns="http://schemas.openxmlformats.org/spreadsheetml/2006/main">
  <c r="E103" i="2"/>
  <c r="H55"/>
  <c r="G37" i="1"/>
  <c r="F37"/>
  <c r="G16"/>
  <c r="G17"/>
  <c r="G38"/>
  <c r="G36"/>
  <c r="I36"/>
  <c r="H102" i="2"/>
  <c r="F102"/>
  <c r="E54"/>
  <c r="E102"/>
  <c r="E27"/>
  <c r="H39"/>
  <c r="H27"/>
  <c r="G102"/>
  <c r="G104"/>
  <c r="F99"/>
  <c r="G99"/>
  <c r="H99"/>
  <c r="E99"/>
  <c r="E101"/>
  <c r="H93"/>
  <c r="F93"/>
  <c r="E93"/>
  <c r="E95"/>
  <c r="E94"/>
  <c r="H87"/>
  <c r="F87"/>
  <c r="E87"/>
  <c r="H81"/>
  <c r="F81"/>
  <c r="F83"/>
  <c r="E81"/>
  <c r="H66"/>
  <c r="E66"/>
  <c r="E68"/>
  <c r="F39"/>
  <c r="E39"/>
  <c r="F27"/>
  <c r="I15" i="1"/>
  <c r="G15"/>
  <c r="F15"/>
  <c r="F80" i="2"/>
  <c r="E80"/>
  <c r="F77"/>
  <c r="F82"/>
  <c r="F101"/>
  <c r="H91"/>
  <c r="H90"/>
  <c r="H78"/>
  <c r="H80"/>
  <c r="E44"/>
  <c r="E38"/>
  <c r="E82"/>
  <c r="E83"/>
  <c r="E51"/>
  <c r="E40"/>
  <c r="E41"/>
  <c r="E29"/>
  <c r="H100"/>
  <c r="H101"/>
  <c r="C5" i="6"/>
  <c r="B5" i="7"/>
  <c r="G82" i="2"/>
  <c r="G83"/>
  <c r="G80"/>
  <c r="H35" i="1"/>
  <c r="H29"/>
  <c r="H23"/>
  <c r="F98" i="2"/>
  <c r="G98"/>
  <c r="E98"/>
  <c r="F92"/>
  <c r="G92"/>
  <c r="H92"/>
  <c r="E92"/>
  <c r="F86"/>
  <c r="G86"/>
  <c r="E86"/>
  <c r="F74"/>
  <c r="G74"/>
  <c r="E74"/>
  <c r="F71"/>
  <c r="G71"/>
  <c r="E71"/>
  <c r="F65"/>
  <c r="G65"/>
  <c r="E65"/>
  <c r="F62"/>
  <c r="G62"/>
  <c r="E62"/>
  <c r="F59"/>
  <c r="G59"/>
  <c r="E59"/>
  <c r="F50"/>
  <c r="G50"/>
  <c r="E50"/>
  <c r="F47"/>
  <c r="G47"/>
  <c r="E47"/>
  <c r="F44"/>
  <c r="G44"/>
  <c r="F38"/>
  <c r="G38"/>
  <c r="F35"/>
  <c r="G35"/>
  <c r="E35"/>
  <c r="F32"/>
  <c r="G32"/>
  <c r="E32"/>
  <c r="F26"/>
  <c r="G26"/>
  <c r="E26"/>
  <c r="F23"/>
  <c r="G23"/>
  <c r="E23"/>
  <c r="F20"/>
  <c r="G20"/>
  <c r="E20"/>
  <c r="F17"/>
  <c r="G17"/>
  <c r="E17"/>
  <c r="F14"/>
  <c r="G14"/>
  <c r="E14"/>
  <c r="F11"/>
  <c r="G11"/>
  <c r="E11"/>
  <c r="F8"/>
  <c r="G8"/>
  <c r="E8"/>
  <c r="F35" i="1"/>
  <c r="G35"/>
  <c r="E35"/>
  <c r="F32"/>
  <c r="G32"/>
  <c r="H32"/>
  <c r="E32"/>
  <c r="F29"/>
  <c r="G29"/>
  <c r="E29"/>
  <c r="E26"/>
  <c r="F23"/>
  <c r="G23"/>
  <c r="E23"/>
  <c r="F20"/>
  <c r="G20"/>
  <c r="H20"/>
  <c r="E20"/>
  <c r="E17"/>
  <c r="F14"/>
  <c r="G14"/>
  <c r="H14"/>
  <c r="E14"/>
  <c r="F11"/>
  <c r="G11"/>
  <c r="H11"/>
  <c r="E11"/>
  <c r="F8"/>
  <c r="G8"/>
  <c r="H8"/>
  <c r="C20" i="5"/>
  <c r="C18"/>
  <c r="C16"/>
  <c r="C14"/>
  <c r="C12"/>
  <c r="C9"/>
  <c r="C5"/>
  <c r="G94" i="2"/>
  <c r="F95"/>
  <c r="G93"/>
  <c r="G95"/>
  <c r="H94"/>
  <c r="E37" i="1"/>
  <c r="E36"/>
  <c r="H96" i="2"/>
  <c r="H97"/>
  <c r="H98"/>
  <c r="G101"/>
  <c r="F88"/>
  <c r="F103"/>
  <c r="G88"/>
  <c r="G87"/>
  <c r="G89"/>
  <c r="E88"/>
  <c r="E89"/>
  <c r="F40"/>
  <c r="G40"/>
  <c r="F41"/>
  <c r="G39"/>
  <c r="G41"/>
  <c r="E67"/>
  <c r="D23" i="8"/>
  <c r="D5"/>
  <c r="D11"/>
  <c r="D8"/>
  <c r="G27" i="2"/>
  <c r="G29"/>
  <c r="F67"/>
  <c r="G67"/>
  <c r="F66"/>
  <c r="F68"/>
  <c r="G66"/>
  <c r="G68"/>
  <c r="H85"/>
  <c r="H88"/>
  <c r="H84"/>
  <c r="H89"/>
  <c r="H70"/>
  <c r="H72"/>
  <c r="H74"/>
  <c r="H73"/>
  <c r="H75"/>
  <c r="H76"/>
  <c r="H82"/>
  <c r="H69"/>
  <c r="H71"/>
  <c r="H37"/>
  <c r="H31"/>
  <c r="H33"/>
  <c r="H35"/>
  <c r="H34"/>
  <c r="H40"/>
  <c r="H36"/>
  <c r="H38"/>
  <c r="H30"/>
  <c r="H32"/>
  <c r="H64"/>
  <c r="H63"/>
  <c r="H68"/>
  <c r="H65"/>
  <c r="H61"/>
  <c r="H60"/>
  <c r="H62"/>
  <c r="H58"/>
  <c r="H67"/>
  <c r="H57"/>
  <c r="H59"/>
  <c r="F52"/>
  <c r="F55"/>
  <c r="G52"/>
  <c r="G55"/>
  <c r="E52"/>
  <c r="F51"/>
  <c r="F53"/>
  <c r="G51"/>
  <c r="G54"/>
  <c r="G56"/>
  <c r="H49"/>
  <c r="H52"/>
  <c r="H48"/>
  <c r="H50"/>
  <c r="H46"/>
  <c r="H45"/>
  <c r="H47"/>
  <c r="H43"/>
  <c r="H44"/>
  <c r="H42"/>
  <c r="F28"/>
  <c r="F29"/>
  <c r="G28"/>
  <c r="E28"/>
  <c r="E55"/>
  <c r="H25"/>
  <c r="H24"/>
  <c r="H26"/>
  <c r="H22"/>
  <c r="H21"/>
  <c r="H23"/>
  <c r="H19"/>
  <c r="H18"/>
  <c r="H20"/>
  <c r="H16"/>
  <c r="H15"/>
  <c r="H13"/>
  <c r="H12"/>
  <c r="H14"/>
  <c r="H10"/>
  <c r="H9"/>
  <c r="H11"/>
  <c r="H7"/>
  <c r="H6"/>
  <c r="I34" i="1"/>
  <c r="I33"/>
  <c r="I31"/>
  <c r="I30"/>
  <c r="I28"/>
  <c r="I27"/>
  <c r="I29"/>
  <c r="H26"/>
  <c r="I26"/>
  <c r="I25"/>
  <c r="I24"/>
  <c r="H16"/>
  <c r="H37"/>
  <c r="H15"/>
  <c r="F16"/>
  <c r="F38"/>
  <c r="F36"/>
  <c r="I7"/>
  <c r="I9"/>
  <c r="I10"/>
  <c r="I11"/>
  <c r="I12"/>
  <c r="I14"/>
  <c r="I13"/>
  <c r="I6"/>
  <c r="I18"/>
  <c r="I20"/>
  <c r="I19"/>
  <c r="I21"/>
  <c r="I23"/>
  <c r="I22"/>
  <c r="H36"/>
  <c r="H38"/>
  <c r="G53" i="2"/>
  <c r="F89"/>
  <c r="E53"/>
  <c r="H17"/>
  <c r="H28"/>
  <c r="H8"/>
  <c r="I32" i="1"/>
  <c r="I35"/>
  <c r="E38"/>
  <c r="H17"/>
  <c r="F54" i="2"/>
  <c r="F56"/>
  <c r="I8" i="1"/>
  <c r="F17"/>
  <c r="H86" i="2"/>
  <c r="H83"/>
  <c r="H51"/>
  <c r="H53"/>
  <c r="H41"/>
  <c r="E56"/>
  <c r="H29"/>
  <c r="H54"/>
  <c r="E104"/>
  <c r="H56"/>
  <c r="H95"/>
  <c r="F104"/>
  <c r="H104"/>
  <c r="I16" i="1"/>
  <c r="I37"/>
  <c r="I38"/>
  <c r="I17"/>
  <c r="H103" i="2"/>
</calcChain>
</file>

<file path=xl/sharedStrings.xml><?xml version="1.0" encoding="utf-8"?>
<sst xmlns="http://schemas.openxmlformats.org/spreadsheetml/2006/main" count="413" uniqueCount="171">
  <si>
    <t>관</t>
    <phoneticPr fontId="2" type="noConversion"/>
  </si>
  <si>
    <t>항</t>
    <phoneticPr fontId="2" type="noConversion"/>
  </si>
  <si>
    <t>목</t>
    <phoneticPr fontId="2" type="noConversion"/>
  </si>
  <si>
    <t>구분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</si>
  <si>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</si>
  <si>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</si>
  <si>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</si>
  <si>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합계</t>
    <phoneticPr fontId="2" type="noConversion"/>
  </si>
  <si>
    <t>국비</t>
    <phoneticPr fontId="2" type="noConversion"/>
  </si>
  <si>
    <t>자부담·후원</t>
    <phoneticPr fontId="2" type="noConversion"/>
  </si>
  <si>
    <t>계</t>
    <phoneticPr fontId="2" type="noConversion"/>
  </si>
  <si>
    <t>과    목</t>
    <phoneticPr fontId="2" type="noConversion"/>
  </si>
  <si>
    <t>보조금</t>
    <phoneticPr fontId="2" type="noConversion"/>
  </si>
  <si>
    <t>자부담금</t>
    <phoneticPr fontId="2" type="noConversion"/>
  </si>
  <si>
    <t>후원금</t>
    <phoneticPr fontId="2" type="noConversion"/>
  </si>
  <si>
    <t>예  산</t>
    <phoneticPr fontId="2" type="noConversion"/>
  </si>
  <si>
    <t>결  산</t>
    <phoneticPr fontId="2" type="noConversion"/>
  </si>
  <si>
    <t>증  감</t>
    <phoneticPr fontId="2" type="noConversion"/>
  </si>
  <si>
    <t xml:space="preserve">[별지 제6호서식] </t>
    <phoneticPr fontId="2" type="noConversion"/>
  </si>
  <si>
    <t>과  목  전  용  조  서</t>
    <phoneticPr fontId="2" type="noConversion"/>
  </si>
  <si>
    <t>합  계</t>
    <phoneticPr fontId="2" type="noConversion"/>
  </si>
  <si>
    <r>
      <t>[별지 제</t>
    </r>
    <r>
      <rPr>
        <sz val="11"/>
        <rFont val="돋움"/>
        <family val="3"/>
        <charset val="129"/>
      </rPr>
      <t>17</t>
    </r>
    <r>
      <rPr>
        <sz val="11"/>
        <rFont val="돋움"/>
        <family val="3"/>
        <charset val="129"/>
      </rPr>
      <t xml:space="preserve">호서식] </t>
    </r>
    <phoneticPr fontId="2" type="noConversion"/>
  </si>
  <si>
    <t>사  업  수  입  명  세  서</t>
    <phoneticPr fontId="2" type="noConversion"/>
  </si>
  <si>
    <t>내    역</t>
    <phoneticPr fontId="2" type="noConversion"/>
  </si>
  <si>
    <t>금    액</t>
    <phoneticPr fontId="2" type="noConversion"/>
  </si>
  <si>
    <t>산 출 내 역</t>
    <phoneticPr fontId="2" type="noConversion"/>
  </si>
  <si>
    <t>비    고</t>
    <phoneticPr fontId="2" type="noConversion"/>
  </si>
  <si>
    <r>
      <t>[별지 제</t>
    </r>
    <r>
      <rPr>
        <sz val="11"/>
        <rFont val="돋움"/>
        <family val="3"/>
        <charset val="129"/>
      </rPr>
      <t>18</t>
    </r>
    <r>
      <rPr>
        <sz val="11"/>
        <rFont val="돋움"/>
        <family val="3"/>
        <charset val="129"/>
      </rPr>
      <t xml:space="preserve">호서식] </t>
    </r>
    <phoneticPr fontId="2" type="noConversion"/>
  </si>
  <si>
    <t>정 부 보 조 금 명 세 서</t>
    <phoneticPr fontId="2" type="noConversion"/>
  </si>
  <si>
    <t>보 조 내 역</t>
    <phoneticPr fontId="2" type="noConversion"/>
  </si>
  <si>
    <t>금      액</t>
    <phoneticPr fontId="2" type="noConversion"/>
  </si>
  <si>
    <t>보 조 기 관</t>
    <phoneticPr fontId="2" type="noConversion"/>
  </si>
  <si>
    <t>구    분</t>
    <phoneticPr fontId="2" type="noConversion"/>
  </si>
  <si>
    <t>금    액</t>
    <phoneticPr fontId="2" type="noConversion"/>
  </si>
  <si>
    <t>산  출  내  역</t>
    <phoneticPr fontId="2" type="noConversion"/>
  </si>
  <si>
    <t>합        계</t>
    <phoneticPr fontId="2" type="noConversion"/>
  </si>
  <si>
    <t>인    건    비    명    세    서</t>
    <phoneticPr fontId="2" type="noConversion"/>
  </si>
  <si>
    <r>
      <t>[별지 제</t>
    </r>
    <r>
      <rPr>
        <sz val="11"/>
        <rFont val="돋움"/>
        <family val="3"/>
        <charset val="129"/>
      </rPr>
      <t>21</t>
    </r>
    <r>
      <rPr>
        <sz val="11"/>
        <rFont val="돋움"/>
        <family val="3"/>
        <charset val="129"/>
      </rPr>
      <t xml:space="preserve">호서식] </t>
    </r>
    <phoneticPr fontId="2" type="noConversion"/>
  </si>
  <si>
    <t>사    업    비    명    세    서</t>
    <phoneticPr fontId="2" type="noConversion"/>
  </si>
  <si>
    <t>내    역</t>
    <phoneticPr fontId="2" type="noConversion"/>
  </si>
  <si>
    <t>합    계</t>
    <phoneticPr fontId="2" type="noConversion"/>
  </si>
  <si>
    <r>
      <t>[별지 제</t>
    </r>
    <r>
      <rPr>
        <sz val="11"/>
        <rFont val="돋움"/>
        <family val="3"/>
        <charset val="129"/>
      </rPr>
      <t>22</t>
    </r>
    <r>
      <rPr>
        <sz val="11"/>
        <rFont val="돋움"/>
        <family val="3"/>
        <charset val="129"/>
      </rPr>
      <t xml:space="preserve">호서식] </t>
    </r>
    <phoneticPr fontId="2" type="noConversion"/>
  </si>
  <si>
    <t>[별지 제5호]</t>
    <phoneticPr fontId="2" type="noConversion"/>
  </si>
  <si>
    <t>세   입   결   산   서</t>
    <phoneticPr fontId="2" type="noConversion"/>
  </si>
  <si>
    <t xml:space="preserve">[별지 제5호] </t>
    <phoneticPr fontId="2" type="noConversion"/>
  </si>
  <si>
    <t>세   출   결   산   서</t>
    <phoneticPr fontId="2" type="noConversion"/>
  </si>
  <si>
    <t>보조구분</t>
    <phoneticPr fontId="2" type="noConversion"/>
  </si>
  <si>
    <t>수령일</t>
    <phoneticPr fontId="2" type="noConversion"/>
  </si>
  <si>
    <t>영동군청</t>
    <phoneticPr fontId="2" type="noConversion"/>
  </si>
  <si>
    <t>효도휴가비</t>
    <phoneticPr fontId="2" type="noConversion"/>
  </si>
  <si>
    <t>(  기 타  ) 비    용    명    세    서</t>
    <phoneticPr fontId="2" type="noConversion"/>
  </si>
  <si>
    <t>업무추진비</t>
    <phoneticPr fontId="2" type="noConversion"/>
  </si>
  <si>
    <t>기관운영비</t>
    <phoneticPr fontId="2" type="noConversion"/>
  </si>
  <si>
    <t>직책보조비</t>
    <phoneticPr fontId="2" type="noConversion"/>
  </si>
  <si>
    <t>회의비</t>
    <phoneticPr fontId="2" type="noConversion"/>
  </si>
  <si>
    <t>운영비</t>
    <phoneticPr fontId="2" type="noConversion"/>
  </si>
  <si>
    <t>수용비및수수료</t>
    <phoneticPr fontId="2" type="noConversion"/>
  </si>
  <si>
    <t>공공요금</t>
    <phoneticPr fontId="2" type="noConversion"/>
  </si>
  <si>
    <t>차량비</t>
    <phoneticPr fontId="2" type="noConversion"/>
  </si>
  <si>
    <t>시설비</t>
    <phoneticPr fontId="2" type="noConversion"/>
  </si>
  <si>
    <t>시설장비유지비</t>
    <phoneticPr fontId="2" type="noConversion"/>
  </si>
  <si>
    <t>잡수입</t>
    <phoneticPr fontId="2" type="noConversion"/>
  </si>
  <si>
    <t>사무비</t>
    <phoneticPr fontId="2" type="noConversion"/>
  </si>
  <si>
    <t>보조금수입</t>
    <phoneticPr fontId="2" type="noConversion"/>
  </si>
  <si>
    <t>대우수당</t>
    <phoneticPr fontId="2" type="noConversion"/>
  </si>
  <si>
    <t>전입금</t>
    <phoneticPr fontId="2" type="noConversion"/>
  </si>
  <si>
    <t>이월금</t>
    <phoneticPr fontId="2" type="noConversion"/>
  </si>
  <si>
    <t>단위:원</t>
    <phoneticPr fontId="2" type="noConversion"/>
  </si>
  <si>
    <t>도비</t>
    <phoneticPr fontId="2" type="noConversion"/>
  </si>
  <si>
    <t>군비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</si>
  <si>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</si>
  <si>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</si>
  <si>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</si>
  <si>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대우수당</t>
    <phoneticPr fontId="2" type="noConversion"/>
  </si>
  <si>
    <t>퇴직적립금</t>
    <phoneticPr fontId="2" type="noConversion"/>
  </si>
  <si>
    <t>사회보험료</t>
    <phoneticPr fontId="2" type="noConversion"/>
  </si>
  <si>
    <t>연차수당</t>
    <phoneticPr fontId="2" type="noConversion"/>
  </si>
  <si>
    <t>시간외수당</t>
    <phoneticPr fontId="2" type="noConversion"/>
  </si>
  <si>
    <t>직책보조비</t>
    <phoneticPr fontId="2" type="noConversion"/>
  </si>
  <si>
    <t>수용비및수수료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</si>
  <si>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</si>
  <si>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</si>
  <si>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</si>
  <si>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과년도지출</t>
    <phoneticPr fontId="2" type="noConversion"/>
  </si>
  <si>
    <t>잡지출</t>
    <phoneticPr fontId="2" type="noConversion"/>
  </si>
  <si>
    <t>잡지출</t>
    <phoneticPr fontId="2" type="noConversion"/>
  </si>
  <si>
    <t>`</t>
    <phoneticPr fontId="2" type="noConversion"/>
  </si>
  <si>
    <t>운영비</t>
    <phoneticPr fontId="2" type="noConversion"/>
  </si>
  <si>
    <t>기본급</t>
    <phoneticPr fontId="2" type="noConversion"/>
  </si>
  <si>
    <t>자부담</t>
    <phoneticPr fontId="2" type="noConversion"/>
  </si>
  <si>
    <t>직책수당</t>
    <phoneticPr fontId="2" type="noConversion"/>
  </si>
  <si>
    <r>
      <t>[별지 제</t>
    </r>
    <r>
      <rPr>
        <sz val="11"/>
        <rFont val="돋움"/>
        <family val="3"/>
        <charset val="129"/>
      </rPr>
      <t xml:space="preserve">20호서식] </t>
    </r>
    <phoneticPr fontId="2" type="noConversion"/>
  </si>
  <si>
    <t>연차수당</t>
    <phoneticPr fontId="2" type="noConversion"/>
  </si>
  <si>
    <t>시간외근무수당</t>
    <phoneticPr fontId="2" type="noConversion"/>
  </si>
  <si>
    <t>전입금</t>
    <phoneticPr fontId="2" type="noConversion"/>
  </si>
  <si>
    <t>잡수입</t>
    <phoneticPr fontId="2" type="noConversion"/>
  </si>
  <si>
    <t>상담사업</t>
    <phoneticPr fontId="2" type="noConversion"/>
  </si>
  <si>
    <t>생활지원사업</t>
    <phoneticPr fontId="2" type="noConversion"/>
  </si>
  <si>
    <t>자원개발및연계</t>
    <phoneticPr fontId="2" type="noConversion"/>
  </si>
  <si>
    <t>차년이월금</t>
    <phoneticPr fontId="2" type="noConversion"/>
  </si>
  <si>
    <t>사업전입금</t>
    <phoneticPr fontId="2" type="noConversion"/>
  </si>
  <si>
    <t>1,2분기 인건비</t>
    <phoneticPr fontId="2" type="noConversion"/>
  </si>
  <si>
    <t>3,4분기 인건비</t>
    <phoneticPr fontId="2" type="noConversion"/>
  </si>
  <si>
    <t>1,2분기 운영비</t>
    <phoneticPr fontId="2" type="noConversion"/>
  </si>
  <si>
    <t>3,4분기 운영비</t>
    <phoneticPr fontId="2" type="noConversion"/>
  </si>
  <si>
    <t>재산조성비</t>
    <phoneticPr fontId="2" type="noConversion"/>
  </si>
  <si>
    <t>재가복지봉사센터</t>
    <phoneticPr fontId="2" type="noConversion"/>
  </si>
  <si>
    <t>재가복지봉사센타</t>
    <phoneticPr fontId="2" type="noConversion"/>
  </si>
  <si>
    <t>재가복지봉사센터</t>
    <phoneticPr fontId="2" type="noConversion"/>
  </si>
  <si>
    <t>인건비지원금</t>
    <phoneticPr fontId="2" type="noConversion"/>
  </si>
  <si>
    <t>운영비지원금</t>
    <phoneticPr fontId="2" type="noConversion"/>
  </si>
  <si>
    <t>전년도이월금</t>
    <phoneticPr fontId="2" type="noConversion"/>
  </si>
  <si>
    <t>총    계</t>
    <phoneticPr fontId="2" type="noConversion"/>
  </si>
  <si>
    <t>과년도지출</t>
    <phoneticPr fontId="2" type="noConversion"/>
  </si>
  <si>
    <t>합계</t>
    <phoneticPr fontId="2" type="noConversion"/>
  </si>
  <si>
    <t>사업전입금,결연후원금</t>
    <phoneticPr fontId="2" type="noConversion"/>
  </si>
  <si>
    <t>과    목</t>
    <phoneticPr fontId="2" type="noConversion"/>
  </si>
  <si>
    <t>전용연월일</t>
    <phoneticPr fontId="2" type="noConversion"/>
  </si>
  <si>
    <t>예산액(1)</t>
    <phoneticPr fontId="2" type="noConversion"/>
  </si>
  <si>
    <t>전용액(2)</t>
    <phoneticPr fontId="2" type="noConversion"/>
  </si>
  <si>
    <t>예산현액(1+2=3)</t>
    <phoneticPr fontId="2" type="noConversion"/>
  </si>
  <si>
    <t>지출액(4)</t>
    <phoneticPr fontId="2" type="noConversion"/>
  </si>
  <si>
    <t>불용액(3-4)</t>
    <phoneticPr fontId="2" type="noConversion"/>
  </si>
  <si>
    <t>전용사유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</si>
  <si>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</si>
  <si>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</si>
  <si>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</si>
  <si>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사무비</t>
    <phoneticPr fontId="2" type="noConversion"/>
  </si>
  <si>
    <t>인건비</t>
    <phoneticPr fontId="2" type="noConversion"/>
  </si>
  <si>
    <t>인건비부족</t>
    <phoneticPr fontId="2" type="noConversion"/>
  </si>
  <si>
    <t xml:space="preserve">   ( 단위 : 원 )</t>
    <phoneticPr fontId="2" type="noConversion"/>
  </si>
  <si>
    <t>재가복지봉사센터</t>
    <phoneticPr fontId="2" type="noConversion"/>
  </si>
  <si>
    <t>조사홍보사업</t>
    <phoneticPr fontId="2" type="noConversion"/>
  </si>
  <si>
    <t>가족수당</t>
    <phoneticPr fontId="2" type="noConversion"/>
  </si>
  <si>
    <t>자원개발및연계</t>
    <phoneticPr fontId="2" type="noConversion"/>
  </si>
  <si>
    <t>조사홍보사업</t>
    <phoneticPr fontId="2" type="noConversion"/>
  </si>
  <si>
    <t>2014.01.23</t>
    <phoneticPr fontId="2" type="noConversion"/>
  </si>
  <si>
    <t>2014.05.23</t>
    <phoneticPr fontId="2" type="noConversion"/>
  </si>
  <si>
    <t>2014.01.20</t>
    <phoneticPr fontId="2" type="noConversion"/>
  </si>
  <si>
    <t>2014.03.07</t>
    <phoneticPr fontId="2" type="noConversion"/>
  </si>
  <si>
    <t>1,2월 대우수당 및 소급분</t>
    <phoneticPr fontId="2" type="noConversion"/>
  </si>
  <si>
    <t>2014.03.25</t>
    <phoneticPr fontId="2" type="noConversion"/>
  </si>
  <si>
    <t>3월대우수당</t>
    <phoneticPr fontId="2" type="noConversion"/>
  </si>
  <si>
    <t>2014.04.28</t>
    <phoneticPr fontId="2" type="noConversion"/>
  </si>
  <si>
    <t>4월 대우수당</t>
    <phoneticPr fontId="2" type="noConversion"/>
  </si>
  <si>
    <t>2014.05.26</t>
    <phoneticPr fontId="2" type="noConversion"/>
  </si>
  <si>
    <t>5월 대우수당</t>
    <phoneticPr fontId="2" type="noConversion"/>
  </si>
  <si>
    <t>6월 대우수당</t>
    <phoneticPr fontId="2" type="noConversion"/>
  </si>
  <si>
    <t>7월 대우수당</t>
    <phoneticPr fontId="2" type="noConversion"/>
  </si>
  <si>
    <t>8월 대우수당</t>
    <phoneticPr fontId="2" type="noConversion"/>
  </si>
  <si>
    <t>9월 대우수당</t>
    <phoneticPr fontId="2" type="noConversion"/>
  </si>
  <si>
    <t>10월 대우수당</t>
    <phoneticPr fontId="2" type="noConversion"/>
  </si>
  <si>
    <t>11월 대우수당</t>
    <phoneticPr fontId="2" type="noConversion"/>
  </si>
  <si>
    <t>12월 대우수당</t>
    <phoneticPr fontId="2" type="noConversion"/>
  </si>
  <si>
    <t>2014.06.25</t>
    <phoneticPr fontId="2" type="noConversion"/>
  </si>
  <si>
    <t>2014.07.29</t>
    <phoneticPr fontId="2" type="noConversion"/>
  </si>
  <si>
    <t>2014.08.22</t>
    <phoneticPr fontId="2" type="noConversion"/>
  </si>
  <si>
    <t>2014.09.24</t>
    <phoneticPr fontId="2" type="noConversion"/>
  </si>
  <si>
    <t>2014.10.27</t>
    <phoneticPr fontId="2" type="noConversion"/>
  </si>
  <si>
    <t>2014.11.26</t>
    <phoneticPr fontId="2" type="noConversion"/>
  </si>
  <si>
    <t>2014.12.31</t>
    <phoneticPr fontId="2" type="noConversion"/>
  </si>
  <si>
    <t>2014.12.24</t>
    <phoneticPr fontId="2" type="noConversion"/>
  </si>
  <si>
    <t>사업비부족</t>
    <phoneticPr fontId="2" type="noConversion"/>
  </si>
  <si>
    <t>도 3</t>
    <phoneticPr fontId="2" type="noConversion"/>
  </si>
  <si>
    <t>군7</t>
    <phoneticPr fontId="2" type="noConversion"/>
  </si>
  <si>
    <t>제수당</t>
    <phoneticPr fontId="2" type="noConversion"/>
  </si>
  <si>
    <t>잡지출</t>
    <phoneticPr fontId="2" type="noConversion"/>
  </si>
  <si>
    <t>잡지출</t>
    <phoneticPr fontId="2" type="noConversion"/>
  </si>
  <si>
    <t>2014.12.28</t>
    <phoneticPr fontId="2" type="noConversion"/>
  </si>
  <si>
    <t>2014.12.31</t>
    <phoneticPr fontId="2" type="noConversion"/>
  </si>
  <si>
    <t>사업비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</si>
</sst>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u/>
      <sz val="16"/>
      <name val="돋움"/>
      <family val="3"/>
      <charset val="129"/>
    </font>
    <font>
      <u/>
      <sz val="11"/>
      <name val="돋움"/>
      <family val="3"/>
      <charset val="129"/>
    </font>
    <font>
      <sz val="10"/>
      <name val="돋움"/>
      <family val="3"/>
      <charset val="129"/>
    </font>
    <font>
      <b/>
      <sz val="10"/>
      <color indexed="60"/>
      <name val="돋움"/>
      <family val="3"/>
      <charset val="129"/>
    </font>
    <font>
      <b/>
      <u/>
      <sz val="10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b/>
      <sz val="12"/>
      <name val="돋움"/>
      <family val="3"/>
      <charset val="129"/>
    </font>
    <font>
      <b/>
      <sz val="8"/>
      <name val="돋움"/>
      <family val="3"/>
      <charset val="129"/>
    </font>
    <font>
      <sz val="6"/>
      <name val="돋움"/>
      <family val="3"/>
      <charset val="129"/>
    </font>
    <font>
      <b/>
      <sz val="9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60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u/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41" fontId="0" fillId="0" borderId="0" xfId="1" applyFont="1" applyAlignment="1">
      <alignment vertical="center"/>
    </xf>
    <xf numFmtId="41" fontId="4" fillId="0" borderId="0" xfId="1" applyFont="1" applyBorder="1" applyAlignment="1">
      <alignment horizontal="center" vertical="center"/>
    </xf>
    <xf numFmtId="41" fontId="6" fillId="0" borderId="7" xfId="1" applyFont="1" applyBorder="1" applyAlignment="1">
      <alignment horizontal="center" vertical="center"/>
    </xf>
    <xf numFmtId="41" fontId="6" fillId="0" borderId="18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41" fontId="6" fillId="0" borderId="6" xfId="1" applyFont="1" applyBorder="1" applyAlignment="1">
      <alignment horizontal="center" vertical="center"/>
    </xf>
    <xf numFmtId="41" fontId="8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1" fontId="6" fillId="0" borderId="0" xfId="1" applyFont="1" applyBorder="1" applyAlignment="1">
      <alignment horizontal="center" vertical="center"/>
    </xf>
    <xf numFmtId="41" fontId="6" fillId="2" borderId="15" xfId="1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19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1" fontId="0" fillId="2" borderId="7" xfId="1" applyFont="1" applyFill="1" applyBorder="1" applyAlignment="1">
      <alignment horizontal="center" vertical="center"/>
    </xf>
    <xf numFmtId="41" fontId="0" fillId="0" borderId="7" xfId="1" applyFont="1" applyBorder="1" applyAlignment="1">
      <alignment horizontal="right" vertical="center"/>
    </xf>
    <xf numFmtId="41" fontId="0" fillId="0" borderId="1" xfId="1" applyFont="1" applyBorder="1" applyAlignment="1">
      <alignment horizontal="right" vertical="center"/>
    </xf>
    <xf numFmtId="0" fontId="0" fillId="2" borderId="18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1" fontId="1" fillId="0" borderId="0" xfId="1" applyFont="1" applyAlignment="1">
      <alignment vertical="center"/>
    </xf>
    <xf numFmtId="41" fontId="0" fillId="0" borderId="2" xfId="1" applyFont="1" applyBorder="1" applyAlignment="1">
      <alignment vertical="center"/>
    </xf>
    <xf numFmtId="41" fontId="0" fillId="0" borderId="1" xfId="1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41" fontId="0" fillId="0" borderId="5" xfId="1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1" fontId="2" fillId="0" borderId="3" xfId="1" applyFont="1" applyBorder="1" applyAlignment="1">
      <alignment horizontal="center" vertical="center"/>
    </xf>
    <xf numFmtId="41" fontId="9" fillId="0" borderId="7" xfId="1" applyFont="1" applyBorder="1" applyAlignment="1">
      <alignment horizontal="center" vertical="center"/>
    </xf>
    <xf numFmtId="41" fontId="9" fillId="0" borderId="18" xfId="1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14" fillId="0" borderId="7" xfId="1" applyFont="1" applyBorder="1" applyAlignment="1">
      <alignment horizontal="center" vertical="center"/>
    </xf>
    <xf numFmtId="41" fontId="14" fillId="0" borderId="1" xfId="1" applyFont="1" applyBorder="1" applyAlignment="1">
      <alignment horizontal="center" vertical="center"/>
    </xf>
    <xf numFmtId="41" fontId="14" fillId="0" borderId="5" xfId="1" applyFont="1" applyBorder="1" applyAlignment="1">
      <alignment horizontal="center" vertical="center"/>
    </xf>
    <xf numFmtId="41" fontId="10" fillId="0" borderId="5" xfId="1" applyFont="1" applyBorder="1" applyAlignment="1">
      <alignment horizontal="center" vertical="center"/>
    </xf>
    <xf numFmtId="41" fontId="10" fillId="0" borderId="6" xfId="1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41" fontId="10" fillId="0" borderId="3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41" fontId="14" fillId="0" borderId="3" xfId="1" applyFont="1" applyBorder="1" applyAlignment="1">
      <alignment horizontal="center" vertical="center"/>
    </xf>
    <xf numFmtId="41" fontId="14" fillId="0" borderId="6" xfId="1" applyFont="1" applyBorder="1" applyAlignment="1">
      <alignment horizontal="center" vertical="center"/>
    </xf>
    <xf numFmtId="41" fontId="9" fillId="0" borderId="5" xfId="1" applyFont="1" applyBorder="1" applyAlignment="1">
      <alignment horizontal="center" vertical="center"/>
    </xf>
    <xf numFmtId="41" fontId="12" fillId="0" borderId="3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41" fontId="0" fillId="0" borderId="9" xfId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41" fontId="15" fillId="0" borderId="12" xfId="1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41" fontId="14" fillId="0" borderId="18" xfId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41" fontId="18" fillId="0" borderId="1" xfId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0" fillId="0" borderId="9" xfId="0" applyNumberForma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3" fontId="15" fillId="0" borderId="12" xfId="0" applyNumberFormat="1" applyFont="1" applyBorder="1" applyAlignment="1">
      <alignment vertical="center"/>
    </xf>
    <xf numFmtId="0" fontId="15" fillId="3" borderId="11" xfId="0" applyFont="1" applyFill="1" applyBorder="1" applyAlignment="1">
      <alignment horizontal="center" vertical="center"/>
    </xf>
    <xf numFmtId="41" fontId="15" fillId="3" borderId="5" xfId="1" applyFont="1" applyFill="1" applyBorder="1" applyAlignment="1">
      <alignment horizontal="right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41" fontId="15" fillId="3" borderId="12" xfId="1" applyFont="1" applyFill="1" applyBorder="1" applyAlignment="1">
      <alignment horizontal="right" vertical="center"/>
    </xf>
    <xf numFmtId="41" fontId="0" fillId="0" borderId="24" xfId="1" applyFont="1" applyBorder="1" applyAlignment="1">
      <alignment horizontal="center" vertical="center"/>
    </xf>
    <xf numFmtId="41" fontId="11" fillId="0" borderId="25" xfId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1" fontId="6" fillId="2" borderId="7" xfId="1" applyFont="1" applyFill="1" applyBorder="1" applyAlignment="1">
      <alignment horizontal="center" vertical="center"/>
    </xf>
    <xf numFmtId="41" fontId="6" fillId="2" borderId="9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1" fontId="6" fillId="2" borderId="18" xfId="1" applyFont="1" applyFill="1" applyBorder="1" applyAlignment="1">
      <alignment horizontal="center" vertical="center"/>
    </xf>
    <xf numFmtId="41" fontId="6" fillId="2" borderId="22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41" fontId="17" fillId="2" borderId="1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activeCell="A3" sqref="A3:B3"/>
    </sheetView>
  </sheetViews>
  <sheetFormatPr defaultRowHeight="13.5"/>
  <cols>
    <col min="1" max="1" width="7.109375" style="1" customWidth="1"/>
    <col min="2" max="2" width="8" style="1" customWidth="1"/>
    <col min="3" max="3" width="8.88671875" style="1"/>
    <col min="4" max="4" width="4.33203125" style="1" customWidth="1"/>
    <col min="5" max="5" width="9.33203125" style="44" customWidth="1"/>
    <col min="6" max="6" width="10.6640625" style="44" customWidth="1"/>
    <col min="7" max="7" width="11.33203125" style="44" customWidth="1"/>
    <col min="8" max="8" width="10.5546875" style="44" customWidth="1"/>
    <col min="9" max="9" width="12.5546875" style="44" customWidth="1"/>
    <col min="10" max="16384" width="8.88671875" style="1"/>
  </cols>
  <sheetData>
    <row r="1" spans="1:12" ht="10.5" customHeight="1">
      <c r="A1" s="17" t="s">
        <v>42</v>
      </c>
    </row>
    <row r="2" spans="1:12" ht="23.25" customHeight="1">
      <c r="A2" s="155" t="s">
        <v>43</v>
      </c>
      <c r="B2" s="155"/>
      <c r="C2" s="155"/>
      <c r="D2" s="155"/>
      <c r="E2" s="155"/>
      <c r="F2" s="155"/>
      <c r="G2" s="155"/>
      <c r="H2" s="155"/>
      <c r="I2" s="155"/>
    </row>
    <row r="3" spans="1:12" ht="21.75" customHeight="1" thickBot="1">
      <c r="A3" s="159" t="s">
        <v>106</v>
      </c>
      <c r="B3" s="159"/>
      <c r="C3" s="5"/>
      <c r="D3" s="5"/>
      <c r="E3" s="45"/>
      <c r="F3" s="45"/>
      <c r="G3" s="45"/>
      <c r="H3" s="45"/>
      <c r="I3" s="53" t="s">
        <v>67</v>
      </c>
    </row>
    <row r="4" spans="1:12" ht="22.5" customHeight="1">
      <c r="A4" s="156" t="s">
        <v>11</v>
      </c>
      <c r="B4" s="157"/>
      <c r="C4" s="158"/>
      <c r="D4" s="165" t="s">
        <v>3</v>
      </c>
      <c r="E4" s="160" t="s">
        <v>8</v>
      </c>
      <c r="F4" s="160" t="s">
        <v>68</v>
      </c>
      <c r="G4" s="160" t="s">
        <v>69</v>
      </c>
      <c r="H4" s="160" t="s">
        <v>9</v>
      </c>
      <c r="I4" s="163" t="s">
        <v>10</v>
      </c>
      <c r="K4" s="4"/>
    </row>
    <row r="5" spans="1:12" ht="22.5" customHeight="1" thickBot="1">
      <c r="A5" s="11" t="s">
        <v>0</v>
      </c>
      <c r="B5" s="12" t="s">
        <v>1</v>
      </c>
      <c r="C5" s="12" t="s">
        <v>2</v>
      </c>
      <c r="D5" s="166"/>
      <c r="E5" s="161"/>
      <c r="F5" s="161"/>
      <c r="G5" s="161"/>
      <c r="H5" s="161"/>
      <c r="I5" s="164"/>
    </row>
    <row r="6" spans="1:12" ht="16.5" customHeight="1">
      <c r="A6" s="133" t="s">
        <v>63</v>
      </c>
      <c r="B6" s="130" t="s">
        <v>63</v>
      </c>
      <c r="C6" s="162" t="s">
        <v>109</v>
      </c>
      <c r="D6" s="13" t="s">
        <v>4</v>
      </c>
      <c r="E6" s="46"/>
      <c r="F6" s="82">
        <v>27342000</v>
      </c>
      <c r="G6" s="82">
        <v>63798000</v>
      </c>
      <c r="H6" s="82"/>
      <c r="I6" s="83">
        <f>SUM(F6:H6)</f>
        <v>91140000</v>
      </c>
    </row>
    <row r="7" spans="1:12" ht="16.5" customHeight="1">
      <c r="A7" s="134"/>
      <c r="B7" s="131"/>
      <c r="C7" s="129"/>
      <c r="D7" s="14" t="s">
        <v>5</v>
      </c>
      <c r="E7" s="48"/>
      <c r="F7" s="84">
        <v>27342000</v>
      </c>
      <c r="G7" s="84">
        <v>63798000</v>
      </c>
      <c r="H7" s="84"/>
      <c r="I7" s="85">
        <f t="shared" ref="I7:I13" si="0">SUM(F7:H7)</f>
        <v>91140000</v>
      </c>
      <c r="L7" s="1" t="s">
        <v>163</v>
      </c>
    </row>
    <row r="8" spans="1:12" ht="16.5" customHeight="1">
      <c r="A8" s="134"/>
      <c r="B8" s="131"/>
      <c r="C8" s="129"/>
      <c r="D8" s="14" t="s">
        <v>6</v>
      </c>
      <c r="E8" s="48"/>
      <c r="F8" s="48">
        <f>SUM(F6-F7)</f>
        <v>0</v>
      </c>
      <c r="G8" s="48">
        <f>SUM(G6-G7)</f>
        <v>0</v>
      </c>
      <c r="H8" s="48">
        <f>SUM(H6-H7)</f>
        <v>0</v>
      </c>
      <c r="I8" s="49">
        <f>SUM(I6-I7)</f>
        <v>0</v>
      </c>
      <c r="L8" s="1" t="s">
        <v>164</v>
      </c>
    </row>
    <row r="9" spans="1:12" ht="16.5" customHeight="1">
      <c r="A9" s="134"/>
      <c r="B9" s="131"/>
      <c r="C9" s="129" t="s">
        <v>110</v>
      </c>
      <c r="D9" s="14" t="s">
        <v>4</v>
      </c>
      <c r="E9" s="48"/>
      <c r="F9" s="84">
        <v>6000000</v>
      </c>
      <c r="G9" s="84">
        <v>14000000</v>
      </c>
      <c r="H9" s="84"/>
      <c r="I9" s="85">
        <f t="shared" si="0"/>
        <v>20000000</v>
      </c>
    </row>
    <row r="10" spans="1:12" ht="16.5" customHeight="1">
      <c r="A10" s="134"/>
      <c r="B10" s="131"/>
      <c r="C10" s="129"/>
      <c r="D10" s="14" t="s">
        <v>5</v>
      </c>
      <c r="E10" s="48"/>
      <c r="F10" s="84">
        <v>6000000</v>
      </c>
      <c r="G10" s="84">
        <v>14000000</v>
      </c>
      <c r="H10" s="84"/>
      <c r="I10" s="85">
        <f t="shared" si="0"/>
        <v>20000000</v>
      </c>
    </row>
    <row r="11" spans="1:12" ht="16.5" customHeight="1">
      <c r="A11" s="134"/>
      <c r="B11" s="131"/>
      <c r="C11" s="129"/>
      <c r="D11" s="14" t="s">
        <v>6</v>
      </c>
      <c r="E11" s="48">
        <f>SUM(E9-E10)</f>
        <v>0</v>
      </c>
      <c r="F11" s="48">
        <f>SUM(F9-F10)</f>
        <v>0</v>
      </c>
      <c r="G11" s="48">
        <f>SUM(G9-G10)</f>
        <v>0</v>
      </c>
      <c r="H11" s="48">
        <f>SUM(H9-H10)</f>
        <v>0</v>
      </c>
      <c r="I11" s="49">
        <f>SUM(I9-I10)</f>
        <v>0</v>
      </c>
    </row>
    <row r="12" spans="1:12" ht="16.5" customHeight="1">
      <c r="A12" s="134"/>
      <c r="B12" s="131"/>
      <c r="C12" s="154" t="s">
        <v>64</v>
      </c>
      <c r="D12" s="14" t="s">
        <v>4</v>
      </c>
      <c r="E12" s="48"/>
      <c r="F12" s="84">
        <v>1854000</v>
      </c>
      <c r="G12" s="84">
        <v>4326000</v>
      </c>
      <c r="H12" s="84"/>
      <c r="I12" s="85">
        <f t="shared" si="0"/>
        <v>6180000</v>
      </c>
    </row>
    <row r="13" spans="1:12" ht="16.5" customHeight="1">
      <c r="A13" s="134"/>
      <c r="B13" s="131"/>
      <c r="C13" s="154"/>
      <c r="D13" s="14" t="s">
        <v>5</v>
      </c>
      <c r="E13" s="48"/>
      <c r="F13" s="84">
        <v>1854000</v>
      </c>
      <c r="G13" s="84">
        <v>4326000</v>
      </c>
      <c r="H13" s="84"/>
      <c r="I13" s="85">
        <f t="shared" si="0"/>
        <v>6180000</v>
      </c>
    </row>
    <row r="14" spans="1:12" ht="16.5" customHeight="1">
      <c r="A14" s="134"/>
      <c r="B14" s="132"/>
      <c r="C14" s="154"/>
      <c r="D14" s="14" t="s">
        <v>6</v>
      </c>
      <c r="E14" s="48">
        <f>SUM(E12-E13)</f>
        <v>0</v>
      </c>
      <c r="F14" s="48">
        <f>SUM(F12-F13)</f>
        <v>0</v>
      </c>
      <c r="G14" s="48">
        <f>SUM(G12-G13)</f>
        <v>0</v>
      </c>
      <c r="H14" s="48">
        <f>SUM(H12-H13)</f>
        <v>0</v>
      </c>
      <c r="I14" s="49">
        <f>SUM(I12-I13)</f>
        <v>0</v>
      </c>
    </row>
    <row r="15" spans="1:12" ht="17.25" customHeight="1">
      <c r="A15" s="134"/>
      <c r="B15" s="136" t="s">
        <v>7</v>
      </c>
      <c r="C15" s="137"/>
      <c r="D15" s="14" t="s">
        <v>4</v>
      </c>
      <c r="E15" s="48"/>
      <c r="F15" s="84">
        <f>SUM(F12+F9+F6)</f>
        <v>35196000</v>
      </c>
      <c r="G15" s="84">
        <f>SUM(G12+G9+G6)</f>
        <v>82124000</v>
      </c>
      <c r="H15" s="84">
        <f t="shared" ref="F15:I16" si="1">SUM(H12+H9+H6)</f>
        <v>0</v>
      </c>
      <c r="I15" s="81">
        <f>SUM(I12+I9+I6)</f>
        <v>117320000</v>
      </c>
    </row>
    <row r="16" spans="1:12" ht="17.25" customHeight="1">
      <c r="A16" s="134"/>
      <c r="B16" s="138"/>
      <c r="C16" s="139"/>
      <c r="D16" s="14" t="s">
        <v>5</v>
      </c>
      <c r="E16" s="48"/>
      <c r="F16" s="84">
        <f t="shared" si="1"/>
        <v>35196000</v>
      </c>
      <c r="G16" s="84">
        <f>SUM(G13+G10+G7)</f>
        <v>82124000</v>
      </c>
      <c r="H16" s="84">
        <f t="shared" si="1"/>
        <v>0</v>
      </c>
      <c r="I16" s="81">
        <f t="shared" si="1"/>
        <v>117320000</v>
      </c>
    </row>
    <row r="17" spans="1:9" ht="17.25" customHeight="1" thickBot="1">
      <c r="A17" s="135"/>
      <c r="B17" s="140"/>
      <c r="C17" s="141"/>
      <c r="D17" s="16" t="s">
        <v>6</v>
      </c>
      <c r="E17" s="51">
        <f>SUM(E15-E16)</f>
        <v>0</v>
      </c>
      <c r="F17" s="51">
        <f>SUM(F15-F16)</f>
        <v>0</v>
      </c>
      <c r="G17" s="51">
        <f>SUM(G15-G16)</f>
        <v>0</v>
      </c>
      <c r="H17" s="51">
        <f>SUM(H15-H16)</f>
        <v>0</v>
      </c>
      <c r="I17" s="52">
        <f>SUM(I15-I16)</f>
        <v>0</v>
      </c>
    </row>
    <row r="18" spans="1:9" ht="18" customHeight="1">
      <c r="A18" s="133" t="s">
        <v>65</v>
      </c>
      <c r="B18" s="130" t="s">
        <v>65</v>
      </c>
      <c r="C18" s="130" t="s">
        <v>94</v>
      </c>
      <c r="D18" s="13" t="s">
        <v>4</v>
      </c>
      <c r="E18" s="46"/>
      <c r="F18" s="46"/>
      <c r="G18" s="46"/>
      <c r="H18" s="82">
        <v>24206562</v>
      </c>
      <c r="I18" s="83">
        <f>SUM(E18:H18)</f>
        <v>24206562</v>
      </c>
    </row>
    <row r="19" spans="1:9" ht="18" customHeight="1">
      <c r="A19" s="134"/>
      <c r="B19" s="131"/>
      <c r="C19" s="131"/>
      <c r="D19" s="14" t="s">
        <v>5</v>
      </c>
      <c r="E19" s="48"/>
      <c r="F19" s="48"/>
      <c r="G19" s="48"/>
      <c r="H19" s="84">
        <v>25206562</v>
      </c>
      <c r="I19" s="85">
        <f>SUM(E19:H19)</f>
        <v>25206562</v>
      </c>
    </row>
    <row r="20" spans="1:9" ht="18" customHeight="1">
      <c r="A20" s="134"/>
      <c r="B20" s="132"/>
      <c r="C20" s="132"/>
      <c r="D20" s="14" t="s">
        <v>6</v>
      </c>
      <c r="E20" s="48">
        <f>SUM(E18-E19)</f>
        <v>0</v>
      </c>
      <c r="F20" s="48">
        <f>SUM(F18-F19)</f>
        <v>0</v>
      </c>
      <c r="G20" s="48">
        <f>SUM(G18-G19)</f>
        <v>0</v>
      </c>
      <c r="H20" s="84">
        <f>SUM(H18-H19)</f>
        <v>-1000000</v>
      </c>
      <c r="I20" s="49">
        <f>SUM(I18-I19)</f>
        <v>-1000000</v>
      </c>
    </row>
    <row r="21" spans="1:9" ht="15.75" customHeight="1">
      <c r="A21" s="134"/>
      <c r="B21" s="136" t="s">
        <v>7</v>
      </c>
      <c r="C21" s="137"/>
      <c r="D21" s="15" t="s">
        <v>4</v>
      </c>
      <c r="E21" s="48"/>
      <c r="F21" s="50"/>
      <c r="G21" s="50"/>
      <c r="H21" s="84">
        <v>24206562</v>
      </c>
      <c r="I21" s="85">
        <f>SUM(E21:H21)</f>
        <v>24206562</v>
      </c>
    </row>
    <row r="22" spans="1:9" ht="15.75" customHeight="1">
      <c r="A22" s="134"/>
      <c r="B22" s="138"/>
      <c r="C22" s="139"/>
      <c r="D22" s="14" t="s">
        <v>5</v>
      </c>
      <c r="E22" s="48"/>
      <c r="F22" s="48"/>
      <c r="G22" s="48"/>
      <c r="H22" s="84">
        <v>25206562</v>
      </c>
      <c r="I22" s="85">
        <f>SUM(E22:H22)</f>
        <v>25206562</v>
      </c>
    </row>
    <row r="23" spans="1:9" ht="15.75" customHeight="1" thickBot="1">
      <c r="A23" s="135"/>
      <c r="B23" s="140"/>
      <c r="C23" s="141"/>
      <c r="D23" s="16" t="s">
        <v>6</v>
      </c>
      <c r="E23" s="51">
        <f>SUM(E21-E22)</f>
        <v>0</v>
      </c>
      <c r="F23" s="51">
        <f>SUM(F21-F22)</f>
        <v>0</v>
      </c>
      <c r="G23" s="51">
        <f>SUM(G21-G22)</f>
        <v>0</v>
      </c>
      <c r="H23" s="84">
        <f>SUM(H21-H22)</f>
        <v>-1000000</v>
      </c>
      <c r="I23" s="52">
        <f>SUM(I21-I22)</f>
        <v>-1000000</v>
      </c>
    </row>
    <row r="24" spans="1:9" ht="18" customHeight="1">
      <c r="A24" s="133" t="s">
        <v>66</v>
      </c>
      <c r="B24" s="130" t="s">
        <v>66</v>
      </c>
      <c r="C24" s="151" t="s">
        <v>111</v>
      </c>
      <c r="D24" s="13" t="s">
        <v>4</v>
      </c>
      <c r="E24" s="82">
        <v>0</v>
      </c>
      <c r="F24" s="46"/>
      <c r="G24" s="46"/>
      <c r="H24" s="46">
        <v>20519</v>
      </c>
      <c r="I24" s="47">
        <f>SUM(E24:H24)</f>
        <v>20519</v>
      </c>
    </row>
    <row r="25" spans="1:9" ht="18" customHeight="1">
      <c r="A25" s="134"/>
      <c r="B25" s="131"/>
      <c r="C25" s="152"/>
      <c r="D25" s="14" t="s">
        <v>5</v>
      </c>
      <c r="E25" s="84">
        <v>0</v>
      </c>
      <c r="F25" s="48"/>
      <c r="G25" s="48"/>
      <c r="H25" s="48">
        <v>20519</v>
      </c>
      <c r="I25" s="49">
        <f>SUM(E25:H25)</f>
        <v>20519</v>
      </c>
    </row>
    <row r="26" spans="1:9" ht="18" customHeight="1">
      <c r="A26" s="134"/>
      <c r="B26" s="132"/>
      <c r="C26" s="153"/>
      <c r="D26" s="14" t="s">
        <v>6</v>
      </c>
      <c r="E26" s="84">
        <f>SUM(E24)</f>
        <v>0</v>
      </c>
      <c r="F26" s="48"/>
      <c r="G26" s="48"/>
      <c r="H26" s="48">
        <f>SUM(H25-H24)</f>
        <v>0</v>
      </c>
      <c r="I26" s="49">
        <f>SUM(E26:H26)</f>
        <v>0</v>
      </c>
    </row>
    <row r="27" spans="1:9" ht="15" customHeight="1">
      <c r="A27" s="134"/>
      <c r="B27" s="136" t="s">
        <v>7</v>
      </c>
      <c r="C27" s="137"/>
      <c r="D27" s="15" t="s">
        <v>4</v>
      </c>
      <c r="E27" s="84">
        <v>0</v>
      </c>
      <c r="F27" s="50"/>
      <c r="G27" s="50"/>
      <c r="H27" s="48">
        <v>20519</v>
      </c>
      <c r="I27" s="49">
        <f>SUM(E27:H27)</f>
        <v>20519</v>
      </c>
    </row>
    <row r="28" spans="1:9" ht="15" customHeight="1">
      <c r="A28" s="134"/>
      <c r="B28" s="138"/>
      <c r="C28" s="139"/>
      <c r="D28" s="14" t="s">
        <v>5</v>
      </c>
      <c r="E28" s="84">
        <v>0</v>
      </c>
      <c r="F28" s="48"/>
      <c r="G28" s="48"/>
      <c r="H28" s="48">
        <v>20519</v>
      </c>
      <c r="I28" s="49">
        <f>SUM(E28:H28)</f>
        <v>20519</v>
      </c>
    </row>
    <row r="29" spans="1:9" ht="15" customHeight="1" thickBot="1">
      <c r="A29" s="135"/>
      <c r="B29" s="140"/>
      <c r="C29" s="141"/>
      <c r="D29" s="16" t="s">
        <v>6</v>
      </c>
      <c r="E29" s="51">
        <f>SUM(E27-E28)</f>
        <v>0</v>
      </c>
      <c r="F29" s="51">
        <f>SUM(F27-F28)</f>
        <v>0</v>
      </c>
      <c r="G29" s="51">
        <f>SUM(G27-G28)</f>
        <v>0</v>
      </c>
      <c r="H29" s="48">
        <f>SUM(H28-H27)</f>
        <v>0</v>
      </c>
      <c r="I29" s="52">
        <f>SUM(I27-I28)</f>
        <v>0</v>
      </c>
    </row>
    <row r="30" spans="1:9" ht="17.25" customHeight="1">
      <c r="A30" s="133" t="s">
        <v>61</v>
      </c>
      <c r="B30" s="130" t="s">
        <v>61</v>
      </c>
      <c r="C30" s="130" t="s">
        <v>95</v>
      </c>
      <c r="D30" s="13" t="s">
        <v>4</v>
      </c>
      <c r="E30" s="46"/>
      <c r="F30" s="46"/>
      <c r="G30" s="46"/>
      <c r="H30" s="46">
        <v>21481</v>
      </c>
      <c r="I30" s="47">
        <f>SUM(E30:H30)</f>
        <v>21481</v>
      </c>
    </row>
    <row r="31" spans="1:9" ht="17.25" customHeight="1">
      <c r="A31" s="134"/>
      <c r="B31" s="131"/>
      <c r="C31" s="131"/>
      <c r="D31" s="14" t="s">
        <v>5</v>
      </c>
      <c r="E31" s="48"/>
      <c r="F31" s="48"/>
      <c r="G31" s="48"/>
      <c r="H31" s="48">
        <v>39350</v>
      </c>
      <c r="I31" s="49">
        <f>SUM(E31:H31)</f>
        <v>39350</v>
      </c>
    </row>
    <row r="32" spans="1:9" ht="17.25" customHeight="1">
      <c r="A32" s="134"/>
      <c r="B32" s="132"/>
      <c r="C32" s="132"/>
      <c r="D32" s="14" t="s">
        <v>6</v>
      </c>
      <c r="E32" s="48">
        <f>SUM(E30-E31)</f>
        <v>0</v>
      </c>
      <c r="F32" s="48">
        <f>SUM(F30-F31)</f>
        <v>0</v>
      </c>
      <c r="G32" s="48">
        <f>SUM(G30-G31)</f>
        <v>0</v>
      </c>
      <c r="H32" s="48">
        <f>SUM(H30-H31)</f>
        <v>-17869</v>
      </c>
      <c r="I32" s="49">
        <f>SUM(I30-I31)</f>
        <v>-17869</v>
      </c>
    </row>
    <row r="33" spans="1:9" ht="15" customHeight="1">
      <c r="A33" s="134"/>
      <c r="B33" s="136" t="s">
        <v>7</v>
      </c>
      <c r="C33" s="137"/>
      <c r="D33" s="15" t="s">
        <v>4</v>
      </c>
      <c r="E33" s="48"/>
      <c r="F33" s="50"/>
      <c r="G33" s="50"/>
      <c r="H33" s="48">
        <v>21481</v>
      </c>
      <c r="I33" s="49">
        <f>SUM(E33:H33)</f>
        <v>21481</v>
      </c>
    </row>
    <row r="34" spans="1:9" ht="15" customHeight="1">
      <c r="A34" s="134"/>
      <c r="B34" s="138"/>
      <c r="C34" s="139"/>
      <c r="D34" s="14" t="s">
        <v>5</v>
      </c>
      <c r="E34" s="48"/>
      <c r="F34" s="48"/>
      <c r="G34" s="48"/>
      <c r="H34" s="48">
        <v>39350</v>
      </c>
      <c r="I34" s="49">
        <f>SUM(E34:H34)</f>
        <v>39350</v>
      </c>
    </row>
    <row r="35" spans="1:9" ht="15" customHeight="1" thickBot="1">
      <c r="A35" s="135"/>
      <c r="B35" s="140"/>
      <c r="C35" s="141"/>
      <c r="D35" s="16" t="s">
        <v>6</v>
      </c>
      <c r="E35" s="51">
        <f>SUM(E33-E34)</f>
        <v>0</v>
      </c>
      <c r="F35" s="51">
        <f>SUM(F33-F34)</f>
        <v>0</v>
      </c>
      <c r="G35" s="51">
        <f>SUM(G33-G34)</f>
        <v>0</v>
      </c>
      <c r="H35" s="48">
        <f>SUM(H33-H34)</f>
        <v>-17869</v>
      </c>
      <c r="I35" s="52">
        <f>SUM(I33-I34)</f>
        <v>-17869</v>
      </c>
    </row>
    <row r="36" spans="1:9" ht="20.25" customHeight="1">
      <c r="A36" s="142" t="s">
        <v>112</v>
      </c>
      <c r="B36" s="143"/>
      <c r="C36" s="144"/>
      <c r="D36" s="13" t="s">
        <v>4</v>
      </c>
      <c r="E36" s="90">
        <f t="shared" ref="E36:I37" si="2">SUM(E33,E27,E21,E15)</f>
        <v>0</v>
      </c>
      <c r="F36" s="90">
        <f>SUM(D36:E36,F33,F27,F21,F15)</f>
        <v>35196000</v>
      </c>
      <c r="G36" s="90">
        <f>SUM(G33,G27,G21,G15)</f>
        <v>82124000</v>
      </c>
      <c r="H36" s="90">
        <f t="shared" si="2"/>
        <v>24248562</v>
      </c>
      <c r="I36" s="110">
        <f>SUM(I33,I27,I21,I15)</f>
        <v>141568562</v>
      </c>
    </row>
    <row r="37" spans="1:9" ht="20.25" customHeight="1">
      <c r="A37" s="145"/>
      <c r="B37" s="146"/>
      <c r="C37" s="147"/>
      <c r="D37" s="14" t="s">
        <v>5</v>
      </c>
      <c r="E37" s="91">
        <f t="shared" si="2"/>
        <v>0</v>
      </c>
      <c r="F37" s="91">
        <f>SUM(F34,F28,F22,F16)</f>
        <v>35196000</v>
      </c>
      <c r="G37" s="91">
        <f>SUM(G34,G28,G22,G16)</f>
        <v>82124000</v>
      </c>
      <c r="H37" s="91">
        <f t="shared" si="2"/>
        <v>25266431</v>
      </c>
      <c r="I37" s="98">
        <f t="shared" si="2"/>
        <v>142586431</v>
      </c>
    </row>
    <row r="38" spans="1:9" ht="20.25" customHeight="1" thickBot="1">
      <c r="A38" s="148"/>
      <c r="B38" s="149"/>
      <c r="C38" s="150"/>
      <c r="D38" s="16" t="s">
        <v>6</v>
      </c>
      <c r="E38" s="92">
        <f>SUM(E36-E37)</f>
        <v>0</v>
      </c>
      <c r="F38" s="92">
        <f>SUM(F36-F37)</f>
        <v>0</v>
      </c>
      <c r="G38" s="92">
        <f>SUM(G36-G37)</f>
        <v>0</v>
      </c>
      <c r="H38" s="92">
        <f>SUM(H36-H37)</f>
        <v>-1017869</v>
      </c>
      <c r="I38" s="99">
        <f>SUM(I36-I37)</f>
        <v>-1017869</v>
      </c>
    </row>
  </sheetData>
  <mergeCells count="28">
    <mergeCell ref="B33:C35"/>
    <mergeCell ref="B30:B32"/>
    <mergeCell ref="A2:I2"/>
    <mergeCell ref="A4:C4"/>
    <mergeCell ref="A3:B3"/>
    <mergeCell ref="H4:H5"/>
    <mergeCell ref="C6:C8"/>
    <mergeCell ref="I4:I5"/>
    <mergeCell ref="D4:D5"/>
    <mergeCell ref="E4:E5"/>
    <mergeCell ref="F4:F5"/>
    <mergeCell ref="G4:G5"/>
    <mergeCell ref="C9:C11"/>
    <mergeCell ref="B6:B14"/>
    <mergeCell ref="A6:A17"/>
    <mergeCell ref="B15:C17"/>
    <mergeCell ref="A36:C38"/>
    <mergeCell ref="C24:C26"/>
    <mergeCell ref="A24:A29"/>
    <mergeCell ref="C12:C14"/>
    <mergeCell ref="B21:C23"/>
    <mergeCell ref="B18:B20"/>
    <mergeCell ref="B27:C29"/>
    <mergeCell ref="B24:B26"/>
    <mergeCell ref="A30:A35"/>
    <mergeCell ref="C30:C32"/>
    <mergeCell ref="A18:A23"/>
    <mergeCell ref="C18:C20"/>
  </mergeCells>
  <phoneticPr fontId="2" type="noConversion"/>
  <pageMargins left="0.41" right="0.39" top="0.73" bottom="0.3" header="0.43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4"/>
  <sheetViews>
    <sheetView view="pageBreakPreview" topLeftCell="A85" zoomScaleSheetLayoutView="100" workbookViewId="0">
      <selection activeCell="H103" sqref="H103"/>
    </sheetView>
  </sheetViews>
  <sheetFormatPr defaultRowHeight="13.5"/>
  <cols>
    <col min="1" max="1" width="5.88671875" style="1" customWidth="1"/>
    <col min="2" max="2" width="7.77734375" style="1" customWidth="1"/>
    <col min="3" max="3" width="8.88671875" style="1"/>
    <col min="4" max="4" width="5.88671875" style="1" customWidth="1"/>
    <col min="5" max="5" width="12.44140625" style="44" customWidth="1"/>
    <col min="6" max="6" width="11.33203125" style="44" customWidth="1"/>
    <col min="7" max="7" width="10.88671875" style="44" customWidth="1"/>
    <col min="8" max="8" width="11.5546875" style="44" customWidth="1"/>
    <col min="9" max="16384" width="8.88671875" style="1"/>
  </cols>
  <sheetData>
    <row r="1" spans="1:10" ht="10.5" customHeight="1">
      <c r="A1" s="17" t="s">
        <v>44</v>
      </c>
    </row>
    <row r="2" spans="1:10" ht="23.25" customHeight="1">
      <c r="A2" s="155" t="s">
        <v>45</v>
      </c>
      <c r="B2" s="155"/>
      <c r="C2" s="155"/>
      <c r="D2" s="155"/>
      <c r="E2" s="155"/>
      <c r="F2" s="155"/>
      <c r="G2" s="155"/>
      <c r="H2" s="155"/>
    </row>
    <row r="3" spans="1:10" ht="21.75" customHeight="1" thickBot="1">
      <c r="A3" s="159" t="s">
        <v>106</v>
      </c>
      <c r="B3" s="159"/>
      <c r="C3" s="5"/>
      <c r="D3" s="5"/>
      <c r="E3" s="45"/>
      <c r="F3" s="45"/>
      <c r="G3" s="45"/>
      <c r="H3" s="53" t="s">
        <v>67</v>
      </c>
    </row>
    <row r="4" spans="1:10" ht="15.75" customHeight="1">
      <c r="A4" s="156" t="s">
        <v>11</v>
      </c>
      <c r="B4" s="157"/>
      <c r="C4" s="158"/>
      <c r="D4" s="165" t="s">
        <v>3</v>
      </c>
      <c r="E4" s="160" t="s">
        <v>12</v>
      </c>
      <c r="F4" s="160" t="s">
        <v>13</v>
      </c>
      <c r="G4" s="160" t="s">
        <v>14</v>
      </c>
      <c r="H4" s="163" t="s">
        <v>10</v>
      </c>
      <c r="J4" s="4"/>
    </row>
    <row r="5" spans="1:10" ht="15.75" customHeight="1" thickBot="1">
      <c r="A5" s="11" t="s">
        <v>0</v>
      </c>
      <c r="B5" s="12" t="s">
        <v>1</v>
      </c>
      <c r="C5" s="12" t="s">
        <v>2</v>
      </c>
      <c r="D5" s="166"/>
      <c r="E5" s="161"/>
      <c r="F5" s="161"/>
      <c r="G5" s="161"/>
      <c r="H5" s="164"/>
    </row>
    <row r="6" spans="1:10" ht="19.5" customHeight="1">
      <c r="A6" s="133" t="s">
        <v>62</v>
      </c>
      <c r="B6" s="130" t="s">
        <v>70</v>
      </c>
      <c r="C6" s="130" t="s">
        <v>71</v>
      </c>
      <c r="D6" s="13" t="s">
        <v>15</v>
      </c>
      <c r="E6" s="46">
        <v>63023000</v>
      </c>
      <c r="F6" s="46"/>
      <c r="G6" s="46"/>
      <c r="H6" s="47">
        <f>SUM(E6:G6)</f>
        <v>63023000</v>
      </c>
    </row>
    <row r="7" spans="1:10" ht="19.5" customHeight="1">
      <c r="A7" s="134"/>
      <c r="B7" s="131"/>
      <c r="C7" s="131"/>
      <c r="D7" s="14" t="s">
        <v>16</v>
      </c>
      <c r="E7" s="48">
        <v>63003000</v>
      </c>
      <c r="F7" s="48"/>
      <c r="G7" s="48"/>
      <c r="H7" s="49">
        <f>SUM(E7:G7)</f>
        <v>63003000</v>
      </c>
    </row>
    <row r="8" spans="1:10" ht="19.5" customHeight="1">
      <c r="A8" s="134"/>
      <c r="B8" s="131"/>
      <c r="C8" s="132"/>
      <c r="D8" s="14" t="s">
        <v>17</v>
      </c>
      <c r="E8" s="48">
        <f>SUM(E6-E7)</f>
        <v>20000</v>
      </c>
      <c r="F8" s="48">
        <f>SUM(F6-F7)</f>
        <v>0</v>
      </c>
      <c r="G8" s="48">
        <f>SUM(G6-G7)</f>
        <v>0</v>
      </c>
      <c r="H8" s="49">
        <f>SUM(H6-H7)</f>
        <v>20000</v>
      </c>
    </row>
    <row r="9" spans="1:10" ht="19.5" customHeight="1">
      <c r="A9" s="134"/>
      <c r="B9" s="131"/>
      <c r="C9" s="170" t="s">
        <v>72</v>
      </c>
      <c r="D9" s="14" t="s">
        <v>15</v>
      </c>
      <c r="E9" s="48">
        <v>6803400</v>
      </c>
      <c r="F9" s="48">
        <v>900000</v>
      </c>
      <c r="G9" s="48"/>
      <c r="H9" s="49">
        <f>SUM(E9:G9)</f>
        <v>7703400</v>
      </c>
    </row>
    <row r="10" spans="1:10" ht="19.5" customHeight="1">
      <c r="A10" s="134"/>
      <c r="B10" s="131"/>
      <c r="C10" s="131"/>
      <c r="D10" s="14" t="s">
        <v>16</v>
      </c>
      <c r="E10" s="48">
        <v>6983000</v>
      </c>
      <c r="F10" s="48">
        <v>800000</v>
      </c>
      <c r="G10" s="48"/>
      <c r="H10" s="49">
        <f>SUM(E10:G10)</f>
        <v>7783000</v>
      </c>
    </row>
    <row r="11" spans="1:10" ht="19.5" customHeight="1">
      <c r="A11" s="134"/>
      <c r="B11" s="131"/>
      <c r="C11" s="132"/>
      <c r="D11" s="14" t="s">
        <v>17</v>
      </c>
      <c r="E11" s="48">
        <f>SUM(E9-E10)</f>
        <v>-179600</v>
      </c>
      <c r="F11" s="48">
        <f>SUM(F9-F10)</f>
        <v>100000</v>
      </c>
      <c r="G11" s="48">
        <f>SUM(G9-G10)</f>
        <v>0</v>
      </c>
      <c r="H11" s="49">
        <f>SUM(H9-H10)</f>
        <v>-79600</v>
      </c>
    </row>
    <row r="12" spans="1:10" ht="19.5" customHeight="1">
      <c r="A12" s="134"/>
      <c r="B12" s="131"/>
      <c r="C12" s="170" t="s">
        <v>73</v>
      </c>
      <c r="D12" s="14" t="s">
        <v>15</v>
      </c>
      <c r="E12" s="48">
        <v>6180000</v>
      </c>
      <c r="F12" s="48"/>
      <c r="G12" s="48"/>
      <c r="H12" s="49">
        <f>SUM(E12:G12)</f>
        <v>6180000</v>
      </c>
    </row>
    <row r="13" spans="1:10" ht="19.5" customHeight="1">
      <c r="A13" s="134"/>
      <c r="B13" s="131"/>
      <c r="C13" s="131"/>
      <c r="D13" s="14" t="s">
        <v>16</v>
      </c>
      <c r="E13" s="48">
        <v>6180000</v>
      </c>
      <c r="F13" s="48"/>
      <c r="G13" s="48"/>
      <c r="H13" s="49">
        <f>SUM(E13:G13)</f>
        <v>6180000</v>
      </c>
    </row>
    <row r="14" spans="1:10" ht="19.5" customHeight="1">
      <c r="A14" s="134"/>
      <c r="B14" s="131"/>
      <c r="C14" s="132"/>
      <c r="D14" s="14" t="s">
        <v>17</v>
      </c>
      <c r="E14" s="48">
        <f>SUM(E12-E13)</f>
        <v>0</v>
      </c>
      <c r="F14" s="48">
        <f>SUM(F12-F13)</f>
        <v>0</v>
      </c>
      <c r="G14" s="48">
        <f>SUM(G12-G13)</f>
        <v>0</v>
      </c>
      <c r="H14" s="49">
        <f>SUM(H12-H13)</f>
        <v>0</v>
      </c>
    </row>
    <row r="15" spans="1:10" ht="19.5" customHeight="1">
      <c r="A15" s="134"/>
      <c r="B15" s="131"/>
      <c r="C15" s="170" t="s">
        <v>74</v>
      </c>
      <c r="D15" s="14" t="s">
        <v>15</v>
      </c>
      <c r="E15" s="48">
        <v>5777570</v>
      </c>
      <c r="F15" s="48"/>
      <c r="G15" s="48"/>
      <c r="H15" s="49">
        <f>SUM(E15:G15)</f>
        <v>5777570</v>
      </c>
    </row>
    <row r="16" spans="1:10" ht="19.5" customHeight="1">
      <c r="A16" s="134"/>
      <c r="B16" s="131"/>
      <c r="C16" s="131"/>
      <c r="D16" s="14" t="s">
        <v>16</v>
      </c>
      <c r="E16" s="48">
        <v>5723570</v>
      </c>
      <c r="F16" s="48"/>
      <c r="G16" s="48"/>
      <c r="H16" s="49">
        <f>SUM(E16:G16)</f>
        <v>5723570</v>
      </c>
    </row>
    <row r="17" spans="1:8" ht="19.5" customHeight="1">
      <c r="A17" s="134"/>
      <c r="B17" s="131"/>
      <c r="C17" s="132"/>
      <c r="D17" s="14" t="s">
        <v>17</v>
      </c>
      <c r="E17" s="48">
        <f>SUM(E15-E16)</f>
        <v>54000</v>
      </c>
      <c r="F17" s="48">
        <f>SUM(F15-F16)</f>
        <v>0</v>
      </c>
      <c r="G17" s="48">
        <f>SUM(G15-G16)</f>
        <v>0</v>
      </c>
      <c r="H17" s="49">
        <f>SUM(H15-H16)</f>
        <v>54000</v>
      </c>
    </row>
    <row r="18" spans="1:8" ht="19.5" customHeight="1">
      <c r="A18" s="134"/>
      <c r="B18" s="131"/>
      <c r="C18" s="170" t="s">
        <v>75</v>
      </c>
      <c r="D18" s="14" t="s">
        <v>15</v>
      </c>
      <c r="E18" s="48">
        <v>7279037</v>
      </c>
      <c r="F18" s="48"/>
      <c r="G18" s="48"/>
      <c r="H18" s="49">
        <f>SUM(E18:G18)</f>
        <v>7279037</v>
      </c>
    </row>
    <row r="19" spans="1:8" ht="19.5" customHeight="1">
      <c r="A19" s="134"/>
      <c r="B19" s="131"/>
      <c r="C19" s="131"/>
      <c r="D19" s="14" t="s">
        <v>16</v>
      </c>
      <c r="E19" s="48">
        <v>6361730</v>
      </c>
      <c r="F19" s="48"/>
      <c r="G19" s="48"/>
      <c r="H19" s="49">
        <f>SUM(E19:G19)</f>
        <v>6361730</v>
      </c>
    </row>
    <row r="20" spans="1:8" ht="19.5" customHeight="1">
      <c r="A20" s="134"/>
      <c r="B20" s="131"/>
      <c r="C20" s="132"/>
      <c r="D20" s="14" t="s">
        <v>17</v>
      </c>
      <c r="E20" s="48">
        <f>SUM(E18-E19)</f>
        <v>917307</v>
      </c>
      <c r="F20" s="48">
        <f>SUM(F18-F19)</f>
        <v>0</v>
      </c>
      <c r="G20" s="48">
        <f>SUM(G18-G19)</f>
        <v>0</v>
      </c>
      <c r="H20" s="49">
        <f>SUM(H18-H19)</f>
        <v>917307</v>
      </c>
    </row>
    <row r="21" spans="1:8" ht="19.5" customHeight="1">
      <c r="A21" s="134"/>
      <c r="B21" s="131"/>
      <c r="C21" s="170" t="s">
        <v>76</v>
      </c>
      <c r="D21" s="14" t="s">
        <v>15</v>
      </c>
      <c r="E21" s="48">
        <v>1310000</v>
      </c>
      <c r="F21" s="48"/>
      <c r="G21" s="48"/>
      <c r="H21" s="49">
        <f>SUM(E21:G21)</f>
        <v>1310000</v>
      </c>
    </row>
    <row r="22" spans="1:8" ht="19.5" customHeight="1">
      <c r="A22" s="134"/>
      <c r="B22" s="131"/>
      <c r="C22" s="131"/>
      <c r="D22" s="14" t="s">
        <v>16</v>
      </c>
      <c r="E22" s="48">
        <v>875810</v>
      </c>
      <c r="F22" s="48"/>
      <c r="G22" s="48"/>
      <c r="H22" s="49">
        <f>SUM(E22:G22)</f>
        <v>875810</v>
      </c>
    </row>
    <row r="23" spans="1:8" ht="19.5" customHeight="1">
      <c r="A23" s="134"/>
      <c r="B23" s="131"/>
      <c r="C23" s="132"/>
      <c r="D23" s="14" t="s">
        <v>17</v>
      </c>
      <c r="E23" s="48">
        <f>SUM(E21-E22)</f>
        <v>434190</v>
      </c>
      <c r="F23" s="48">
        <f>SUM(F21-F22)</f>
        <v>0</v>
      </c>
      <c r="G23" s="48">
        <f>SUM(G21-G22)</f>
        <v>0</v>
      </c>
      <c r="H23" s="49">
        <f>SUM(H21-H22)</f>
        <v>434190</v>
      </c>
    </row>
    <row r="24" spans="1:8" ht="19.5" customHeight="1">
      <c r="A24" s="134"/>
      <c r="B24" s="131"/>
      <c r="C24" s="170" t="s">
        <v>77</v>
      </c>
      <c r="D24" s="14" t="s">
        <v>15</v>
      </c>
      <c r="E24" s="48">
        <v>4398100</v>
      </c>
      <c r="F24" s="48"/>
      <c r="G24" s="48"/>
      <c r="H24" s="49">
        <f>SUM(E24:G24)</f>
        <v>4398100</v>
      </c>
    </row>
    <row r="25" spans="1:8" ht="19.5" customHeight="1">
      <c r="A25" s="134"/>
      <c r="B25" s="131"/>
      <c r="C25" s="131"/>
      <c r="D25" s="14" t="s">
        <v>16</v>
      </c>
      <c r="E25" s="48">
        <v>4381670</v>
      </c>
      <c r="F25" s="48"/>
      <c r="G25" s="48"/>
      <c r="H25" s="49">
        <f>SUM(E25:G25)</f>
        <v>4381670</v>
      </c>
    </row>
    <row r="26" spans="1:8" ht="19.5" customHeight="1">
      <c r="A26" s="134"/>
      <c r="B26" s="131"/>
      <c r="C26" s="131"/>
      <c r="D26" s="43" t="s">
        <v>17</v>
      </c>
      <c r="E26" s="48">
        <f>SUM(E24-E25)</f>
        <v>16430</v>
      </c>
      <c r="F26" s="48">
        <f>SUM(F24-F25)</f>
        <v>0</v>
      </c>
      <c r="G26" s="48">
        <f>SUM(G24-G25)</f>
        <v>0</v>
      </c>
      <c r="H26" s="49">
        <f>SUM(H24-H25)</f>
        <v>16430</v>
      </c>
    </row>
    <row r="27" spans="1:8" ht="19.5" customHeight="1">
      <c r="A27" s="134"/>
      <c r="B27" s="131"/>
      <c r="C27" s="181" t="s">
        <v>7</v>
      </c>
      <c r="D27" s="86" t="s">
        <v>15</v>
      </c>
      <c r="E27" s="48">
        <f>SUM(E6,E9,E12,E15,E18,E21,E24)</f>
        <v>94771107</v>
      </c>
      <c r="F27" s="48">
        <f>SUM(F6+F9+F12+F15+F18+F21+F24)</f>
        <v>900000</v>
      </c>
      <c r="G27" s="48">
        <f>SUM(G6+G9+G12+G15+G18+G21+G24)</f>
        <v>0</v>
      </c>
      <c r="H27" s="49">
        <f>SUM(H6+H9+H12+H15+H18+H21+H24)</f>
        <v>95671107</v>
      </c>
    </row>
    <row r="28" spans="1:8" ht="19.5" customHeight="1">
      <c r="A28" s="134"/>
      <c r="B28" s="131"/>
      <c r="C28" s="182"/>
      <c r="D28" s="86" t="s">
        <v>16</v>
      </c>
      <c r="E28" s="48">
        <f>SUM(E25+E22+E19+E16+E13+E10+E7)</f>
        <v>93508780</v>
      </c>
      <c r="F28" s="48">
        <f>SUM(F25+F22+F19+F16+F13+F10+F7)</f>
        <v>800000</v>
      </c>
      <c r="G28" s="48">
        <f>SUM(G25+G22+G19+G16+G13+G10+G7)</f>
        <v>0</v>
      </c>
      <c r="H28" s="49">
        <f>SUM(H25+H22+H19+H16+H13+H10+H7)</f>
        <v>94308780</v>
      </c>
    </row>
    <row r="29" spans="1:8" ht="19.5" customHeight="1" thickBot="1">
      <c r="A29" s="134"/>
      <c r="B29" s="184"/>
      <c r="C29" s="185"/>
      <c r="D29" s="87" t="s">
        <v>17</v>
      </c>
      <c r="E29" s="51">
        <f>SUM(E27-E28)</f>
        <v>1262327</v>
      </c>
      <c r="F29" s="51">
        <f>SUM(F27-F28)</f>
        <v>100000</v>
      </c>
      <c r="G29" s="51">
        <f>SUM(G27-G28)</f>
        <v>0</v>
      </c>
      <c r="H29" s="52">
        <f>SUM(H27-H28)</f>
        <v>1362327</v>
      </c>
    </row>
    <row r="30" spans="1:8" ht="19.5" customHeight="1">
      <c r="A30" s="134"/>
      <c r="B30" s="130" t="s">
        <v>51</v>
      </c>
      <c r="C30" s="130" t="s">
        <v>52</v>
      </c>
      <c r="D30" s="13" t="s">
        <v>15</v>
      </c>
      <c r="E30" s="48">
        <v>2481500</v>
      </c>
      <c r="F30" s="48"/>
      <c r="G30" s="48"/>
      <c r="H30" s="49">
        <f>SUM(E30:G30)</f>
        <v>2481500</v>
      </c>
    </row>
    <row r="31" spans="1:8" ht="19.5" customHeight="1">
      <c r="A31" s="134"/>
      <c r="B31" s="131"/>
      <c r="C31" s="131"/>
      <c r="D31" s="14" t="s">
        <v>16</v>
      </c>
      <c r="E31" s="48">
        <v>2131500</v>
      </c>
      <c r="F31" s="48"/>
      <c r="G31" s="48"/>
      <c r="H31" s="49">
        <f t="shared" ref="H31:H36" si="0">SUM(E31:G31)</f>
        <v>2131500</v>
      </c>
    </row>
    <row r="32" spans="1:8" ht="19.5" customHeight="1">
      <c r="A32" s="134"/>
      <c r="B32" s="131"/>
      <c r="C32" s="132"/>
      <c r="D32" s="14" t="s">
        <v>17</v>
      </c>
      <c r="E32" s="48">
        <f>SUM(E30-E31)</f>
        <v>350000</v>
      </c>
      <c r="F32" s="48">
        <f>SUM(F30-F31)</f>
        <v>0</v>
      </c>
      <c r="G32" s="48">
        <f>SUM(G30-G31)</f>
        <v>0</v>
      </c>
      <c r="H32" s="49">
        <f>SUM(H30-H31)</f>
        <v>350000</v>
      </c>
    </row>
    <row r="33" spans="1:8" ht="19.5" customHeight="1">
      <c r="A33" s="134"/>
      <c r="B33" s="131"/>
      <c r="C33" s="170" t="s">
        <v>78</v>
      </c>
      <c r="D33" s="14" t="s">
        <v>15</v>
      </c>
      <c r="E33" s="48"/>
      <c r="F33" s="48"/>
      <c r="G33" s="48"/>
      <c r="H33" s="49">
        <f t="shared" si="0"/>
        <v>0</v>
      </c>
    </row>
    <row r="34" spans="1:8" ht="19.5" customHeight="1">
      <c r="A34" s="134"/>
      <c r="B34" s="131"/>
      <c r="C34" s="131"/>
      <c r="D34" s="14" t="s">
        <v>16</v>
      </c>
      <c r="E34" s="48">
        <v>0</v>
      </c>
      <c r="F34" s="48"/>
      <c r="G34" s="48"/>
      <c r="H34" s="49">
        <f t="shared" si="0"/>
        <v>0</v>
      </c>
    </row>
    <row r="35" spans="1:8" ht="19.5" customHeight="1">
      <c r="A35" s="134"/>
      <c r="B35" s="131"/>
      <c r="C35" s="132"/>
      <c r="D35" s="14" t="s">
        <v>17</v>
      </c>
      <c r="E35" s="48">
        <f>SUM(E33-E34)</f>
        <v>0</v>
      </c>
      <c r="F35" s="48">
        <f>SUM(F33-F34)</f>
        <v>0</v>
      </c>
      <c r="G35" s="48">
        <f>SUM(G33-G34)</f>
        <v>0</v>
      </c>
      <c r="H35" s="49">
        <f>SUM(H33-H34)</f>
        <v>0</v>
      </c>
    </row>
    <row r="36" spans="1:8" ht="19.5" customHeight="1">
      <c r="A36" s="134"/>
      <c r="B36" s="131"/>
      <c r="C36" s="154" t="s">
        <v>54</v>
      </c>
      <c r="D36" s="14" t="s">
        <v>15</v>
      </c>
      <c r="E36" s="48">
        <v>124000</v>
      </c>
      <c r="F36" s="48"/>
      <c r="G36" s="48"/>
      <c r="H36" s="49">
        <f t="shared" si="0"/>
        <v>124000</v>
      </c>
    </row>
    <row r="37" spans="1:8" ht="19.5" customHeight="1">
      <c r="A37" s="134"/>
      <c r="B37" s="131"/>
      <c r="C37" s="154"/>
      <c r="D37" s="14" t="s">
        <v>16</v>
      </c>
      <c r="E37" s="48">
        <v>124000</v>
      </c>
      <c r="F37" s="48"/>
      <c r="G37" s="48"/>
      <c r="H37" s="49">
        <f>SUM(E37:G37)</f>
        <v>124000</v>
      </c>
    </row>
    <row r="38" spans="1:8" ht="19.5" customHeight="1">
      <c r="A38" s="134"/>
      <c r="B38" s="131"/>
      <c r="C38" s="170"/>
      <c r="D38" s="14" t="s">
        <v>17</v>
      </c>
      <c r="E38" s="48">
        <f>SUM(E36-E37)</f>
        <v>0</v>
      </c>
      <c r="F38" s="48">
        <f>SUM(F36-F37)</f>
        <v>0</v>
      </c>
      <c r="G38" s="48">
        <f>SUM(G36-G37)</f>
        <v>0</v>
      </c>
      <c r="H38" s="49">
        <f>SUM(H36-H37)</f>
        <v>0</v>
      </c>
    </row>
    <row r="39" spans="1:8" ht="19.5" customHeight="1">
      <c r="A39" s="134"/>
      <c r="B39" s="131"/>
      <c r="C39" s="181" t="s">
        <v>7</v>
      </c>
      <c r="D39" s="14" t="s">
        <v>15</v>
      </c>
      <c r="E39" s="48">
        <f>SUM(E30,E33,E36)</f>
        <v>2605500</v>
      </c>
      <c r="F39" s="48">
        <f>SUM(F36,F33,F30)</f>
        <v>0</v>
      </c>
      <c r="G39" s="48">
        <f t="shared" ref="F39:H40" si="1">SUM(G36,G33,G30)</f>
        <v>0</v>
      </c>
      <c r="H39" s="49">
        <f>SUM(H36,H33,H30)</f>
        <v>2605500</v>
      </c>
    </row>
    <row r="40" spans="1:8" ht="19.5" customHeight="1">
      <c r="A40" s="134"/>
      <c r="B40" s="131"/>
      <c r="C40" s="182"/>
      <c r="D40" s="14" t="s">
        <v>16</v>
      </c>
      <c r="E40" s="48">
        <f>SUM(E31,E34,E37)</f>
        <v>2255500</v>
      </c>
      <c r="F40" s="48">
        <f t="shared" si="1"/>
        <v>0</v>
      </c>
      <c r="G40" s="48">
        <f t="shared" si="1"/>
        <v>0</v>
      </c>
      <c r="H40" s="49">
        <f t="shared" si="1"/>
        <v>2255500</v>
      </c>
    </row>
    <row r="41" spans="1:8" ht="19.5" customHeight="1" thickBot="1">
      <c r="A41" s="134"/>
      <c r="B41" s="184"/>
      <c r="C41" s="185"/>
      <c r="D41" s="43" t="s">
        <v>17</v>
      </c>
      <c r="E41" s="51">
        <f>SUM(E39-E40)</f>
        <v>350000</v>
      </c>
      <c r="F41" s="51">
        <f>SUM(F39-F40)</f>
        <v>0</v>
      </c>
      <c r="G41" s="51">
        <f>SUM(G39-G40)</f>
        <v>0</v>
      </c>
      <c r="H41" s="52">
        <f>SUM(H39-H40)</f>
        <v>350000</v>
      </c>
    </row>
    <row r="42" spans="1:8" ht="19.5" customHeight="1">
      <c r="A42" s="134"/>
      <c r="B42" s="130" t="s">
        <v>55</v>
      </c>
      <c r="C42" s="167" t="s">
        <v>79</v>
      </c>
      <c r="D42" s="13" t="s">
        <v>15</v>
      </c>
      <c r="E42" s="48">
        <v>200000</v>
      </c>
      <c r="F42" s="48"/>
      <c r="G42" s="48"/>
      <c r="H42" s="49">
        <f>SUM(E42:G42)</f>
        <v>200000</v>
      </c>
    </row>
    <row r="43" spans="1:8" ht="19.5" customHeight="1">
      <c r="A43" s="134"/>
      <c r="B43" s="131"/>
      <c r="C43" s="168"/>
      <c r="D43" s="14" t="s">
        <v>16</v>
      </c>
      <c r="E43" s="48">
        <v>200000</v>
      </c>
      <c r="F43" s="48"/>
      <c r="G43" s="48"/>
      <c r="H43" s="49">
        <f>SUM(E43:G43)</f>
        <v>200000</v>
      </c>
    </row>
    <row r="44" spans="1:8" ht="19.5" customHeight="1">
      <c r="A44" s="134"/>
      <c r="B44" s="131"/>
      <c r="C44" s="169"/>
      <c r="D44" s="14" t="s">
        <v>17</v>
      </c>
      <c r="E44" s="48">
        <f>SUM(E42-E43)</f>
        <v>0</v>
      </c>
      <c r="F44" s="48">
        <f>SUM(F42-F43)</f>
        <v>0</v>
      </c>
      <c r="G44" s="48">
        <f>SUM(G42-G43)</f>
        <v>0</v>
      </c>
      <c r="H44" s="49">
        <f>SUM(H42-H43)</f>
        <v>0</v>
      </c>
    </row>
    <row r="45" spans="1:8" ht="19.5" customHeight="1">
      <c r="A45" s="134"/>
      <c r="B45" s="131"/>
      <c r="C45" s="170" t="s">
        <v>57</v>
      </c>
      <c r="D45" s="14" t="s">
        <v>15</v>
      </c>
      <c r="E45" s="48"/>
      <c r="F45" s="48"/>
      <c r="G45" s="48"/>
      <c r="H45" s="49">
        <f>SUM(E45:G45)</f>
        <v>0</v>
      </c>
    </row>
    <row r="46" spans="1:8" ht="19.5" customHeight="1">
      <c r="A46" s="134"/>
      <c r="B46" s="131"/>
      <c r="C46" s="131"/>
      <c r="D46" s="14" t="s">
        <v>16</v>
      </c>
      <c r="E46" s="48">
        <v>0</v>
      </c>
      <c r="F46" s="48"/>
      <c r="G46" s="48"/>
      <c r="H46" s="49">
        <f>SUM(E46:G46)</f>
        <v>0</v>
      </c>
    </row>
    <row r="47" spans="1:8" ht="19.5" customHeight="1">
      <c r="A47" s="134"/>
      <c r="B47" s="131"/>
      <c r="C47" s="132"/>
      <c r="D47" s="14" t="s">
        <v>17</v>
      </c>
      <c r="E47" s="48">
        <f>SUM(E45-E46)</f>
        <v>0</v>
      </c>
      <c r="F47" s="48">
        <f>SUM(F45-F46)</f>
        <v>0</v>
      </c>
      <c r="G47" s="48">
        <f>SUM(G45-G46)</f>
        <v>0</v>
      </c>
      <c r="H47" s="49">
        <f>SUM(H45-H46)</f>
        <v>0</v>
      </c>
    </row>
    <row r="48" spans="1:8" ht="19.5" customHeight="1">
      <c r="A48" s="134"/>
      <c r="B48" s="131"/>
      <c r="C48" s="170" t="s">
        <v>58</v>
      </c>
      <c r="D48" s="14" t="s">
        <v>15</v>
      </c>
      <c r="E48" s="48">
        <v>2709000</v>
      </c>
      <c r="F48" s="48"/>
      <c r="G48" s="48"/>
      <c r="H48" s="49">
        <f>SUM(E48:G48)</f>
        <v>2709000</v>
      </c>
    </row>
    <row r="49" spans="1:8" ht="19.5" customHeight="1">
      <c r="A49" s="134"/>
      <c r="B49" s="131"/>
      <c r="C49" s="131"/>
      <c r="D49" s="14" t="s">
        <v>16</v>
      </c>
      <c r="E49" s="48">
        <v>2709000</v>
      </c>
      <c r="F49" s="48"/>
      <c r="G49" s="48"/>
      <c r="H49" s="49">
        <f>SUM(E49:G49)</f>
        <v>2709000</v>
      </c>
    </row>
    <row r="50" spans="1:8" ht="19.5" customHeight="1">
      <c r="A50" s="134"/>
      <c r="B50" s="131"/>
      <c r="C50" s="132"/>
      <c r="D50" s="14" t="s">
        <v>17</v>
      </c>
      <c r="E50" s="48">
        <f>SUM(E48-E49)</f>
        <v>0</v>
      </c>
      <c r="F50" s="48">
        <f>SUM(F48-F49)</f>
        <v>0</v>
      </c>
      <c r="G50" s="48">
        <f>SUM(G48-G49)</f>
        <v>0</v>
      </c>
      <c r="H50" s="49">
        <f>SUM(H48-H49)</f>
        <v>0</v>
      </c>
    </row>
    <row r="51" spans="1:8" ht="19.5" customHeight="1">
      <c r="A51" s="134"/>
      <c r="B51" s="131"/>
      <c r="C51" s="181" t="s">
        <v>7</v>
      </c>
      <c r="D51" s="14" t="s">
        <v>15</v>
      </c>
      <c r="E51" s="48">
        <f>SUM(E48+E45+E42)</f>
        <v>2909000</v>
      </c>
      <c r="F51" s="48">
        <f t="shared" ref="E51:H52" si="2">SUM(F48+F45+F42)</f>
        <v>0</v>
      </c>
      <c r="G51" s="48">
        <f t="shared" si="2"/>
        <v>0</v>
      </c>
      <c r="H51" s="49">
        <f t="shared" si="2"/>
        <v>2909000</v>
      </c>
    </row>
    <row r="52" spans="1:8" ht="19.5" customHeight="1">
      <c r="A52" s="134"/>
      <c r="B52" s="131"/>
      <c r="C52" s="182"/>
      <c r="D52" s="14" t="s">
        <v>16</v>
      </c>
      <c r="E52" s="48">
        <f t="shared" si="2"/>
        <v>2909000</v>
      </c>
      <c r="F52" s="48">
        <f t="shared" si="2"/>
        <v>0</v>
      </c>
      <c r="G52" s="48">
        <f t="shared" si="2"/>
        <v>0</v>
      </c>
      <c r="H52" s="49">
        <f t="shared" si="2"/>
        <v>2909000</v>
      </c>
    </row>
    <row r="53" spans="1:8" ht="19.5" customHeight="1">
      <c r="A53" s="134"/>
      <c r="B53" s="132"/>
      <c r="C53" s="183"/>
      <c r="D53" s="43" t="s">
        <v>17</v>
      </c>
      <c r="E53" s="48">
        <f>SUM(E51-E52)</f>
        <v>0</v>
      </c>
      <c r="F53" s="48">
        <f>SUM(F51-F52)</f>
        <v>0</v>
      </c>
      <c r="G53" s="48">
        <f>SUM(G51-G52)</f>
        <v>0</v>
      </c>
      <c r="H53" s="49">
        <f>SUM(H51-H52)</f>
        <v>0</v>
      </c>
    </row>
    <row r="54" spans="1:8" ht="19.5" customHeight="1">
      <c r="A54" s="134"/>
      <c r="B54" s="136" t="s">
        <v>7</v>
      </c>
      <c r="C54" s="137"/>
      <c r="D54" s="14" t="s">
        <v>15</v>
      </c>
      <c r="E54" s="95">
        <f>SUM(E51)</f>
        <v>2909000</v>
      </c>
      <c r="F54" s="91">
        <f>SUM(F51,F39,F27)</f>
        <v>900000</v>
      </c>
      <c r="G54" s="95">
        <f t="shared" ref="E54:G55" si="3">SUM(G51,G39,G27)</f>
        <v>0</v>
      </c>
      <c r="H54" s="101">
        <f>SUM(H51,H39,H27)</f>
        <v>101185607</v>
      </c>
    </row>
    <row r="55" spans="1:8" ht="19.5" customHeight="1">
      <c r="A55" s="134"/>
      <c r="B55" s="138"/>
      <c r="C55" s="139"/>
      <c r="D55" s="14" t="s">
        <v>16</v>
      </c>
      <c r="E55" s="95">
        <f t="shared" si="3"/>
        <v>98673280</v>
      </c>
      <c r="F55" s="91">
        <f t="shared" si="3"/>
        <v>800000</v>
      </c>
      <c r="G55" s="95">
        <f t="shared" si="3"/>
        <v>0</v>
      </c>
      <c r="H55" s="101">
        <f>SUM(H52,H40,H28)</f>
        <v>99473280</v>
      </c>
    </row>
    <row r="56" spans="1:8" ht="19.5" customHeight="1" thickBot="1">
      <c r="A56" s="135"/>
      <c r="B56" s="140"/>
      <c r="C56" s="141"/>
      <c r="D56" s="16" t="s">
        <v>17</v>
      </c>
      <c r="E56" s="93">
        <f>SUM(E54-E55)</f>
        <v>-95764280</v>
      </c>
      <c r="F56" s="93">
        <f>SUM(F54-F55)</f>
        <v>100000</v>
      </c>
      <c r="G56" s="93">
        <f>SUM(G54-G55)</f>
        <v>0</v>
      </c>
      <c r="H56" s="94">
        <f>SUM(H54-H55)</f>
        <v>1712327</v>
      </c>
    </row>
    <row r="57" spans="1:8" ht="19.5" customHeight="1">
      <c r="A57" s="186" t="s">
        <v>105</v>
      </c>
      <c r="B57" s="130" t="s">
        <v>59</v>
      </c>
      <c r="C57" s="130" t="s">
        <v>59</v>
      </c>
      <c r="D57" s="14" t="s">
        <v>15</v>
      </c>
      <c r="E57" s="48"/>
      <c r="F57" s="48"/>
      <c r="G57" s="48"/>
      <c r="H57" s="49">
        <f>SUM(E57:G57)</f>
        <v>0</v>
      </c>
    </row>
    <row r="58" spans="1:8" ht="19.5" customHeight="1">
      <c r="A58" s="187"/>
      <c r="B58" s="131"/>
      <c r="C58" s="131"/>
      <c r="D58" s="14" t="s">
        <v>16</v>
      </c>
      <c r="E58" s="48"/>
      <c r="F58" s="48"/>
      <c r="G58" s="48"/>
      <c r="H58" s="49">
        <f>SUM(E58:G58)</f>
        <v>0</v>
      </c>
    </row>
    <row r="59" spans="1:8" ht="19.5" customHeight="1">
      <c r="A59" s="187"/>
      <c r="B59" s="131"/>
      <c r="C59" s="132"/>
      <c r="D59" s="14" t="s">
        <v>17</v>
      </c>
      <c r="E59" s="48">
        <f>SUM(E57-E58)</f>
        <v>0</v>
      </c>
      <c r="F59" s="48">
        <f>SUM(F57-F58)</f>
        <v>0</v>
      </c>
      <c r="G59" s="48">
        <f>SUM(G57-G58)</f>
        <v>0</v>
      </c>
      <c r="H59" s="49">
        <f>SUM(H57-H58)</f>
        <v>0</v>
      </c>
    </row>
    <row r="60" spans="1:8" ht="19.5" customHeight="1">
      <c r="A60" s="187"/>
      <c r="B60" s="131"/>
      <c r="C60" s="167" t="s">
        <v>80</v>
      </c>
      <c r="D60" s="14" t="s">
        <v>15</v>
      </c>
      <c r="E60" s="48"/>
      <c r="F60" s="48"/>
      <c r="G60" s="48"/>
      <c r="H60" s="49">
        <f>SUM(E60:G60)</f>
        <v>0</v>
      </c>
    </row>
    <row r="61" spans="1:8" ht="19.5" customHeight="1">
      <c r="A61" s="187"/>
      <c r="B61" s="131"/>
      <c r="C61" s="168"/>
      <c r="D61" s="14" t="s">
        <v>16</v>
      </c>
      <c r="E61" s="48">
        <v>0</v>
      </c>
      <c r="F61" s="48"/>
      <c r="G61" s="48"/>
      <c r="H61" s="49">
        <f>SUM(E61:G61)</f>
        <v>0</v>
      </c>
    </row>
    <row r="62" spans="1:8" ht="19.5" customHeight="1">
      <c r="A62" s="187"/>
      <c r="B62" s="131"/>
      <c r="C62" s="169"/>
      <c r="D62" s="14" t="s">
        <v>17</v>
      </c>
      <c r="E62" s="48">
        <f>SUM(E60-E61)</f>
        <v>0</v>
      </c>
      <c r="F62" s="48">
        <f>SUM(F60-F61)</f>
        <v>0</v>
      </c>
      <c r="G62" s="48">
        <f>SUM(G60-G61)</f>
        <v>0</v>
      </c>
      <c r="H62" s="49">
        <f>SUM(H60-H61)</f>
        <v>0</v>
      </c>
    </row>
    <row r="63" spans="1:8" ht="19.5" customHeight="1">
      <c r="A63" s="187"/>
      <c r="B63" s="131"/>
      <c r="C63" s="167" t="s">
        <v>81</v>
      </c>
      <c r="D63" s="14" t="s">
        <v>15</v>
      </c>
      <c r="E63" s="48">
        <v>800000</v>
      </c>
      <c r="F63" s="48"/>
      <c r="G63" s="48"/>
      <c r="H63" s="49">
        <f>SUM(E63:G63)</f>
        <v>800000</v>
      </c>
    </row>
    <row r="64" spans="1:8" ht="19.5" customHeight="1">
      <c r="A64" s="187"/>
      <c r="B64" s="131"/>
      <c r="C64" s="168"/>
      <c r="D64" s="14" t="s">
        <v>16</v>
      </c>
      <c r="E64" s="48">
        <v>800000</v>
      </c>
      <c r="F64" s="48"/>
      <c r="G64" s="48"/>
      <c r="H64" s="49">
        <f>SUM(E64:G64)</f>
        <v>800000</v>
      </c>
    </row>
    <row r="65" spans="1:8" ht="19.5" customHeight="1">
      <c r="A65" s="187"/>
      <c r="B65" s="132"/>
      <c r="C65" s="168"/>
      <c r="D65" s="14" t="s">
        <v>17</v>
      </c>
      <c r="E65" s="48">
        <f>SUM(E63-E64)</f>
        <v>0</v>
      </c>
      <c r="F65" s="48">
        <f>SUM(F63-F64)</f>
        <v>0</v>
      </c>
      <c r="G65" s="48">
        <f>SUM(G63-G64)</f>
        <v>0</v>
      </c>
      <c r="H65" s="49">
        <f>SUM(H63-H64)</f>
        <v>0</v>
      </c>
    </row>
    <row r="66" spans="1:8" ht="19.5" customHeight="1">
      <c r="A66" s="187"/>
      <c r="B66" s="136" t="s">
        <v>7</v>
      </c>
      <c r="C66" s="137"/>
      <c r="D66" s="14" t="s">
        <v>15</v>
      </c>
      <c r="E66" s="95">
        <f>SUM(E63+E60+E57)</f>
        <v>800000</v>
      </c>
      <c r="F66" s="95">
        <f t="shared" ref="F66:H67" si="4">SUM(F57+F60+F63)</f>
        <v>0</v>
      </c>
      <c r="G66" s="95">
        <f t="shared" si="4"/>
        <v>0</v>
      </c>
      <c r="H66" s="96">
        <f>SUM(H57+H60+H63)</f>
        <v>800000</v>
      </c>
    </row>
    <row r="67" spans="1:8" ht="19.5" customHeight="1">
      <c r="A67" s="187"/>
      <c r="B67" s="138"/>
      <c r="C67" s="139"/>
      <c r="D67" s="14" t="s">
        <v>16</v>
      </c>
      <c r="E67" s="95">
        <f>SUM(E64+E61+E58)</f>
        <v>800000</v>
      </c>
      <c r="F67" s="95">
        <f t="shared" si="4"/>
        <v>0</v>
      </c>
      <c r="G67" s="95">
        <f t="shared" si="4"/>
        <v>0</v>
      </c>
      <c r="H67" s="96">
        <f t="shared" si="4"/>
        <v>800000</v>
      </c>
    </row>
    <row r="68" spans="1:8" ht="19.5" customHeight="1" thickBot="1">
      <c r="A68" s="188"/>
      <c r="B68" s="140"/>
      <c r="C68" s="141"/>
      <c r="D68" s="43" t="s">
        <v>17</v>
      </c>
      <c r="E68" s="93">
        <f>SUM(E66-E67)</f>
        <v>0</v>
      </c>
      <c r="F68" s="93">
        <f>SUM(F66-F67)</f>
        <v>0</v>
      </c>
      <c r="G68" s="93">
        <f>SUM(G66-G67)</f>
        <v>0</v>
      </c>
      <c r="H68" s="94">
        <f>SUM(H66-H67)</f>
        <v>0</v>
      </c>
    </row>
    <row r="69" spans="1:8" ht="19.5" customHeight="1">
      <c r="A69" s="133" t="s">
        <v>82</v>
      </c>
      <c r="B69" s="130" t="s">
        <v>82</v>
      </c>
      <c r="C69" s="130" t="s">
        <v>96</v>
      </c>
      <c r="D69" s="13" t="s">
        <v>15</v>
      </c>
      <c r="E69" s="48"/>
      <c r="F69" s="46">
        <v>20000</v>
      </c>
      <c r="G69" s="46"/>
      <c r="H69" s="47">
        <f>SUM(E69:G69)</f>
        <v>20000</v>
      </c>
    </row>
    <row r="70" spans="1:8" ht="19.5" customHeight="1">
      <c r="A70" s="134"/>
      <c r="B70" s="131"/>
      <c r="C70" s="131"/>
      <c r="D70" s="14" t="s">
        <v>16</v>
      </c>
      <c r="E70" s="48">
        <v>0</v>
      </c>
      <c r="F70" s="48">
        <v>0</v>
      </c>
      <c r="G70" s="48"/>
      <c r="H70" s="49">
        <f t="shared" ref="H70:H76" si="5">SUM(E70:G70)</f>
        <v>0</v>
      </c>
    </row>
    <row r="71" spans="1:8" ht="19.5" customHeight="1">
      <c r="A71" s="134"/>
      <c r="B71" s="131"/>
      <c r="C71" s="132"/>
      <c r="D71" s="14" t="s">
        <v>17</v>
      </c>
      <c r="E71" s="48">
        <f>SUM(E69-E70)</f>
        <v>0</v>
      </c>
      <c r="F71" s="48">
        <f>SUM(F69-F70)</f>
        <v>20000</v>
      </c>
      <c r="G71" s="48">
        <f>SUM(G69-G70)</f>
        <v>0</v>
      </c>
      <c r="H71" s="49">
        <f>SUM(H69-H70)</f>
        <v>20000</v>
      </c>
    </row>
    <row r="72" spans="1:8" ht="19.5" customHeight="1">
      <c r="A72" s="134"/>
      <c r="B72" s="131"/>
      <c r="C72" s="167" t="s">
        <v>97</v>
      </c>
      <c r="D72" s="14" t="s">
        <v>15</v>
      </c>
      <c r="E72" s="48">
        <v>13685500</v>
      </c>
      <c r="F72" s="48">
        <v>5632588</v>
      </c>
      <c r="G72" s="48"/>
      <c r="H72" s="49">
        <f t="shared" si="5"/>
        <v>19318088</v>
      </c>
    </row>
    <row r="73" spans="1:8" ht="19.5" customHeight="1">
      <c r="A73" s="134"/>
      <c r="B73" s="131"/>
      <c r="C73" s="168"/>
      <c r="D73" s="14" t="s">
        <v>16</v>
      </c>
      <c r="E73" s="48">
        <v>13804000</v>
      </c>
      <c r="F73" s="48">
        <v>5587670</v>
      </c>
      <c r="G73" s="48"/>
      <c r="H73" s="49">
        <f t="shared" si="5"/>
        <v>19391670</v>
      </c>
    </row>
    <row r="74" spans="1:8" ht="19.5" customHeight="1">
      <c r="A74" s="134"/>
      <c r="B74" s="131"/>
      <c r="C74" s="169"/>
      <c r="D74" s="14" t="s">
        <v>17</v>
      </c>
      <c r="E74" s="48">
        <f>SUM(E72-E73)</f>
        <v>-118500</v>
      </c>
      <c r="F74" s="48">
        <f>SUM(F72-F73)</f>
        <v>44918</v>
      </c>
      <c r="G74" s="48">
        <f>SUM(G72-G73)</f>
        <v>0</v>
      </c>
      <c r="H74" s="49">
        <f>SUM(H72-H73)</f>
        <v>-73582</v>
      </c>
    </row>
    <row r="75" spans="1:8" ht="19.5" customHeight="1">
      <c r="A75" s="134"/>
      <c r="B75" s="131"/>
      <c r="C75" s="167" t="s">
        <v>98</v>
      </c>
      <c r="D75" s="14" t="s">
        <v>15</v>
      </c>
      <c r="E75" s="48"/>
      <c r="F75" s="48">
        <v>14926562</v>
      </c>
      <c r="G75" s="48">
        <v>0</v>
      </c>
      <c r="H75" s="49">
        <f t="shared" si="5"/>
        <v>14926562</v>
      </c>
    </row>
    <row r="76" spans="1:8" ht="19.5" customHeight="1">
      <c r="A76" s="134"/>
      <c r="B76" s="131"/>
      <c r="C76" s="168"/>
      <c r="D76" s="14" t="s">
        <v>16</v>
      </c>
      <c r="E76" s="48"/>
      <c r="F76" s="48">
        <v>14976862</v>
      </c>
      <c r="G76" s="48">
        <v>0</v>
      </c>
      <c r="H76" s="49">
        <f t="shared" si="5"/>
        <v>14976862</v>
      </c>
    </row>
    <row r="77" spans="1:8" ht="19.5" customHeight="1">
      <c r="A77" s="134"/>
      <c r="B77" s="131"/>
      <c r="C77" s="169"/>
      <c r="D77" s="14" t="s">
        <v>6</v>
      </c>
      <c r="E77" s="48"/>
      <c r="F77" s="48">
        <f>SUM(F75-F76)</f>
        <v>-50300</v>
      </c>
      <c r="G77" s="48">
        <v>0</v>
      </c>
      <c r="H77" s="49"/>
    </row>
    <row r="78" spans="1:8" ht="19.5" customHeight="1">
      <c r="A78" s="134"/>
      <c r="B78" s="131"/>
      <c r="C78" s="167" t="s">
        <v>132</v>
      </c>
      <c r="D78" s="14" t="s">
        <v>4</v>
      </c>
      <c r="E78" s="48">
        <v>0</v>
      </c>
      <c r="F78" s="48"/>
      <c r="G78" s="48">
        <v>0</v>
      </c>
      <c r="H78" s="48">
        <f>SUM(E78:G78)</f>
        <v>0</v>
      </c>
    </row>
    <row r="79" spans="1:8" ht="19.5" customHeight="1">
      <c r="A79" s="134"/>
      <c r="B79" s="131"/>
      <c r="C79" s="168"/>
      <c r="D79" s="14" t="s">
        <v>5</v>
      </c>
      <c r="E79" s="48">
        <v>200000</v>
      </c>
      <c r="F79" s="48">
        <v>0</v>
      </c>
      <c r="G79" s="48"/>
      <c r="H79" s="48">
        <v>200000</v>
      </c>
    </row>
    <row r="80" spans="1:8" ht="19.5" customHeight="1">
      <c r="A80" s="134"/>
      <c r="B80" s="132"/>
      <c r="C80" s="169"/>
      <c r="D80" s="14" t="s">
        <v>17</v>
      </c>
      <c r="E80" s="48">
        <f>SUM(E78-E79)</f>
        <v>-200000</v>
      </c>
      <c r="F80" s="97">
        <f>SUM(F78-F79)</f>
        <v>0</v>
      </c>
      <c r="G80" s="97">
        <f>SUM(G78-G79)</f>
        <v>0</v>
      </c>
      <c r="H80" s="97">
        <f>SUM(H78-H79)</f>
        <v>-200000</v>
      </c>
    </row>
    <row r="81" spans="1:10" ht="19.5" customHeight="1">
      <c r="A81" s="134"/>
      <c r="B81" s="175" t="s">
        <v>7</v>
      </c>
      <c r="C81" s="176"/>
      <c r="D81" s="14" t="s">
        <v>15</v>
      </c>
      <c r="E81" s="95">
        <f>SUM(E75+E72+E69+E78)</f>
        <v>13685500</v>
      </c>
      <c r="F81" s="91">
        <f>SUM(F69,F72,F75,F78)</f>
        <v>20579150</v>
      </c>
      <c r="G81" s="91">
        <v>0</v>
      </c>
      <c r="H81" s="98">
        <f>SUM(H78+H75+H72+H69)</f>
        <v>34264650</v>
      </c>
    </row>
    <row r="82" spans="1:10" ht="19.5" customHeight="1">
      <c r="A82" s="134"/>
      <c r="B82" s="177"/>
      <c r="C82" s="178"/>
      <c r="D82" s="14" t="s">
        <v>16</v>
      </c>
      <c r="E82" s="95">
        <f>SUM(E76+E73+E70+E79)</f>
        <v>14004000</v>
      </c>
      <c r="F82" s="91">
        <f>SUM(F76+F73+F70+F79)</f>
        <v>20564532</v>
      </c>
      <c r="G82" s="91">
        <f>SUM(G76+G73+G70)</f>
        <v>0</v>
      </c>
      <c r="H82" s="98">
        <f>SUM(H76+H73+H70+H79)</f>
        <v>34568532</v>
      </c>
    </row>
    <row r="83" spans="1:10" ht="19.5" customHeight="1" thickBot="1">
      <c r="A83" s="135"/>
      <c r="B83" s="179"/>
      <c r="C83" s="180"/>
      <c r="D83" s="16" t="s">
        <v>17</v>
      </c>
      <c r="E83" s="93">
        <f>SUM(E81-E82)</f>
        <v>-318500</v>
      </c>
      <c r="F83" s="92">
        <f>SUM(F81-F82)</f>
        <v>14618</v>
      </c>
      <c r="G83" s="92">
        <f>SUM(G81-G82)</f>
        <v>0</v>
      </c>
      <c r="H83" s="94">
        <f>SUM(H81-H82)</f>
        <v>-303882</v>
      </c>
    </row>
    <row r="84" spans="1:10" ht="19.5" customHeight="1">
      <c r="A84" s="171" t="s">
        <v>113</v>
      </c>
      <c r="B84" s="151" t="s">
        <v>113</v>
      </c>
      <c r="C84" s="174" t="s">
        <v>83</v>
      </c>
      <c r="D84" s="15" t="s">
        <v>15</v>
      </c>
      <c r="E84" s="48">
        <v>20519</v>
      </c>
      <c r="F84" s="48"/>
      <c r="G84" s="48"/>
      <c r="H84" s="47">
        <f>SUM(E84:G84)</f>
        <v>20519</v>
      </c>
    </row>
    <row r="85" spans="1:10" ht="19.5" customHeight="1">
      <c r="A85" s="172"/>
      <c r="B85" s="152"/>
      <c r="C85" s="168"/>
      <c r="D85" s="14" t="s">
        <v>16</v>
      </c>
      <c r="E85" s="48">
        <v>0</v>
      </c>
      <c r="F85" s="48">
        <v>11290</v>
      </c>
      <c r="G85" s="48"/>
      <c r="H85" s="49">
        <f>SUM(E85:G85)</f>
        <v>11290</v>
      </c>
    </row>
    <row r="86" spans="1:10" ht="19.5" customHeight="1">
      <c r="A86" s="172"/>
      <c r="B86" s="153"/>
      <c r="C86" s="168"/>
      <c r="D86" s="14" t="s">
        <v>17</v>
      </c>
      <c r="E86" s="48">
        <f>SUM(E84-E85)</f>
        <v>20519</v>
      </c>
      <c r="F86" s="48">
        <f>SUM(F84-F85)</f>
        <v>-11290</v>
      </c>
      <c r="G86" s="48">
        <f>SUM(G84-G85)</f>
        <v>0</v>
      </c>
      <c r="H86" s="49">
        <f>SUM(H84-H85)</f>
        <v>9229</v>
      </c>
    </row>
    <row r="87" spans="1:10" ht="19.5" customHeight="1">
      <c r="A87" s="172"/>
      <c r="B87" s="136" t="s">
        <v>114</v>
      </c>
      <c r="C87" s="137"/>
      <c r="D87" s="14" t="s">
        <v>15</v>
      </c>
      <c r="E87" s="95">
        <f>SUM(E84)</f>
        <v>20519</v>
      </c>
      <c r="F87" s="95">
        <f>SUM(F84)</f>
        <v>0</v>
      </c>
      <c r="G87" s="95">
        <f t="shared" ref="E87:H88" si="6">SUM(G84)</f>
        <v>0</v>
      </c>
      <c r="H87" s="96">
        <f>SUM(H84)</f>
        <v>20519</v>
      </c>
    </row>
    <row r="88" spans="1:10" ht="19.5" customHeight="1">
      <c r="A88" s="172"/>
      <c r="B88" s="138"/>
      <c r="C88" s="139"/>
      <c r="D88" s="14" t="s">
        <v>16</v>
      </c>
      <c r="E88" s="95">
        <f t="shared" si="6"/>
        <v>0</v>
      </c>
      <c r="F88" s="95">
        <f t="shared" si="6"/>
        <v>11290</v>
      </c>
      <c r="G88" s="95">
        <f t="shared" si="6"/>
        <v>0</v>
      </c>
      <c r="H88" s="96">
        <f t="shared" si="6"/>
        <v>11290</v>
      </c>
      <c r="J88" s="1" t="s">
        <v>86</v>
      </c>
    </row>
    <row r="89" spans="1:10" ht="19.5" customHeight="1" thickBot="1">
      <c r="A89" s="173"/>
      <c r="B89" s="140"/>
      <c r="C89" s="141"/>
      <c r="D89" s="43" t="s">
        <v>17</v>
      </c>
      <c r="E89" s="93">
        <f>SUM(E87-E88)</f>
        <v>20519</v>
      </c>
      <c r="F89" s="93">
        <f>SUM(F87-F88)</f>
        <v>-11290</v>
      </c>
      <c r="G89" s="93">
        <f>SUM(G87-G88)</f>
        <v>0</v>
      </c>
      <c r="H89" s="94">
        <f>SUM(H87-H88)</f>
        <v>9229</v>
      </c>
    </row>
    <row r="90" spans="1:10" ht="19.5" customHeight="1">
      <c r="A90" s="133" t="s">
        <v>84</v>
      </c>
      <c r="B90" s="130" t="s">
        <v>84</v>
      </c>
      <c r="C90" s="174" t="s">
        <v>85</v>
      </c>
      <c r="D90" s="13" t="s">
        <v>15</v>
      </c>
      <c r="E90" s="46">
        <v>0</v>
      </c>
      <c r="F90" s="46"/>
      <c r="G90" s="46"/>
      <c r="H90" s="47">
        <f>SUM(E90:G90)</f>
        <v>0</v>
      </c>
    </row>
    <row r="91" spans="1:10" ht="19.5" customHeight="1">
      <c r="A91" s="134"/>
      <c r="B91" s="131"/>
      <c r="C91" s="168"/>
      <c r="D91" s="14" t="s">
        <v>16</v>
      </c>
      <c r="E91" s="48">
        <v>35590</v>
      </c>
      <c r="F91" s="48">
        <v>74515</v>
      </c>
      <c r="G91" s="48"/>
      <c r="H91" s="49">
        <f>SUM(E91:G91)</f>
        <v>110105</v>
      </c>
    </row>
    <row r="92" spans="1:10" ht="19.5" customHeight="1">
      <c r="A92" s="134"/>
      <c r="B92" s="132"/>
      <c r="C92" s="168"/>
      <c r="D92" s="14" t="s">
        <v>17</v>
      </c>
      <c r="E92" s="48">
        <f>SUM(E90-E91)</f>
        <v>-35590</v>
      </c>
      <c r="F92" s="48">
        <f>SUM(F90-F91)</f>
        <v>-74515</v>
      </c>
      <c r="G92" s="48">
        <f>SUM(G90-G91)</f>
        <v>0</v>
      </c>
      <c r="H92" s="49">
        <f>SUM(H90-H91)</f>
        <v>-110105</v>
      </c>
    </row>
    <row r="93" spans="1:10" ht="19.5" customHeight="1">
      <c r="A93" s="134"/>
      <c r="B93" s="136" t="s">
        <v>114</v>
      </c>
      <c r="C93" s="137"/>
      <c r="D93" s="14" t="s">
        <v>15</v>
      </c>
      <c r="E93" s="95">
        <f>SUM(E90)</f>
        <v>0</v>
      </c>
      <c r="F93" s="95">
        <f>SUM(F90)</f>
        <v>0</v>
      </c>
      <c r="G93" s="95">
        <f>SUM(G90)</f>
        <v>0</v>
      </c>
      <c r="H93" s="96">
        <f>SUM(H90)</f>
        <v>0</v>
      </c>
    </row>
    <row r="94" spans="1:10" ht="19.5" customHeight="1">
      <c r="A94" s="134"/>
      <c r="B94" s="138"/>
      <c r="C94" s="139"/>
      <c r="D94" s="14" t="s">
        <v>16</v>
      </c>
      <c r="E94" s="95">
        <f>SUM(E91)</f>
        <v>35590</v>
      </c>
      <c r="F94" s="95">
        <v>6015</v>
      </c>
      <c r="G94" s="95">
        <f>SUM(G91)</f>
        <v>0</v>
      </c>
      <c r="H94" s="96">
        <f>SUM(E94:G94)</f>
        <v>41605</v>
      </c>
    </row>
    <row r="95" spans="1:10" ht="19.5" customHeight="1" thickBot="1">
      <c r="A95" s="135"/>
      <c r="B95" s="140"/>
      <c r="C95" s="141"/>
      <c r="D95" s="43" t="s">
        <v>17</v>
      </c>
      <c r="E95" s="93">
        <f>SUM(E93-E94)</f>
        <v>-35590</v>
      </c>
      <c r="F95" s="93">
        <f>SUM(F93-F94)</f>
        <v>-6015</v>
      </c>
      <c r="G95" s="93">
        <f>SUM(G93-G94)</f>
        <v>0</v>
      </c>
      <c r="H95" s="94">
        <f>SUM(H93-H94)</f>
        <v>-41605</v>
      </c>
    </row>
    <row r="96" spans="1:10" ht="19.5" customHeight="1">
      <c r="A96" s="133" t="s">
        <v>66</v>
      </c>
      <c r="B96" s="130" t="s">
        <v>66</v>
      </c>
      <c r="C96" s="130" t="s">
        <v>99</v>
      </c>
      <c r="D96" s="13" t="s">
        <v>15</v>
      </c>
      <c r="E96" s="48">
        <v>2548893</v>
      </c>
      <c r="F96" s="46">
        <v>2748893</v>
      </c>
      <c r="G96" s="46"/>
      <c r="H96" s="47">
        <f>SUM(E96:G96)</f>
        <v>5297786</v>
      </c>
    </row>
    <row r="97" spans="1:10" ht="19.5" customHeight="1">
      <c r="A97" s="134"/>
      <c r="B97" s="131"/>
      <c r="C97" s="131"/>
      <c r="D97" s="14" t="s">
        <v>16</v>
      </c>
      <c r="E97" s="48">
        <v>3807130</v>
      </c>
      <c r="F97" s="48">
        <v>3884594</v>
      </c>
      <c r="G97" s="48"/>
      <c r="H97" s="49">
        <f>SUM(E97:G97)</f>
        <v>7691724</v>
      </c>
    </row>
    <row r="98" spans="1:10" ht="19.5" customHeight="1">
      <c r="A98" s="134"/>
      <c r="B98" s="132"/>
      <c r="C98" s="131"/>
      <c r="D98" s="14" t="s">
        <v>17</v>
      </c>
      <c r="E98" s="48">
        <f>SUM(E96-E97)</f>
        <v>-1258237</v>
      </c>
      <c r="F98" s="48">
        <f>SUM(F96-F97)</f>
        <v>-1135701</v>
      </c>
      <c r="G98" s="48">
        <f>SUM(G96-G97)</f>
        <v>0</v>
      </c>
      <c r="H98" s="49">
        <f>SUM(H96-H97)</f>
        <v>-2393938</v>
      </c>
    </row>
    <row r="99" spans="1:10" ht="19.5" customHeight="1">
      <c r="A99" s="134"/>
      <c r="B99" s="136" t="s">
        <v>7</v>
      </c>
      <c r="C99" s="137"/>
      <c r="D99" s="14" t="s">
        <v>15</v>
      </c>
      <c r="E99" s="48">
        <f>SUM(E96)</f>
        <v>2548893</v>
      </c>
      <c r="F99" s="48">
        <f>SUM(F96)</f>
        <v>2748893</v>
      </c>
      <c r="G99" s="48">
        <f>SUM(G96)</f>
        <v>0</v>
      </c>
      <c r="H99" s="48">
        <f>SUM(H96)</f>
        <v>5297786</v>
      </c>
    </row>
    <row r="100" spans="1:10" ht="19.5" customHeight="1">
      <c r="A100" s="134"/>
      <c r="B100" s="138"/>
      <c r="C100" s="139"/>
      <c r="D100" s="14" t="s">
        <v>16</v>
      </c>
      <c r="E100" s="95">
        <v>3807130</v>
      </c>
      <c r="F100" s="95">
        <v>3884594</v>
      </c>
      <c r="G100" s="95"/>
      <c r="H100" s="96">
        <f>SUM(E100:G100)</f>
        <v>7691724</v>
      </c>
    </row>
    <row r="101" spans="1:10" ht="19.5" customHeight="1" thickBot="1">
      <c r="A101" s="135"/>
      <c r="B101" s="140"/>
      <c r="C101" s="141"/>
      <c r="D101" s="43" t="s">
        <v>17</v>
      </c>
      <c r="E101" s="95">
        <f>SUM(E99-E100)</f>
        <v>-1258237</v>
      </c>
      <c r="F101" s="95">
        <f>SUM(F99-F100)</f>
        <v>-1135701</v>
      </c>
      <c r="G101" s="95">
        <f>SUM(G99-G100)</f>
        <v>0</v>
      </c>
      <c r="H101" s="96">
        <f>SUM(H99-H100)</f>
        <v>-2393938</v>
      </c>
    </row>
    <row r="102" spans="1:10" ht="19.5" customHeight="1">
      <c r="A102" s="142" t="s">
        <v>112</v>
      </c>
      <c r="B102" s="143"/>
      <c r="C102" s="144"/>
      <c r="D102" s="13" t="s">
        <v>4</v>
      </c>
      <c r="E102" s="46">
        <f>SUM(E27+E39+E54+E66+E81+E87+E93+E99)</f>
        <v>117340519</v>
      </c>
      <c r="F102" s="82">
        <f>SUM(F39+F54+F66+F81+F87+F93+F99)</f>
        <v>24228043</v>
      </c>
      <c r="G102" s="82">
        <f>SUM(G27+G39+G54+G66+G81+G87+G93+G99)</f>
        <v>0</v>
      </c>
      <c r="H102" s="83">
        <f>SUM(E102+F102)</f>
        <v>141568562</v>
      </c>
      <c r="I102" s="55"/>
      <c r="J102" s="54"/>
    </row>
    <row r="103" spans="1:10" ht="19.5" customHeight="1">
      <c r="A103" s="145"/>
      <c r="B103" s="146"/>
      <c r="C103" s="147"/>
      <c r="D103" s="14" t="s">
        <v>5</v>
      </c>
      <c r="E103" s="48">
        <f>SUM(E55+E67+E82+E88+E94+E100)</f>
        <v>117320000</v>
      </c>
      <c r="F103" s="84">
        <f>SUM(F55+F67+F82+F88+F94+F100)</f>
        <v>25266431</v>
      </c>
      <c r="G103" s="48"/>
      <c r="H103" s="85">
        <f>SUM(H55+H67+H82+H88+H94+H100)</f>
        <v>142586431</v>
      </c>
      <c r="I103" s="55"/>
      <c r="J103" s="54"/>
    </row>
    <row r="104" spans="1:10" ht="19.5" customHeight="1" thickBot="1">
      <c r="A104" s="148"/>
      <c r="B104" s="149"/>
      <c r="C104" s="150"/>
      <c r="D104" s="16" t="s">
        <v>6</v>
      </c>
      <c r="E104" s="51">
        <f>SUM(E102-E103)</f>
        <v>20519</v>
      </c>
      <c r="F104" s="100">
        <f>SUM(F102-F103)</f>
        <v>-1038388</v>
      </c>
      <c r="G104" s="48">
        <f>SUM(G102-G103)</f>
        <v>0</v>
      </c>
      <c r="H104" s="52">
        <f>SUM(E104:G104)</f>
        <v>-1017869</v>
      </c>
      <c r="I104" s="55"/>
      <c r="J104" s="54"/>
    </row>
  </sheetData>
  <mergeCells count="55">
    <mergeCell ref="C96:C98"/>
    <mergeCell ref="C69:C71"/>
    <mergeCell ref="B93:C95"/>
    <mergeCell ref="B90:B92"/>
    <mergeCell ref="C90:C92"/>
    <mergeCell ref="C18:C20"/>
    <mergeCell ref="C21:C23"/>
    <mergeCell ref="A57:A68"/>
    <mergeCell ref="C57:C59"/>
    <mergeCell ref="C60:C62"/>
    <mergeCell ref="C63:C65"/>
    <mergeCell ref="C24:C26"/>
    <mergeCell ref="B57:B65"/>
    <mergeCell ref="B66:C68"/>
    <mergeCell ref="C9:C11"/>
    <mergeCell ref="C48:C50"/>
    <mergeCell ref="C33:C35"/>
    <mergeCell ref="A69:A83"/>
    <mergeCell ref="A6:A56"/>
    <mergeCell ref="B42:B53"/>
    <mergeCell ref="C12:C14"/>
    <mergeCell ref="B54:C56"/>
    <mergeCell ref="C51:C53"/>
    <mergeCell ref="C15:C17"/>
    <mergeCell ref="B6:B29"/>
    <mergeCell ref="C27:C29"/>
    <mergeCell ref="B30:B41"/>
    <mergeCell ref="C39:C41"/>
    <mergeCell ref="C30:C32"/>
    <mergeCell ref="C36:C38"/>
    <mergeCell ref="A102:C104"/>
    <mergeCell ref="A96:A101"/>
    <mergeCell ref="C42:C44"/>
    <mergeCell ref="C45:C47"/>
    <mergeCell ref="A90:A95"/>
    <mergeCell ref="A84:A89"/>
    <mergeCell ref="C84:C86"/>
    <mergeCell ref="B87:C89"/>
    <mergeCell ref="C72:C74"/>
    <mergeCell ref="B84:B86"/>
    <mergeCell ref="C75:C77"/>
    <mergeCell ref="C78:C80"/>
    <mergeCell ref="B99:C101"/>
    <mergeCell ref="B96:B98"/>
    <mergeCell ref="B69:B80"/>
    <mergeCell ref="B81:C83"/>
    <mergeCell ref="C6:C8"/>
    <mergeCell ref="A2:H2"/>
    <mergeCell ref="A3:B3"/>
    <mergeCell ref="A4:C4"/>
    <mergeCell ref="D4:D5"/>
    <mergeCell ref="E4:E5"/>
    <mergeCell ref="F4:F5"/>
    <mergeCell ref="H4:H5"/>
    <mergeCell ref="G4:G5"/>
  </mergeCells>
  <phoneticPr fontId="2" type="noConversion"/>
  <pageMargins left="0.75" right="0.75" top="0.7" bottom="0.46" header="0.5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25" sqref="D25"/>
    </sheetView>
  </sheetViews>
  <sheetFormatPr defaultRowHeight="13.5"/>
  <cols>
    <col min="1" max="2" width="9.5546875" style="1" customWidth="1"/>
    <col min="3" max="3" width="10" style="1" customWidth="1"/>
    <col min="4" max="4" width="11.6640625" style="1" customWidth="1"/>
    <col min="5" max="5" width="12.77734375" style="44" customWidth="1"/>
    <col min="6" max="6" width="14.109375" style="44" customWidth="1"/>
    <col min="7" max="7" width="12.33203125" style="44" customWidth="1"/>
    <col min="8" max="8" width="12.88671875" style="44" customWidth="1"/>
    <col min="9" max="9" width="8.21875" style="1" customWidth="1"/>
    <col min="10" max="10" width="19.88671875" style="1" customWidth="1"/>
    <col min="11" max="16384" width="8.88671875" style="1"/>
  </cols>
  <sheetData>
    <row r="1" spans="1:10" ht="10.5" customHeight="1">
      <c r="A1" s="17" t="s">
        <v>18</v>
      </c>
    </row>
    <row r="2" spans="1:10" ht="36" customHeight="1">
      <c r="A2" s="193" t="s">
        <v>19</v>
      </c>
      <c r="B2" s="193"/>
      <c r="C2" s="193"/>
      <c r="D2" s="193"/>
      <c r="E2" s="193"/>
      <c r="F2" s="193"/>
      <c r="G2" s="193"/>
      <c r="H2" s="193"/>
      <c r="I2" s="193"/>
      <c r="J2" s="193"/>
    </row>
    <row r="3" spans="1:10" ht="28.5" customHeight="1">
      <c r="A3" s="194" t="s">
        <v>131</v>
      </c>
      <c r="B3" s="194"/>
      <c r="C3" s="5"/>
      <c r="D3" s="5"/>
      <c r="E3" s="45"/>
      <c r="F3" s="45"/>
      <c r="G3" s="45"/>
      <c r="H3" s="45"/>
      <c r="J3" s="114" t="s">
        <v>130</v>
      </c>
    </row>
    <row r="4" spans="1:10" ht="32.25" customHeight="1">
      <c r="A4" s="195" t="s">
        <v>116</v>
      </c>
      <c r="B4" s="195"/>
      <c r="C4" s="195"/>
      <c r="D4" s="195" t="s">
        <v>117</v>
      </c>
      <c r="E4" s="196" t="s">
        <v>118</v>
      </c>
      <c r="F4" s="196" t="s">
        <v>119</v>
      </c>
      <c r="G4" s="196" t="s">
        <v>120</v>
      </c>
      <c r="H4" s="196" t="s">
        <v>121</v>
      </c>
      <c r="I4" s="189" t="s">
        <v>122</v>
      </c>
      <c r="J4" s="191" t="s">
        <v>123</v>
      </c>
    </row>
    <row r="5" spans="1:10" ht="32.25" customHeight="1">
      <c r="A5" s="111" t="s">
        <v>124</v>
      </c>
      <c r="B5" s="111" t="s">
        <v>125</v>
      </c>
      <c r="C5" s="111" t="s">
        <v>126</v>
      </c>
      <c r="D5" s="195"/>
      <c r="E5" s="196"/>
      <c r="F5" s="196"/>
      <c r="G5" s="196"/>
      <c r="H5" s="196"/>
      <c r="I5" s="190"/>
      <c r="J5" s="192"/>
    </row>
    <row r="6" spans="1:10" ht="31.5" customHeight="1">
      <c r="A6" s="112" t="s">
        <v>127</v>
      </c>
      <c r="B6" s="112" t="s">
        <v>128</v>
      </c>
      <c r="C6" s="112" t="s">
        <v>165</v>
      </c>
      <c r="D6" s="115" t="s">
        <v>161</v>
      </c>
      <c r="E6" s="113">
        <v>6803400</v>
      </c>
      <c r="F6" s="113">
        <v>179600</v>
      </c>
      <c r="G6" s="113">
        <v>6983000</v>
      </c>
      <c r="H6" s="113">
        <v>6983000</v>
      </c>
      <c r="I6" s="112">
        <v>0</v>
      </c>
      <c r="J6" s="112" t="s">
        <v>129</v>
      </c>
    </row>
    <row r="7" spans="1:10" ht="31.5" customHeight="1">
      <c r="A7" s="112" t="s">
        <v>170</v>
      </c>
      <c r="B7" s="112" t="s">
        <v>170</v>
      </c>
      <c r="C7" s="112" t="s">
        <v>97</v>
      </c>
      <c r="D7" s="115" t="s">
        <v>169</v>
      </c>
      <c r="E7" s="113">
        <v>13685500</v>
      </c>
      <c r="F7" s="113">
        <v>118500</v>
      </c>
      <c r="G7" s="113">
        <v>13804000</v>
      </c>
      <c r="H7" s="113">
        <v>13804000</v>
      </c>
      <c r="I7" s="112">
        <v>0</v>
      </c>
      <c r="J7" s="112" t="s">
        <v>162</v>
      </c>
    </row>
    <row r="8" spans="1:10" ht="31.5" customHeight="1">
      <c r="A8" s="112"/>
      <c r="B8" s="112" t="s">
        <v>170</v>
      </c>
      <c r="C8" s="112" t="s">
        <v>132</v>
      </c>
      <c r="D8" s="115" t="s">
        <v>169</v>
      </c>
      <c r="E8" s="113"/>
      <c r="F8" s="113">
        <v>200000</v>
      </c>
      <c r="G8" s="113">
        <v>200000</v>
      </c>
      <c r="H8" s="113">
        <v>200000</v>
      </c>
      <c r="I8" s="112">
        <v>0</v>
      </c>
      <c r="J8" s="112" t="s">
        <v>162</v>
      </c>
    </row>
    <row r="9" spans="1:10" ht="31.5" customHeight="1">
      <c r="A9" s="112" t="s">
        <v>82</v>
      </c>
      <c r="B9" s="112" t="s">
        <v>166</v>
      </c>
      <c r="C9" s="128" t="s">
        <v>167</v>
      </c>
      <c r="D9" s="115" t="s">
        <v>168</v>
      </c>
      <c r="E9" s="113"/>
      <c r="F9" s="113">
        <v>35590</v>
      </c>
      <c r="G9" s="113">
        <v>35590</v>
      </c>
      <c r="H9" s="113">
        <v>35590</v>
      </c>
      <c r="I9" s="112">
        <v>0</v>
      </c>
      <c r="J9" s="112"/>
    </row>
  </sheetData>
  <mergeCells count="10">
    <mergeCell ref="I4:I5"/>
    <mergeCell ref="J4:J5"/>
    <mergeCell ref="A2:J2"/>
    <mergeCell ref="A3:B3"/>
    <mergeCell ref="A4:C4"/>
    <mergeCell ref="D4:D5"/>
    <mergeCell ref="E4:E5"/>
    <mergeCell ref="F4:F5"/>
    <mergeCell ref="G4:G5"/>
    <mergeCell ref="H4:H5"/>
  </mergeCells>
  <phoneticPr fontId="2" type="noConversion"/>
  <pageMargins left="0.24" right="0.2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D15" sqref="D15"/>
    </sheetView>
  </sheetViews>
  <sheetFormatPr defaultRowHeight="13.5"/>
  <cols>
    <col min="1" max="1" width="10.77734375" style="1" customWidth="1"/>
    <col min="2" max="2" width="14.33203125" style="1" customWidth="1"/>
    <col min="3" max="3" width="14.5546875" style="44" customWidth="1"/>
    <col min="4" max="4" width="23.77734375" style="1" customWidth="1"/>
    <col min="5" max="5" width="11" style="1" customWidth="1"/>
    <col min="6" max="16384" width="8.88671875" style="1"/>
  </cols>
  <sheetData>
    <row r="1" spans="1:5" ht="15.75" customHeight="1">
      <c r="A1" s="26" t="s">
        <v>21</v>
      </c>
      <c r="B1" s="26"/>
    </row>
    <row r="2" spans="1:5" ht="27.75" customHeight="1">
      <c r="A2" s="193" t="s">
        <v>22</v>
      </c>
      <c r="B2" s="193"/>
      <c r="C2" s="193"/>
      <c r="D2" s="193"/>
      <c r="E2" s="193"/>
    </row>
    <row r="3" spans="1:5" ht="34.5" customHeight="1" thickBot="1">
      <c r="A3" s="159" t="s">
        <v>107</v>
      </c>
      <c r="B3" s="159"/>
      <c r="C3" s="45"/>
      <c r="D3" s="5"/>
      <c r="E3" s="19" t="s">
        <v>67</v>
      </c>
    </row>
    <row r="4" spans="1:5" ht="24.95" customHeight="1" thickBot="1">
      <c r="A4" s="24" t="s">
        <v>3</v>
      </c>
      <c r="B4" s="25" t="s">
        <v>23</v>
      </c>
      <c r="C4" s="56" t="s">
        <v>24</v>
      </c>
      <c r="D4" s="25" t="s">
        <v>25</v>
      </c>
      <c r="E4" s="27" t="s">
        <v>26</v>
      </c>
    </row>
    <row r="5" spans="1:5" ht="37.5" customHeight="1" thickBot="1">
      <c r="A5" s="123" t="s">
        <v>20</v>
      </c>
      <c r="B5" s="124"/>
      <c r="C5" s="127">
        <v>24206562</v>
      </c>
      <c r="D5" s="79"/>
      <c r="E5" s="23"/>
    </row>
    <row r="6" spans="1:5" ht="34.5" customHeight="1" thickTop="1" thickBot="1">
      <c r="A6" s="21" t="s">
        <v>65</v>
      </c>
      <c r="B6" s="8" t="s">
        <v>100</v>
      </c>
      <c r="C6" s="126">
        <v>25206562</v>
      </c>
      <c r="D6" s="80" t="s">
        <v>115</v>
      </c>
      <c r="E6" s="9"/>
    </row>
  </sheetData>
  <mergeCells count="2">
    <mergeCell ref="A3:B3"/>
    <mergeCell ref="A2:E2"/>
  </mergeCells>
  <phoneticPr fontId="2" type="noConversion"/>
  <pageMargins left="0.5" right="0.46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"/>
  <sheetViews>
    <sheetView topLeftCell="A13" workbookViewId="0">
      <selection activeCell="D23" sqref="D23"/>
    </sheetView>
  </sheetViews>
  <sheetFormatPr defaultRowHeight="13.5"/>
  <cols>
    <col min="1" max="1" width="12.44140625" style="1" customWidth="1"/>
    <col min="2" max="2" width="15" style="1" customWidth="1"/>
    <col min="3" max="3" width="21.109375" style="1" customWidth="1"/>
    <col min="4" max="4" width="14.6640625" style="44" customWidth="1"/>
    <col min="5" max="5" width="10" style="1" customWidth="1"/>
    <col min="6" max="6" width="7.21875" style="1" customWidth="1"/>
    <col min="7" max="16384" width="8.88671875" style="1"/>
  </cols>
  <sheetData>
    <row r="1" spans="1:6" ht="15.75" customHeight="1">
      <c r="A1" s="26" t="s">
        <v>27</v>
      </c>
      <c r="B1" s="26"/>
    </row>
    <row r="2" spans="1:6" ht="27.75" customHeight="1">
      <c r="A2" s="155" t="s">
        <v>28</v>
      </c>
      <c r="B2" s="155"/>
      <c r="C2" s="155"/>
      <c r="D2" s="155"/>
      <c r="E2" s="155"/>
      <c r="F2" s="155"/>
    </row>
    <row r="3" spans="1:6" ht="27" customHeight="1" thickBot="1">
      <c r="A3" s="159" t="s">
        <v>106</v>
      </c>
      <c r="B3" s="159"/>
      <c r="C3" s="5"/>
      <c r="D3" s="45"/>
      <c r="E3" s="5"/>
      <c r="F3" s="19" t="s">
        <v>67</v>
      </c>
    </row>
    <row r="4" spans="1:6" ht="33" customHeight="1" thickBot="1">
      <c r="A4" s="24" t="s">
        <v>46</v>
      </c>
      <c r="B4" s="25" t="s">
        <v>47</v>
      </c>
      <c r="C4" s="25" t="s">
        <v>29</v>
      </c>
      <c r="D4" s="56" t="s">
        <v>30</v>
      </c>
      <c r="E4" s="25" t="s">
        <v>31</v>
      </c>
      <c r="F4" s="27" t="s">
        <v>26</v>
      </c>
    </row>
    <row r="5" spans="1:6" ht="33" customHeight="1" thickBot="1">
      <c r="A5" s="123" t="s">
        <v>20</v>
      </c>
      <c r="B5" s="124"/>
      <c r="C5" s="124"/>
      <c r="D5" s="125">
        <f>SUM(D23+D11+D8)</f>
        <v>117320000</v>
      </c>
      <c r="E5" s="22"/>
      <c r="F5" s="23"/>
    </row>
    <row r="6" spans="1:6" ht="33" customHeight="1" thickTop="1">
      <c r="A6" s="200" t="s">
        <v>70</v>
      </c>
      <c r="B6" s="3" t="s">
        <v>136</v>
      </c>
      <c r="C6" s="3" t="s">
        <v>101</v>
      </c>
      <c r="D6" s="59">
        <v>50000000</v>
      </c>
      <c r="E6" s="3" t="s">
        <v>48</v>
      </c>
      <c r="F6" s="7"/>
    </row>
    <row r="7" spans="1:6" ht="33" customHeight="1">
      <c r="A7" s="198"/>
      <c r="B7" s="3" t="s">
        <v>137</v>
      </c>
      <c r="C7" s="3" t="s">
        <v>102</v>
      </c>
      <c r="D7" s="59">
        <v>41140000</v>
      </c>
      <c r="E7" s="3" t="s">
        <v>48</v>
      </c>
      <c r="F7" s="7"/>
    </row>
    <row r="8" spans="1:6" ht="33" customHeight="1">
      <c r="A8" s="201"/>
      <c r="B8" s="3" t="s">
        <v>10</v>
      </c>
      <c r="C8" s="3"/>
      <c r="D8" s="59">
        <f>SUM(D6:D7)</f>
        <v>91140000</v>
      </c>
      <c r="E8" s="3"/>
      <c r="F8" s="7"/>
    </row>
    <row r="9" spans="1:6" ht="33" customHeight="1">
      <c r="A9" s="202" t="s">
        <v>87</v>
      </c>
      <c r="B9" s="2" t="s">
        <v>138</v>
      </c>
      <c r="C9" s="2" t="s">
        <v>103</v>
      </c>
      <c r="D9" s="57">
        <v>11140000</v>
      </c>
      <c r="E9" s="3" t="s">
        <v>48</v>
      </c>
      <c r="F9" s="6"/>
    </row>
    <row r="10" spans="1:6" ht="33" customHeight="1">
      <c r="A10" s="203"/>
      <c r="B10" s="2" t="s">
        <v>137</v>
      </c>
      <c r="C10" s="2" t="s">
        <v>104</v>
      </c>
      <c r="D10" s="57">
        <v>8860000</v>
      </c>
      <c r="E10" s="3" t="s">
        <v>48</v>
      </c>
      <c r="F10" s="6"/>
    </row>
    <row r="11" spans="1:6" ht="33" customHeight="1">
      <c r="A11" s="204"/>
      <c r="B11" s="2" t="s">
        <v>10</v>
      </c>
      <c r="C11" s="2"/>
      <c r="D11" s="57">
        <f>SUM(D9:D10)</f>
        <v>20000000</v>
      </c>
      <c r="E11" s="3"/>
      <c r="F11" s="6"/>
    </row>
    <row r="12" spans="1:6" ht="33" customHeight="1">
      <c r="A12" s="197" t="s">
        <v>64</v>
      </c>
      <c r="B12" s="2" t="s">
        <v>139</v>
      </c>
      <c r="C12" s="2" t="s">
        <v>140</v>
      </c>
      <c r="D12" s="57">
        <v>2060000</v>
      </c>
      <c r="E12" s="3" t="s">
        <v>48</v>
      </c>
      <c r="F12" s="6"/>
    </row>
    <row r="13" spans="1:6" ht="33" customHeight="1">
      <c r="A13" s="198"/>
      <c r="B13" s="2" t="s">
        <v>141</v>
      </c>
      <c r="C13" s="2" t="s">
        <v>142</v>
      </c>
      <c r="D13" s="57">
        <v>430000</v>
      </c>
      <c r="E13" s="3" t="s">
        <v>48</v>
      </c>
      <c r="F13" s="6"/>
    </row>
    <row r="14" spans="1:6" ht="33" customHeight="1">
      <c r="A14" s="198"/>
      <c r="B14" s="2" t="s">
        <v>143</v>
      </c>
      <c r="C14" s="2" t="s">
        <v>144</v>
      </c>
      <c r="D14" s="57">
        <v>430000</v>
      </c>
      <c r="E14" s="3" t="s">
        <v>48</v>
      </c>
      <c r="F14" s="6"/>
    </row>
    <row r="15" spans="1:6" ht="33" customHeight="1">
      <c r="A15" s="198"/>
      <c r="B15" s="2" t="s">
        <v>145</v>
      </c>
      <c r="C15" s="2" t="s">
        <v>146</v>
      </c>
      <c r="D15" s="57">
        <v>430000</v>
      </c>
      <c r="E15" s="3" t="s">
        <v>48</v>
      </c>
      <c r="F15" s="6"/>
    </row>
    <row r="16" spans="1:6" ht="33" customHeight="1">
      <c r="A16" s="198"/>
      <c r="B16" s="88" t="s">
        <v>154</v>
      </c>
      <c r="C16" s="88" t="s">
        <v>147</v>
      </c>
      <c r="D16" s="57">
        <v>430000</v>
      </c>
      <c r="E16" s="3" t="s">
        <v>48</v>
      </c>
      <c r="F16" s="89"/>
    </row>
    <row r="17" spans="1:6" ht="33" customHeight="1">
      <c r="A17" s="198"/>
      <c r="B17" s="88" t="s">
        <v>155</v>
      </c>
      <c r="C17" s="88" t="s">
        <v>148</v>
      </c>
      <c r="D17" s="57">
        <v>430000</v>
      </c>
      <c r="E17" s="3" t="s">
        <v>48</v>
      </c>
      <c r="F17" s="89"/>
    </row>
    <row r="18" spans="1:6" ht="33" customHeight="1">
      <c r="A18" s="198"/>
      <c r="B18" s="88" t="s">
        <v>156</v>
      </c>
      <c r="C18" s="88" t="s">
        <v>149</v>
      </c>
      <c r="D18" s="57">
        <v>430000</v>
      </c>
      <c r="E18" s="3" t="s">
        <v>48</v>
      </c>
      <c r="F18" s="89"/>
    </row>
    <row r="19" spans="1:6" ht="33" customHeight="1">
      <c r="A19" s="198"/>
      <c r="B19" s="88" t="s">
        <v>157</v>
      </c>
      <c r="C19" s="88" t="s">
        <v>150</v>
      </c>
      <c r="D19" s="57">
        <v>420000</v>
      </c>
      <c r="E19" s="3" t="s">
        <v>48</v>
      </c>
      <c r="F19" s="89"/>
    </row>
    <row r="20" spans="1:6" ht="33" customHeight="1">
      <c r="A20" s="198"/>
      <c r="B20" s="88" t="s">
        <v>158</v>
      </c>
      <c r="C20" s="88" t="s">
        <v>151</v>
      </c>
      <c r="D20" s="57">
        <v>420000</v>
      </c>
      <c r="E20" s="3" t="s">
        <v>48</v>
      </c>
      <c r="F20" s="89"/>
    </row>
    <row r="21" spans="1:6" ht="33" customHeight="1">
      <c r="A21" s="198"/>
      <c r="B21" s="88" t="s">
        <v>159</v>
      </c>
      <c r="C21" s="88" t="s">
        <v>152</v>
      </c>
      <c r="D21" s="57">
        <v>280000</v>
      </c>
      <c r="E21" s="3" t="s">
        <v>48</v>
      </c>
      <c r="F21" s="89"/>
    </row>
    <row r="22" spans="1:6" ht="33" customHeight="1">
      <c r="A22" s="198"/>
      <c r="B22" s="88" t="s">
        <v>160</v>
      </c>
      <c r="C22" s="88" t="s">
        <v>153</v>
      </c>
      <c r="D22" s="57">
        <v>420000</v>
      </c>
      <c r="E22" s="88" t="s">
        <v>48</v>
      </c>
      <c r="F22" s="89"/>
    </row>
    <row r="23" spans="1:6" ht="33" customHeight="1" thickBot="1">
      <c r="A23" s="199"/>
      <c r="B23" s="8" t="s">
        <v>10</v>
      </c>
      <c r="C23" s="8"/>
      <c r="D23" s="60">
        <f>SUM(D12:D22)</f>
        <v>6180000</v>
      </c>
      <c r="E23" s="8"/>
      <c r="F23" s="9"/>
    </row>
  </sheetData>
  <mergeCells count="5">
    <mergeCell ref="A12:A23"/>
    <mergeCell ref="A2:F2"/>
    <mergeCell ref="A3:B3"/>
    <mergeCell ref="A6:A8"/>
    <mergeCell ref="A9:A11"/>
  </mergeCells>
  <phoneticPr fontId="2" type="noConversion"/>
  <pageMargins left="0.45" right="0.46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topLeftCell="A3" workbookViewId="0">
      <selection activeCell="C16" sqref="C16"/>
    </sheetView>
  </sheetViews>
  <sheetFormatPr defaultRowHeight="13.5"/>
  <cols>
    <col min="1" max="1" width="15.44140625" style="66" customWidth="1"/>
    <col min="2" max="2" width="17.5546875" style="44" customWidth="1"/>
    <col min="3" max="3" width="28.77734375" style="1" customWidth="1"/>
    <col min="4" max="4" width="12.88671875" style="66" customWidth="1"/>
    <col min="5" max="16384" width="8.88671875" style="1"/>
  </cols>
  <sheetData>
    <row r="1" spans="1:5" ht="15.75" customHeight="1">
      <c r="A1" s="62" t="s">
        <v>91</v>
      </c>
    </row>
    <row r="2" spans="1:5" ht="33" customHeight="1">
      <c r="A2" s="205" t="s">
        <v>36</v>
      </c>
      <c r="B2" s="205"/>
      <c r="C2" s="205"/>
      <c r="D2" s="205"/>
    </row>
    <row r="3" spans="1:5" ht="30" customHeight="1" thickBot="1">
      <c r="A3" s="159" t="s">
        <v>108</v>
      </c>
      <c r="B3" s="159"/>
      <c r="C3" s="5"/>
      <c r="D3" s="19" t="s">
        <v>67</v>
      </c>
    </row>
    <row r="4" spans="1:5" ht="36" customHeight="1">
      <c r="A4" s="63" t="s">
        <v>32</v>
      </c>
      <c r="B4" s="67" t="s">
        <v>24</v>
      </c>
      <c r="C4" s="10" t="s">
        <v>34</v>
      </c>
      <c r="D4" s="70" t="s">
        <v>26</v>
      </c>
    </row>
    <row r="5" spans="1:5" ht="36" customHeight="1" thickBot="1">
      <c r="A5" s="121" t="s">
        <v>35</v>
      </c>
      <c r="B5" s="122">
        <f>SUM(B6:B14)</f>
        <v>94308780</v>
      </c>
      <c r="C5" s="38"/>
      <c r="D5" s="71"/>
      <c r="E5" s="26"/>
    </row>
    <row r="6" spans="1:5" ht="36" customHeight="1">
      <c r="A6" s="64" t="s">
        <v>88</v>
      </c>
      <c r="B6" s="68">
        <v>63003000</v>
      </c>
      <c r="C6" s="61"/>
      <c r="D6" s="72" t="s">
        <v>12</v>
      </c>
      <c r="E6" s="26"/>
    </row>
    <row r="7" spans="1:5" ht="36" customHeight="1">
      <c r="A7" s="65" t="s">
        <v>49</v>
      </c>
      <c r="B7" s="69">
        <v>6783000</v>
      </c>
      <c r="C7" s="39"/>
      <c r="D7" s="73" t="s">
        <v>12</v>
      </c>
      <c r="E7" s="26"/>
    </row>
    <row r="8" spans="1:5" ht="36" customHeight="1">
      <c r="A8" s="116" t="s">
        <v>133</v>
      </c>
      <c r="B8" s="69">
        <v>200000</v>
      </c>
      <c r="C8" s="39"/>
      <c r="D8" s="6" t="s">
        <v>12</v>
      </c>
      <c r="E8" s="26"/>
    </row>
    <row r="9" spans="1:5" ht="36" customHeight="1">
      <c r="A9" s="58" t="s">
        <v>90</v>
      </c>
      <c r="B9" s="69">
        <v>800000</v>
      </c>
      <c r="C9" s="39"/>
      <c r="D9" s="73" t="s">
        <v>89</v>
      </c>
      <c r="E9" s="26"/>
    </row>
    <row r="10" spans="1:5" ht="36" customHeight="1">
      <c r="A10" s="58" t="s">
        <v>64</v>
      </c>
      <c r="B10" s="69">
        <v>6180000</v>
      </c>
      <c r="C10" s="39"/>
      <c r="D10" s="73" t="s">
        <v>12</v>
      </c>
      <c r="E10" s="26"/>
    </row>
    <row r="11" spans="1:5" ht="36" customHeight="1">
      <c r="A11" s="58" t="s">
        <v>74</v>
      </c>
      <c r="B11" s="57">
        <v>5723570</v>
      </c>
      <c r="C11" s="14"/>
      <c r="D11" s="73" t="s">
        <v>12</v>
      </c>
    </row>
    <row r="12" spans="1:5" ht="36" customHeight="1">
      <c r="A12" s="20" t="s">
        <v>75</v>
      </c>
      <c r="B12" s="57">
        <v>6361730</v>
      </c>
      <c r="C12" s="14"/>
      <c r="D12" s="6" t="s">
        <v>12</v>
      </c>
    </row>
    <row r="13" spans="1:5" ht="36" customHeight="1">
      <c r="A13" s="20" t="s">
        <v>92</v>
      </c>
      <c r="B13" s="57">
        <v>875810</v>
      </c>
      <c r="C13" s="14"/>
      <c r="D13" s="6" t="s">
        <v>12</v>
      </c>
    </row>
    <row r="14" spans="1:5" ht="36" customHeight="1" thickBot="1">
      <c r="A14" s="21" t="s">
        <v>93</v>
      </c>
      <c r="B14" s="60">
        <v>4381670</v>
      </c>
      <c r="C14" s="16"/>
      <c r="D14" s="9" t="s">
        <v>12</v>
      </c>
    </row>
  </sheetData>
  <mergeCells count="2">
    <mergeCell ref="A3:B3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17" sqref="D17"/>
    </sheetView>
  </sheetViews>
  <sheetFormatPr defaultRowHeight="13.5"/>
  <cols>
    <col min="1" max="1" width="11.88671875" style="1" customWidth="1"/>
    <col min="2" max="2" width="16.33203125" style="1" customWidth="1"/>
    <col min="3" max="3" width="11.88671875" style="1" customWidth="1"/>
    <col min="4" max="4" width="19.109375" style="1" customWidth="1"/>
    <col min="5" max="5" width="10.33203125" style="1" customWidth="1"/>
    <col min="6" max="16384" width="8.88671875" style="1"/>
  </cols>
  <sheetData>
    <row r="1" spans="1:5" ht="15.75" customHeight="1">
      <c r="A1" s="28" t="s">
        <v>37</v>
      </c>
      <c r="B1" s="28"/>
      <c r="C1" s="26"/>
    </row>
    <row r="2" spans="1:5" ht="33" customHeight="1">
      <c r="A2" s="205" t="s">
        <v>38</v>
      </c>
      <c r="B2" s="205"/>
      <c r="C2" s="205"/>
      <c r="D2" s="205"/>
      <c r="E2" s="205"/>
    </row>
    <row r="3" spans="1:5" ht="30" customHeight="1" thickBot="1">
      <c r="A3" s="159" t="s">
        <v>106</v>
      </c>
      <c r="B3" s="159"/>
      <c r="C3" s="159"/>
      <c r="D3" s="5"/>
      <c r="E3" s="19" t="s">
        <v>67</v>
      </c>
    </row>
    <row r="4" spans="1:5" ht="35.25" customHeight="1" thickBot="1">
      <c r="A4" s="24" t="s">
        <v>32</v>
      </c>
      <c r="B4" s="25" t="s">
        <v>39</v>
      </c>
      <c r="C4" s="25" t="s">
        <v>33</v>
      </c>
      <c r="D4" s="25" t="s">
        <v>34</v>
      </c>
      <c r="E4" s="27" t="s">
        <v>26</v>
      </c>
    </row>
    <row r="5" spans="1:5" ht="35.25" customHeight="1" thickBot="1">
      <c r="A5" s="107" t="s">
        <v>40</v>
      </c>
      <c r="B5" s="36"/>
      <c r="C5" s="120">
        <f>SUM(C6:C9)</f>
        <v>34568532</v>
      </c>
      <c r="D5" s="36"/>
      <c r="E5" s="37"/>
    </row>
    <row r="6" spans="1:5" ht="35.25" customHeight="1" thickTop="1">
      <c r="A6" s="33" t="s">
        <v>96</v>
      </c>
      <c r="B6" s="34"/>
      <c r="C6" s="40">
        <v>0</v>
      </c>
      <c r="D6" s="34"/>
      <c r="E6" s="35"/>
    </row>
    <row r="7" spans="1:5" ht="35.25" customHeight="1">
      <c r="A7" s="30" t="s">
        <v>97</v>
      </c>
      <c r="B7" s="18"/>
      <c r="C7" s="41">
        <v>19391670</v>
      </c>
      <c r="D7" s="18"/>
      <c r="E7" s="29"/>
    </row>
    <row r="8" spans="1:5" ht="35.25" customHeight="1">
      <c r="A8" s="118" t="s">
        <v>134</v>
      </c>
      <c r="B8" s="103"/>
      <c r="C8" s="117">
        <v>14976862</v>
      </c>
      <c r="D8" s="103"/>
      <c r="E8" s="105"/>
    </row>
    <row r="9" spans="1:5" ht="35.25" customHeight="1" thickBot="1">
      <c r="A9" s="119" t="s">
        <v>135</v>
      </c>
      <c r="B9" s="31"/>
      <c r="C9" s="77">
        <v>200000</v>
      </c>
      <c r="D9" s="31"/>
      <c r="E9" s="32"/>
    </row>
  </sheetData>
  <mergeCells count="2">
    <mergeCell ref="A2:E2"/>
    <mergeCell ref="A3:C3"/>
  </mergeCells>
  <phoneticPr fontId="2" type="noConversion"/>
  <pageMargins left="0.61" right="0.5600000000000000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H19" sqref="H19"/>
    </sheetView>
  </sheetViews>
  <sheetFormatPr defaultRowHeight="13.5"/>
  <cols>
    <col min="1" max="1" width="11.88671875" style="1" customWidth="1"/>
    <col min="2" max="2" width="14.44140625" style="1" customWidth="1"/>
    <col min="3" max="3" width="13" style="44" customWidth="1"/>
    <col min="4" max="4" width="22.88671875" style="1" customWidth="1"/>
    <col min="5" max="5" width="11.109375" style="1" customWidth="1"/>
    <col min="6" max="16384" width="8.88671875" style="1"/>
  </cols>
  <sheetData>
    <row r="1" spans="1:5" ht="15.75" customHeight="1">
      <c r="A1" s="28" t="s">
        <v>41</v>
      </c>
      <c r="B1" s="28"/>
      <c r="C1" s="74"/>
    </row>
    <row r="2" spans="1:5" ht="33" customHeight="1">
      <c r="A2" s="205" t="s">
        <v>50</v>
      </c>
      <c r="B2" s="205"/>
      <c r="C2" s="205"/>
      <c r="D2" s="205"/>
      <c r="E2" s="205"/>
    </row>
    <row r="3" spans="1:5" ht="30" customHeight="1" thickBot="1">
      <c r="A3" s="159" t="s">
        <v>106</v>
      </c>
      <c r="B3" s="159"/>
      <c r="C3" s="159"/>
      <c r="D3" s="5"/>
      <c r="E3" s="19" t="s">
        <v>67</v>
      </c>
    </row>
    <row r="4" spans="1:5" ht="24.95" customHeight="1" thickBot="1">
      <c r="A4" s="24" t="s">
        <v>32</v>
      </c>
      <c r="B4" s="25" t="s">
        <v>39</v>
      </c>
      <c r="C4" s="56" t="s">
        <v>33</v>
      </c>
      <c r="D4" s="25" t="s">
        <v>34</v>
      </c>
      <c r="E4" s="27" t="s">
        <v>26</v>
      </c>
    </row>
    <row r="5" spans="1:5" ht="25.5" customHeight="1" thickBot="1">
      <c r="A5" s="107" t="s">
        <v>40</v>
      </c>
      <c r="B5" s="36"/>
      <c r="C5" s="108">
        <f>SUM(C9,C12,C14,C16,C18,C20)</f>
        <v>13709119</v>
      </c>
      <c r="D5" s="36"/>
      <c r="E5" s="37"/>
    </row>
    <row r="6" spans="1:5" ht="27" customHeight="1" thickTop="1">
      <c r="A6" s="200" t="s">
        <v>51</v>
      </c>
      <c r="B6" s="34" t="s">
        <v>52</v>
      </c>
      <c r="C6" s="75">
        <v>2131500</v>
      </c>
      <c r="D6" s="34"/>
      <c r="E6" s="35" t="s">
        <v>12</v>
      </c>
    </row>
    <row r="7" spans="1:5" ht="27" customHeight="1">
      <c r="A7" s="198"/>
      <c r="B7" s="18" t="s">
        <v>53</v>
      </c>
      <c r="C7" s="76">
        <v>0</v>
      </c>
      <c r="D7" s="42"/>
      <c r="E7" s="29" t="s">
        <v>12</v>
      </c>
    </row>
    <row r="8" spans="1:5" ht="27" customHeight="1">
      <c r="A8" s="198"/>
      <c r="B8" s="18" t="s">
        <v>54</v>
      </c>
      <c r="C8" s="76">
        <v>124000</v>
      </c>
      <c r="D8" s="18"/>
      <c r="E8" s="29" t="s">
        <v>12</v>
      </c>
    </row>
    <row r="9" spans="1:5" ht="27" customHeight="1">
      <c r="A9" s="201"/>
      <c r="B9" s="102" t="s">
        <v>10</v>
      </c>
      <c r="C9" s="76">
        <f>SUM(C6:C8)</f>
        <v>2255500</v>
      </c>
      <c r="D9" s="18"/>
      <c r="E9" s="29"/>
    </row>
    <row r="10" spans="1:5" ht="33.75" customHeight="1">
      <c r="A10" s="197" t="s">
        <v>55</v>
      </c>
      <c r="B10" s="18" t="s">
        <v>56</v>
      </c>
      <c r="C10" s="76">
        <v>200000</v>
      </c>
      <c r="D10" s="42"/>
      <c r="E10" s="29" t="s">
        <v>12</v>
      </c>
    </row>
    <row r="11" spans="1:5" ht="33.75" customHeight="1">
      <c r="A11" s="198"/>
      <c r="B11" s="18" t="s">
        <v>58</v>
      </c>
      <c r="C11" s="76">
        <v>2709000</v>
      </c>
      <c r="D11" s="42"/>
      <c r="E11" s="29" t="s">
        <v>12</v>
      </c>
    </row>
    <row r="12" spans="1:5" ht="33.75" customHeight="1">
      <c r="A12" s="201"/>
      <c r="B12" s="102" t="s">
        <v>10</v>
      </c>
      <c r="C12" s="76">
        <f>SUM(C10:C11)</f>
        <v>2909000</v>
      </c>
      <c r="D12" s="42"/>
      <c r="E12" s="29"/>
    </row>
    <row r="13" spans="1:5" ht="31.5" customHeight="1">
      <c r="A13" s="198"/>
      <c r="B13" s="18" t="s">
        <v>60</v>
      </c>
      <c r="C13" s="76">
        <v>800000</v>
      </c>
      <c r="D13" s="18"/>
      <c r="E13" s="29" t="s">
        <v>12</v>
      </c>
    </row>
    <row r="14" spans="1:5" ht="31.5" customHeight="1">
      <c r="A14" s="198"/>
      <c r="B14" s="109" t="s">
        <v>10</v>
      </c>
      <c r="C14" s="104">
        <f>SUM(C13:C13)</f>
        <v>800000</v>
      </c>
      <c r="D14" s="103"/>
      <c r="E14" s="105"/>
    </row>
    <row r="15" spans="1:5" ht="25.5" customHeight="1">
      <c r="A15" s="197" t="s">
        <v>83</v>
      </c>
      <c r="B15" s="18" t="s">
        <v>83</v>
      </c>
      <c r="C15" s="76">
        <v>11290</v>
      </c>
      <c r="D15" s="18"/>
      <c r="E15" s="29"/>
    </row>
    <row r="16" spans="1:5" ht="25.5" customHeight="1">
      <c r="A16" s="201"/>
      <c r="B16" s="102" t="s">
        <v>10</v>
      </c>
      <c r="C16" s="76">
        <f>SUM(C15)</f>
        <v>11290</v>
      </c>
      <c r="D16" s="18"/>
      <c r="E16" s="29"/>
    </row>
    <row r="17" spans="1:5" ht="25.5" customHeight="1">
      <c r="A17" s="197" t="s">
        <v>84</v>
      </c>
      <c r="B17" s="18" t="s">
        <v>84</v>
      </c>
      <c r="C17" s="76">
        <v>41605</v>
      </c>
      <c r="D17" s="18"/>
      <c r="E17" s="29"/>
    </row>
    <row r="18" spans="1:5" ht="25.5" customHeight="1">
      <c r="A18" s="201"/>
      <c r="B18" s="102" t="s">
        <v>10</v>
      </c>
      <c r="C18" s="76">
        <f>SUM(C17)</f>
        <v>41605</v>
      </c>
      <c r="D18" s="18"/>
      <c r="E18" s="29"/>
    </row>
    <row r="19" spans="1:5" ht="25.5" customHeight="1">
      <c r="A19" s="197" t="s">
        <v>66</v>
      </c>
      <c r="B19" s="18" t="s">
        <v>99</v>
      </c>
      <c r="C19" s="76">
        <v>7691724</v>
      </c>
      <c r="D19" s="18"/>
      <c r="E19" s="29"/>
    </row>
    <row r="20" spans="1:5" ht="25.5" customHeight="1" thickBot="1">
      <c r="A20" s="199"/>
      <c r="B20" s="106" t="s">
        <v>10</v>
      </c>
      <c r="C20" s="78">
        <f>SUM(C19)</f>
        <v>7691724</v>
      </c>
      <c r="D20" s="31"/>
      <c r="E20" s="32"/>
    </row>
  </sheetData>
  <mergeCells count="8">
    <mergeCell ref="A13:A14"/>
    <mergeCell ref="A15:A16"/>
    <mergeCell ref="A17:A18"/>
    <mergeCell ref="A19:A20"/>
    <mergeCell ref="A2:E2"/>
    <mergeCell ref="A3:C3"/>
    <mergeCell ref="A6:A9"/>
    <mergeCell ref="A10:A1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세입결산서</vt:lpstr>
      <vt:lpstr>세출결산서</vt:lpstr>
      <vt:lpstr>과목전용조서</vt:lpstr>
      <vt:lpstr>사업수입명세서</vt:lpstr>
      <vt:lpstr>정부보조금명세서</vt:lpstr>
      <vt:lpstr>인건비명세서</vt:lpstr>
      <vt:lpstr>사업비명세서</vt:lpstr>
      <vt:lpstr>기타비용명세서</vt:lpstr>
      <vt:lpstr>세출결산서!Print_Area</vt:lpstr>
    </vt:vector>
  </TitlesOfParts>
  <Company>양천구청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owner</cp:lastModifiedBy>
  <cp:lastPrinted>2015-04-16T08:53:18Z</cp:lastPrinted>
  <dcterms:created xsi:type="dcterms:W3CDTF">2006-03-27T01:09:56Z</dcterms:created>
  <dcterms:modified xsi:type="dcterms:W3CDTF">2015-04-20T05:23:11Z</dcterms:modified>
</cp:coreProperties>
</file>