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9320" windowHeight="12555"/>
  </bookViews>
  <sheets>
    <sheet name="조정금조서 " sheetId="3" r:id="rId1"/>
  </sheets>
  <definedNames>
    <definedName name="_xlnm._FilterDatabase" localSheetId="0" hidden="1">'조정금조서 '!$A$10:$S$10</definedName>
    <definedName name="_xlnm.Print_Titles" localSheetId="0">'조정금조서 '!$1:$9</definedName>
  </definedNames>
  <calcPr calcId="124519"/>
</workbook>
</file>

<file path=xl/calcChain.xml><?xml version="1.0" encoding="utf-8"?>
<calcChain xmlns="http://schemas.openxmlformats.org/spreadsheetml/2006/main">
  <c r="K25" i="3"/>
  <c r="G10"/>
  <c r="D10"/>
  <c r="E64"/>
  <c r="F64"/>
  <c r="L64"/>
  <c r="M64" s="1"/>
  <c r="J24"/>
  <c r="K24"/>
  <c r="L109"/>
  <c r="M109" s="1"/>
  <c r="J120"/>
  <c r="K120" s="1"/>
  <c r="L87"/>
  <c r="M87" s="1"/>
  <c r="L94"/>
  <c r="M94" s="1"/>
  <c r="J131"/>
  <c r="K131" s="1"/>
  <c r="L37"/>
  <c r="M37" s="1"/>
  <c r="L99"/>
  <c r="M99" s="1"/>
  <c r="L62"/>
  <c r="M62" s="1"/>
  <c r="L101"/>
  <c r="M101" s="1"/>
  <c r="J86"/>
  <c r="K86" s="1"/>
  <c r="J137"/>
  <c r="K137" s="1"/>
  <c r="J68"/>
  <c r="K68" s="1"/>
  <c r="J18"/>
  <c r="K18" s="1"/>
  <c r="J66"/>
  <c r="K66" s="1"/>
  <c r="L25"/>
  <c r="M25" s="1"/>
  <c r="J126"/>
  <c r="K126"/>
  <c r="J20"/>
  <c r="K20"/>
  <c r="J59"/>
  <c r="K59"/>
  <c r="L46"/>
  <c r="M46" s="1"/>
  <c r="J81"/>
  <c r="K81" s="1"/>
  <c r="J72"/>
  <c r="K72" s="1"/>
  <c r="J93"/>
  <c r="K93" s="1"/>
  <c r="J110"/>
  <c r="K110" s="1"/>
  <c r="L51"/>
  <c r="M51" s="1"/>
  <c r="L141"/>
  <c r="M141" s="1"/>
  <c r="L75"/>
  <c r="M75" s="1"/>
  <c r="J55"/>
  <c r="K55"/>
  <c r="J82"/>
  <c r="K82"/>
  <c r="L83"/>
  <c r="M83" s="1"/>
  <c r="J130"/>
  <c r="K130" s="1"/>
  <c r="J26"/>
  <c r="K26" s="1"/>
  <c r="L118"/>
  <c r="M118" s="1"/>
  <c r="J58"/>
  <c r="K58"/>
  <c r="L60"/>
  <c r="M60" s="1"/>
  <c r="L112"/>
  <c r="M112" s="1"/>
  <c r="J144"/>
  <c r="K144"/>
  <c r="J134"/>
  <c r="K134"/>
  <c r="J14"/>
  <c r="K14"/>
  <c r="L121"/>
  <c r="M121" s="1"/>
  <c r="L54"/>
  <c r="M54" s="1"/>
  <c r="J90"/>
  <c r="K90"/>
  <c r="J95"/>
  <c r="K95"/>
  <c r="L85"/>
  <c r="M85" s="1"/>
  <c r="J145"/>
  <c r="K145" s="1"/>
  <c r="J19"/>
  <c r="K19" s="1"/>
  <c r="L27"/>
  <c r="M27" s="1"/>
  <c r="J124"/>
  <c r="K124"/>
  <c r="J119"/>
  <c r="K119"/>
  <c r="J122"/>
  <c r="K122"/>
  <c r="L114"/>
  <c r="M114" s="1"/>
  <c r="J28"/>
  <c r="K28" s="1"/>
  <c r="J108"/>
  <c r="K108" s="1"/>
  <c r="J78"/>
  <c r="K78" s="1"/>
  <c r="L29"/>
  <c r="M29" s="1"/>
  <c r="L24"/>
  <c r="L120"/>
  <c r="L131"/>
  <c r="L86"/>
  <c r="L137"/>
  <c r="L68"/>
  <c r="L18"/>
  <c r="L66"/>
  <c r="L126"/>
  <c r="L20"/>
  <c r="L59"/>
  <c r="L81"/>
  <c r="L72"/>
  <c r="L93"/>
  <c r="L110"/>
  <c r="L55"/>
  <c r="L82"/>
  <c r="L130"/>
  <c r="L26"/>
  <c r="L58"/>
  <c r="L144"/>
  <c r="M144"/>
  <c r="L134"/>
  <c r="L14"/>
  <c r="L90"/>
  <c r="L95"/>
  <c r="L145"/>
  <c r="M145"/>
  <c r="L19"/>
  <c r="L124"/>
  <c r="L119"/>
  <c r="L122"/>
  <c r="L28"/>
  <c r="L108"/>
  <c r="L78"/>
  <c r="F29"/>
  <c r="E29"/>
  <c r="F78"/>
  <c r="E78"/>
  <c r="F108"/>
  <c r="E108"/>
  <c r="F28"/>
  <c r="E28"/>
  <c r="F114"/>
  <c r="E114"/>
  <c r="F122"/>
  <c r="E122"/>
  <c r="F119"/>
  <c r="E119"/>
  <c r="F124"/>
  <c r="E124"/>
  <c r="F27"/>
  <c r="E27"/>
  <c r="F19"/>
  <c r="E19"/>
  <c r="F145"/>
  <c r="E145"/>
  <c r="F85"/>
  <c r="E85"/>
  <c r="F95"/>
  <c r="E95"/>
  <c r="F90"/>
  <c r="E90"/>
  <c r="F54"/>
  <c r="E54"/>
  <c r="F121"/>
  <c r="E121"/>
  <c r="F14"/>
  <c r="E14"/>
  <c r="F134"/>
  <c r="E134"/>
  <c r="F144"/>
  <c r="E144"/>
  <c r="F112"/>
  <c r="E112"/>
  <c r="F60"/>
  <c r="E60"/>
  <c r="F58"/>
  <c r="E58"/>
  <c r="F118"/>
  <c r="E118"/>
  <c r="F26"/>
  <c r="E26"/>
  <c r="F130"/>
  <c r="E130"/>
  <c r="F83"/>
  <c r="E83"/>
  <c r="F82"/>
  <c r="E82"/>
  <c r="F55"/>
  <c r="E55"/>
  <c r="F75"/>
  <c r="E75"/>
  <c r="F141"/>
  <c r="E141"/>
  <c r="F51"/>
  <c r="E51"/>
  <c r="F110"/>
  <c r="E110"/>
  <c r="F93"/>
  <c r="E93"/>
  <c r="F72"/>
  <c r="E72"/>
  <c r="F81"/>
  <c r="E81"/>
  <c r="F46"/>
  <c r="E46"/>
  <c r="F59"/>
  <c r="E59"/>
  <c r="F20"/>
  <c r="E20"/>
  <c r="F126"/>
  <c r="E126"/>
  <c r="F25"/>
  <c r="E25"/>
  <c r="F66"/>
  <c r="E66"/>
  <c r="F18"/>
  <c r="E18"/>
  <c r="F68"/>
  <c r="E68"/>
  <c r="F137"/>
  <c r="E137"/>
  <c r="F86"/>
  <c r="E86"/>
  <c r="F101"/>
  <c r="E101"/>
  <c r="F62"/>
  <c r="E62"/>
  <c r="F99"/>
  <c r="E99"/>
  <c r="F37"/>
  <c r="E37"/>
  <c r="F131"/>
  <c r="E131"/>
  <c r="F94"/>
  <c r="E94"/>
  <c r="F87"/>
  <c r="E87"/>
  <c r="F120"/>
  <c r="E120"/>
  <c r="F109"/>
  <c r="E109"/>
  <c r="F24"/>
  <c r="E24"/>
  <c r="L73"/>
  <c r="M73" s="1"/>
  <c r="L77"/>
  <c r="M77" s="1"/>
  <c r="F77"/>
  <c r="E77"/>
  <c r="F73"/>
  <c r="E73"/>
  <c r="L41"/>
  <c r="M41" s="1"/>
  <c r="L47"/>
  <c r="M47" s="1"/>
  <c r="J116"/>
  <c r="K116" s="1"/>
  <c r="L117"/>
  <c r="M117" s="1"/>
  <c r="L123"/>
  <c r="M123" s="1"/>
  <c r="J127"/>
  <c r="K127" s="1"/>
  <c r="J128"/>
  <c r="K128" s="1"/>
  <c r="J133"/>
  <c r="K133" s="1"/>
  <c r="J138"/>
  <c r="K138" s="1"/>
  <c r="L139"/>
  <c r="M139" s="1"/>
  <c r="L143"/>
  <c r="M143" s="1"/>
  <c r="L116"/>
  <c r="L127"/>
  <c r="L128"/>
  <c r="L133"/>
  <c r="L138"/>
  <c r="F143"/>
  <c r="E143"/>
  <c r="F139"/>
  <c r="E139"/>
  <c r="F138"/>
  <c r="E138"/>
  <c r="F133"/>
  <c r="E133"/>
  <c r="F128"/>
  <c r="E128"/>
  <c r="F127"/>
  <c r="E127"/>
  <c r="F123"/>
  <c r="E123"/>
  <c r="F117"/>
  <c r="E117"/>
  <c r="F116"/>
  <c r="E116"/>
  <c r="F47"/>
  <c r="E47"/>
  <c r="F41"/>
  <c r="E41"/>
  <c r="L21"/>
  <c r="M21" s="1"/>
  <c r="L22"/>
  <c r="M22" s="1"/>
  <c r="F22"/>
  <c r="E22"/>
  <c r="F21"/>
  <c r="E21"/>
  <c r="L44"/>
  <c r="M44" s="1"/>
  <c r="L113"/>
  <c r="M113" s="1"/>
  <c r="F113"/>
  <c r="E113"/>
  <c r="F44"/>
  <c r="E44"/>
  <c r="L125"/>
  <c r="M125" s="1"/>
  <c r="J129"/>
  <c r="K129" s="1"/>
  <c r="L129"/>
  <c r="F129"/>
  <c r="E129"/>
  <c r="F125"/>
  <c r="E125"/>
  <c r="L42"/>
  <c r="M42" s="1"/>
  <c r="J56"/>
  <c r="K56" s="1"/>
  <c r="L56"/>
  <c r="F42"/>
  <c r="E42"/>
  <c r="L12"/>
  <c r="M12" s="1"/>
  <c r="J34"/>
  <c r="K34" s="1"/>
  <c r="L35"/>
  <c r="M35" s="1"/>
  <c r="L98"/>
  <c r="M98" s="1"/>
  <c r="L34"/>
  <c r="F98"/>
  <c r="E98"/>
  <c r="F35"/>
  <c r="E35"/>
  <c r="F34"/>
  <c r="E34"/>
  <c r="F12"/>
  <c r="E12"/>
  <c r="J11"/>
  <c r="K11"/>
  <c r="L31"/>
  <c r="M31" s="1"/>
  <c r="L100"/>
  <c r="M100" s="1"/>
  <c r="L11"/>
  <c r="J23"/>
  <c r="K23" s="1"/>
  <c r="J65"/>
  <c r="K65" s="1"/>
  <c r="L65"/>
  <c r="E65"/>
  <c r="L23"/>
  <c r="E23"/>
  <c r="J45"/>
  <c r="K45" s="1"/>
  <c r="J76"/>
  <c r="K76" s="1"/>
  <c r="L76"/>
  <c r="L45"/>
  <c r="J39"/>
  <c r="K39" s="1"/>
  <c r="L48"/>
  <c r="M48" s="1"/>
  <c r="L39"/>
  <c r="J105"/>
  <c r="K105" s="1"/>
  <c r="J106"/>
  <c r="K106" s="1"/>
  <c r="L106"/>
  <c r="L105"/>
  <c r="L30"/>
  <c r="M30" s="1"/>
  <c r="L92"/>
  <c r="M92" s="1"/>
  <c r="J43"/>
  <c r="K43" s="1"/>
  <c r="J57"/>
  <c r="K57" s="1"/>
  <c r="L57"/>
  <c r="L43"/>
  <c r="L50"/>
  <c r="M50" s="1"/>
  <c r="J61"/>
  <c r="K61"/>
  <c r="L61"/>
  <c r="L49"/>
  <c r="M49" s="1"/>
  <c r="J70"/>
  <c r="K70"/>
  <c r="J80"/>
  <c r="K80"/>
  <c r="L70"/>
  <c r="L80"/>
  <c r="F80"/>
  <c r="E80"/>
  <c r="F70"/>
  <c r="E70"/>
  <c r="F49"/>
  <c r="E49"/>
  <c r="L15"/>
  <c r="M15" s="1"/>
  <c r="L16"/>
  <c r="M16" s="1"/>
  <c r="E16"/>
  <c r="E15"/>
  <c r="L32"/>
  <c r="M32" s="1"/>
  <c r="J53"/>
  <c r="K53" s="1"/>
  <c r="J88"/>
  <c r="K88" s="1"/>
  <c r="L53"/>
  <c r="L88"/>
  <c r="F88"/>
  <c r="E88"/>
  <c r="F53"/>
  <c r="E53"/>
  <c r="F32"/>
  <c r="E32"/>
  <c r="J63"/>
  <c r="K63" s="1"/>
  <c r="J91"/>
  <c r="K91" s="1"/>
  <c r="J96"/>
  <c r="K96" s="1"/>
  <c r="L97"/>
  <c r="M97" s="1"/>
  <c r="L63"/>
  <c r="L91"/>
  <c r="L96"/>
  <c r="F97"/>
  <c r="E97"/>
  <c r="F96"/>
  <c r="E96"/>
  <c r="F91"/>
  <c r="E91"/>
  <c r="F63"/>
  <c r="E63"/>
  <c r="L33"/>
  <c r="M33" s="1"/>
  <c r="J36"/>
  <c r="K36"/>
  <c r="L74"/>
  <c r="M74" s="1"/>
  <c r="L36"/>
  <c r="F74"/>
  <c r="E74"/>
  <c r="F36"/>
  <c r="E36"/>
  <c r="F33"/>
  <c r="E33"/>
  <c r="J38"/>
  <c r="K38"/>
  <c r="L40"/>
  <c r="M40" s="1"/>
  <c r="L38"/>
  <c r="L102"/>
  <c r="M102" s="1"/>
  <c r="L103"/>
  <c r="M103" s="1"/>
  <c r="F103"/>
  <c r="E103"/>
  <c r="F102"/>
  <c r="E102"/>
  <c r="L69"/>
  <c r="M69" s="1"/>
  <c r="J71"/>
  <c r="K71" s="1"/>
  <c r="L71"/>
  <c r="L67"/>
  <c r="M67" s="1"/>
  <c r="J79"/>
  <c r="K79" s="1"/>
  <c r="J84"/>
  <c r="K84" s="1"/>
  <c r="L89"/>
  <c r="M89" s="1"/>
  <c r="L79"/>
  <c r="L84"/>
  <c r="F89"/>
  <c r="E89"/>
  <c r="F84"/>
  <c r="E84"/>
  <c r="F79"/>
  <c r="E79"/>
  <c r="F67"/>
  <c r="E67"/>
  <c r="J104"/>
  <c r="K104"/>
  <c r="J115"/>
  <c r="K115"/>
  <c r="L115"/>
  <c r="L104"/>
  <c r="J13"/>
  <c r="K13"/>
  <c r="L17"/>
  <c r="M17" s="1"/>
  <c r="L13"/>
  <c r="L52"/>
  <c r="M52" s="1"/>
  <c r="J111"/>
  <c r="K111" s="1"/>
  <c r="J140"/>
  <c r="K140" s="1"/>
  <c r="L140"/>
  <c r="F140"/>
  <c r="E140"/>
  <c r="L111"/>
  <c r="F111"/>
  <c r="E111"/>
  <c r="F52"/>
  <c r="E52"/>
  <c r="J107"/>
  <c r="K107" s="1"/>
  <c r="J132"/>
  <c r="K132" s="1"/>
  <c r="J135"/>
  <c r="K135" s="1"/>
  <c r="J136"/>
  <c r="K136" s="1"/>
  <c r="J142"/>
  <c r="K142" s="1"/>
  <c r="L142"/>
  <c r="L136"/>
  <c r="L135"/>
  <c r="L132"/>
  <c r="L107"/>
  <c r="J10"/>
  <c r="M11"/>
  <c r="M10" s="1"/>
  <c r="L10"/>
  <c r="K10" l="1"/>
</calcChain>
</file>

<file path=xl/sharedStrings.xml><?xml version="1.0" encoding="utf-8"?>
<sst xmlns="http://schemas.openxmlformats.org/spreadsheetml/2006/main" count="449" uniqueCount="179">
  <si>
    <t>■ 지적재조사에 관한 특별법 시행규칙 [별지 제4호서식]</t>
  </si>
  <si>
    <t>대</t>
  </si>
  <si>
    <t>대</t>
    <phoneticPr fontId="1" type="noConversion"/>
  </si>
  <si>
    <t>전</t>
    <phoneticPr fontId="1" type="noConversion"/>
  </si>
  <si>
    <t>김*옥</t>
    <phoneticPr fontId="1" type="noConversion"/>
  </si>
  <si>
    <t>김*현</t>
    <phoneticPr fontId="1" type="noConversion"/>
  </si>
  <si>
    <t xml:space="preserve"> </t>
  </si>
  <si>
    <t>답</t>
    <phoneticPr fontId="1" type="noConversion"/>
  </si>
  <si>
    <t>곽*정</t>
    <phoneticPr fontId="1" type="noConversion"/>
  </si>
  <si>
    <t>461-1</t>
    <phoneticPr fontId="1" type="noConversion"/>
  </si>
  <si>
    <t>495-3</t>
    <phoneticPr fontId="1" type="noConversion"/>
  </si>
  <si>
    <t>189-1</t>
    <phoneticPr fontId="1" type="noConversion"/>
  </si>
  <si>
    <t>김*복외 5</t>
    <phoneticPr fontId="1" type="noConversion"/>
  </si>
  <si>
    <t>354-9</t>
    <phoneticPr fontId="1" type="noConversion"/>
  </si>
  <si>
    <t>김*완</t>
    <phoneticPr fontId="1" type="noConversion"/>
  </si>
  <si>
    <t>235-7</t>
    <phoneticPr fontId="1" type="noConversion"/>
  </si>
  <si>
    <t>김*희</t>
    <phoneticPr fontId="1" type="noConversion"/>
  </si>
  <si>
    <t>김*구</t>
    <phoneticPr fontId="1" type="noConversion"/>
  </si>
  <si>
    <t>296-2</t>
    <phoneticPr fontId="1" type="noConversion"/>
  </si>
  <si>
    <t>296-3</t>
    <phoneticPr fontId="1" type="noConversion"/>
  </si>
  <si>
    <t>하천</t>
    <phoneticPr fontId="1" type="noConversion"/>
  </si>
  <si>
    <t>제방</t>
    <phoneticPr fontId="1" type="noConversion"/>
  </si>
  <si>
    <t>김*복</t>
    <phoneticPr fontId="1" type="noConversion"/>
  </si>
  <si>
    <t>김*애</t>
    <phoneticPr fontId="1" type="noConversion"/>
  </si>
  <si>
    <t>157-1</t>
    <phoneticPr fontId="1" type="noConversion"/>
  </si>
  <si>
    <t>157-4</t>
    <phoneticPr fontId="1" type="noConversion"/>
  </si>
  <si>
    <t>김*환</t>
    <phoneticPr fontId="1" type="noConversion"/>
  </si>
  <si>
    <t>201-2</t>
    <phoneticPr fontId="1" type="noConversion"/>
  </si>
  <si>
    <t>과수원</t>
    <phoneticPr fontId="1" type="noConversion"/>
  </si>
  <si>
    <t>156-4</t>
    <phoneticPr fontId="1" type="noConversion"/>
  </si>
  <si>
    <t>189-2</t>
    <phoneticPr fontId="1" type="noConversion"/>
  </si>
  <si>
    <t>235-3</t>
    <phoneticPr fontId="1" type="noConversion"/>
  </si>
  <si>
    <t>김*흠</t>
    <phoneticPr fontId="1" type="noConversion"/>
  </si>
  <si>
    <t>85-2</t>
    <phoneticPr fontId="1" type="noConversion"/>
  </si>
  <si>
    <t>85-3</t>
    <phoneticPr fontId="1" type="noConversion"/>
  </si>
  <si>
    <t>김*래</t>
    <phoneticPr fontId="1" type="noConversion"/>
  </si>
  <si>
    <t>183-2</t>
    <phoneticPr fontId="1" type="noConversion"/>
  </si>
  <si>
    <t>211-1</t>
    <phoneticPr fontId="1" type="noConversion"/>
  </si>
  <si>
    <t>김*오</t>
    <phoneticPr fontId="1" type="noConversion"/>
  </si>
  <si>
    <t>169-1</t>
    <phoneticPr fontId="1" type="noConversion"/>
  </si>
  <si>
    <t>185-1</t>
    <phoneticPr fontId="1" type="noConversion"/>
  </si>
  <si>
    <t>200-2</t>
    <phoneticPr fontId="1" type="noConversion"/>
  </si>
  <si>
    <t>김*우</t>
    <phoneticPr fontId="1" type="noConversion"/>
  </si>
  <si>
    <t>덕수이씨******종중</t>
    <phoneticPr fontId="1" type="noConversion"/>
  </si>
  <si>
    <t>299-1</t>
    <phoneticPr fontId="1" type="noConversion"/>
  </si>
  <si>
    <t>299-2</t>
    <phoneticPr fontId="1" type="noConversion"/>
  </si>
  <si>
    <t>도로</t>
    <phoneticPr fontId="1" type="noConversion"/>
  </si>
  <si>
    <t>박*용</t>
    <phoneticPr fontId="1" type="noConversion"/>
  </si>
  <si>
    <t>160-1</t>
    <phoneticPr fontId="1" type="noConversion"/>
  </si>
  <si>
    <t>183-1</t>
    <phoneticPr fontId="1" type="noConversion"/>
  </si>
  <si>
    <t>배*필</t>
    <phoneticPr fontId="1" type="noConversion"/>
  </si>
  <si>
    <t>배*신</t>
    <phoneticPr fontId="1" type="noConversion"/>
  </si>
  <si>
    <t>93-3</t>
    <phoneticPr fontId="1" type="noConversion"/>
  </si>
  <si>
    <t>오*옥</t>
    <phoneticPr fontId="1" type="noConversion"/>
  </si>
  <si>
    <t>156-1</t>
    <phoneticPr fontId="1" type="noConversion"/>
  </si>
  <si>
    <t>253-1</t>
    <phoneticPr fontId="1" type="noConversion"/>
  </si>
  <si>
    <t>이*오</t>
    <phoneticPr fontId="1" type="noConversion"/>
  </si>
  <si>
    <t>157-2</t>
    <phoneticPr fontId="1" type="noConversion"/>
  </si>
  <si>
    <t>157-3</t>
    <phoneticPr fontId="1" type="noConversion"/>
  </si>
  <si>
    <t>이*태</t>
    <phoneticPr fontId="1" type="noConversion"/>
  </si>
  <si>
    <t>이*규</t>
    <phoneticPr fontId="1" type="noConversion"/>
  </si>
  <si>
    <t>405-1</t>
    <phoneticPr fontId="1" type="noConversion"/>
  </si>
  <si>
    <t>419-1</t>
    <phoneticPr fontId="1" type="noConversion"/>
  </si>
  <si>
    <t>이*영</t>
    <phoneticPr fontId="1" type="noConversion"/>
  </si>
  <si>
    <t>이*승외 5</t>
    <phoneticPr fontId="1" type="noConversion"/>
  </si>
  <si>
    <t>93-1</t>
    <phoneticPr fontId="1" type="noConversion"/>
  </si>
  <si>
    <t>93-2</t>
    <phoneticPr fontId="1" type="noConversion"/>
  </si>
  <si>
    <t>장*순</t>
    <phoneticPr fontId="1" type="noConversion"/>
  </si>
  <si>
    <t>164-3</t>
    <phoneticPr fontId="1" type="noConversion"/>
  </si>
  <si>
    <t>375-5</t>
    <phoneticPr fontId="1" type="noConversion"/>
  </si>
  <si>
    <t>378-1</t>
    <phoneticPr fontId="1" type="noConversion"/>
  </si>
  <si>
    <t>387-1</t>
    <phoneticPr fontId="1" type="noConversion"/>
  </si>
  <si>
    <t>418-2</t>
    <phoneticPr fontId="1" type="noConversion"/>
  </si>
  <si>
    <t>472-2</t>
    <phoneticPr fontId="1" type="noConversion"/>
  </si>
  <si>
    <t>482-5</t>
    <phoneticPr fontId="1" type="noConversion"/>
  </si>
  <si>
    <t>490-1</t>
    <phoneticPr fontId="1" type="noConversion"/>
  </si>
  <si>
    <t>497-4</t>
    <phoneticPr fontId="1" type="noConversion"/>
  </si>
  <si>
    <t>구거</t>
    <phoneticPr fontId="1" type="noConversion"/>
  </si>
  <si>
    <t>한국농어촌공사</t>
    <phoneticPr fontId="1" type="noConversion"/>
  </si>
  <si>
    <t>함창김씨****종중</t>
    <phoneticPr fontId="1" type="noConversion"/>
  </si>
  <si>
    <t>95-3</t>
    <phoneticPr fontId="1" type="noConversion"/>
  </si>
  <si>
    <t>강*희</t>
    <phoneticPr fontId="1" type="noConversion"/>
  </si>
  <si>
    <t>고*달</t>
    <phoneticPr fontId="1" type="noConversion"/>
  </si>
  <si>
    <t>383-2</t>
    <phoneticPr fontId="1" type="noConversion"/>
  </si>
  <si>
    <t>곽*하</t>
    <phoneticPr fontId="1" type="noConversion"/>
  </si>
  <si>
    <t>235-2</t>
    <phoneticPr fontId="1" type="noConversion"/>
  </si>
  <si>
    <t>247-2</t>
    <phoneticPr fontId="1" type="noConversion"/>
  </si>
  <si>
    <t>김*복외 4</t>
    <phoneticPr fontId="1" type="noConversion"/>
  </si>
  <si>
    <t>김*봉</t>
    <phoneticPr fontId="1" type="noConversion"/>
  </si>
  <si>
    <t>김*원</t>
    <phoneticPr fontId="1" type="noConversion"/>
  </si>
  <si>
    <t>김*석</t>
    <phoneticPr fontId="1" type="noConversion"/>
  </si>
  <si>
    <t>201-1</t>
    <phoneticPr fontId="1" type="noConversion"/>
  </si>
  <si>
    <t>김*진외 3</t>
    <phoneticPr fontId="1" type="noConversion"/>
  </si>
  <si>
    <t>253-2</t>
    <phoneticPr fontId="1" type="noConversion"/>
  </si>
  <si>
    <t>김*수외 1</t>
    <phoneticPr fontId="1" type="noConversion"/>
  </si>
  <si>
    <t>김*수</t>
    <phoneticPr fontId="1" type="noConversion"/>
  </si>
  <si>
    <t>478-2</t>
    <phoneticPr fontId="1" type="noConversion"/>
  </si>
  <si>
    <t>김*연</t>
    <phoneticPr fontId="1" type="noConversion"/>
  </si>
  <si>
    <t>김*욱</t>
    <phoneticPr fontId="1" type="noConversion"/>
  </si>
  <si>
    <t>김*은</t>
    <phoneticPr fontId="1" type="noConversion"/>
  </si>
  <si>
    <t>김*순</t>
    <phoneticPr fontId="1" type="noConversion"/>
  </si>
  <si>
    <t>411-3</t>
    <phoneticPr fontId="1" type="noConversion"/>
  </si>
  <si>
    <t>묘지</t>
    <phoneticPr fontId="1" type="noConversion"/>
  </si>
  <si>
    <t>199-1</t>
    <phoneticPr fontId="1" type="noConversion"/>
  </si>
  <si>
    <t>김*추</t>
    <phoneticPr fontId="1" type="noConversion"/>
  </si>
  <si>
    <t>김*태</t>
    <phoneticPr fontId="1" type="noConversion"/>
  </si>
  <si>
    <t>김*흠외 2</t>
    <phoneticPr fontId="1" type="noConversion"/>
  </si>
  <si>
    <t>김*숙</t>
    <phoneticPr fontId="1" type="noConversion"/>
  </si>
  <si>
    <t>215-1</t>
    <phoneticPr fontId="1" type="noConversion"/>
  </si>
  <si>
    <t>김*용</t>
    <phoneticPr fontId="1" type="noConversion"/>
  </si>
  <si>
    <t>187-1</t>
    <phoneticPr fontId="1" type="noConversion"/>
  </si>
  <si>
    <t>495-1</t>
    <phoneticPr fontId="1" type="noConversion"/>
  </si>
  <si>
    <t>218-1</t>
    <phoneticPr fontId="1" type="noConversion"/>
  </si>
  <si>
    <t>김*솔</t>
    <phoneticPr fontId="1" type="noConversion"/>
  </si>
  <si>
    <t>김*기</t>
    <phoneticPr fontId="1" type="noConversion"/>
  </si>
  <si>
    <t>227-5</t>
    <phoneticPr fontId="1" type="noConversion"/>
  </si>
  <si>
    <t>박*호</t>
    <phoneticPr fontId="1" type="noConversion"/>
  </si>
  <si>
    <t>227-6</t>
    <phoneticPr fontId="1" type="noConversion"/>
  </si>
  <si>
    <t>박*연</t>
    <phoneticPr fontId="1" type="noConversion"/>
  </si>
  <si>
    <t>박*하</t>
    <phoneticPr fontId="1" type="noConversion"/>
  </si>
  <si>
    <t>378-2</t>
    <phoneticPr fontId="1" type="noConversion"/>
  </si>
  <si>
    <t>박*태</t>
    <phoneticPr fontId="1" type="noConversion"/>
  </si>
  <si>
    <t>199-2</t>
    <phoneticPr fontId="1" type="noConversion"/>
  </si>
  <si>
    <t>박*순</t>
    <phoneticPr fontId="1" type="noConversion"/>
  </si>
  <si>
    <t>317-2</t>
    <phoneticPr fontId="1" type="noConversion"/>
  </si>
  <si>
    <t>임야</t>
    <phoneticPr fontId="1" type="noConversion"/>
  </si>
  <si>
    <t>백*순</t>
    <phoneticPr fontId="1" type="noConversion"/>
  </si>
  <si>
    <t>724-4</t>
    <phoneticPr fontId="1" type="noConversion"/>
  </si>
  <si>
    <t>송*용</t>
    <phoneticPr fontId="1" type="noConversion"/>
  </si>
  <si>
    <t>송*재</t>
    <phoneticPr fontId="1" type="noConversion"/>
  </si>
  <si>
    <t>안*순외 1</t>
    <phoneticPr fontId="1" type="noConversion"/>
  </si>
  <si>
    <t>84-1</t>
    <phoneticPr fontId="1" type="noConversion"/>
  </si>
  <si>
    <t>384-2</t>
    <phoneticPr fontId="1" type="noConversion"/>
  </si>
  <si>
    <t>양*순</t>
    <phoneticPr fontId="1" type="noConversion"/>
  </si>
  <si>
    <t>190-2</t>
    <phoneticPr fontId="1" type="noConversion"/>
  </si>
  <si>
    <t>육*철</t>
    <phoneticPr fontId="1" type="noConversion"/>
  </si>
  <si>
    <t>이*갑</t>
    <phoneticPr fontId="1" type="noConversion"/>
  </si>
  <si>
    <t>247-3</t>
    <phoneticPr fontId="1" type="noConversion"/>
  </si>
  <si>
    <t>이*화</t>
    <phoneticPr fontId="1" type="noConversion"/>
  </si>
  <si>
    <t>724-5</t>
    <phoneticPr fontId="1" type="noConversion"/>
  </si>
  <si>
    <t>이*승</t>
    <phoneticPr fontId="1" type="noConversion"/>
  </si>
  <si>
    <t>이*지</t>
    <phoneticPr fontId="1" type="noConversion"/>
  </si>
  <si>
    <t>장*옥외 1</t>
    <phoneticPr fontId="1" type="noConversion"/>
  </si>
  <si>
    <t>전*옥</t>
    <phoneticPr fontId="1" type="noConversion"/>
  </si>
  <si>
    <t>380-1</t>
    <phoneticPr fontId="1" type="noConversion"/>
  </si>
  <si>
    <t>정*식</t>
    <phoneticPr fontId="1" type="noConversion"/>
  </si>
  <si>
    <t>384-4</t>
    <phoneticPr fontId="1" type="noConversion"/>
  </si>
  <si>
    <t>조*배</t>
    <phoneticPr fontId="1" type="noConversion"/>
  </si>
  <si>
    <t>조*우</t>
    <phoneticPr fontId="1" type="noConversion"/>
  </si>
  <si>
    <t>최*화</t>
    <phoneticPr fontId="1" type="noConversion"/>
  </si>
  <si>
    <t>진*원</t>
    <phoneticPr fontId="1" type="noConversion"/>
  </si>
  <si>
    <t>허*순</t>
    <phoneticPr fontId="1" type="noConversion"/>
  </si>
  <si>
    <t>호탄리**마을회</t>
    <phoneticPr fontId="1" type="noConversion"/>
  </si>
  <si>
    <t>조 정 금 조 서 (지번별)</t>
    <phoneticPr fontId="1" type="noConversion"/>
  </si>
  <si>
    <t>지  구  명  : 영동군 호탄지구</t>
    <phoneticPr fontId="1" type="noConversion"/>
  </si>
  <si>
    <t>토지소재지: 영동군 양산면 호탄리</t>
    <phoneticPr fontId="1" type="noConversion"/>
  </si>
  <si>
    <t>종전 토지</t>
    <phoneticPr fontId="1" type="noConversion"/>
  </si>
  <si>
    <t>확정된 토지</t>
    <phoneticPr fontId="1" type="noConversion"/>
  </si>
  <si>
    <t>증</t>
    <phoneticPr fontId="1" type="noConversion"/>
  </si>
  <si>
    <t>감</t>
    <phoneticPr fontId="1" type="noConversion"/>
  </si>
  <si>
    <r>
      <t xml:space="preserve">135필
</t>
    </r>
    <r>
      <rPr>
        <b/>
        <sz val="10"/>
        <color indexed="8"/>
        <rFont val="굴림체"/>
        <family val="3"/>
        <charset val="129"/>
      </rPr>
      <t>증74,감61</t>
    </r>
    <phoneticPr fontId="1" type="noConversion"/>
  </si>
  <si>
    <t>번 호</t>
    <phoneticPr fontId="1" type="noConversion"/>
  </si>
  <si>
    <t>지 번</t>
    <phoneticPr fontId="1" type="noConversion"/>
  </si>
  <si>
    <t>지 목</t>
    <phoneticPr fontId="1" type="noConversion"/>
  </si>
  <si>
    <t>면 적
(㎡)</t>
    <phoneticPr fontId="1" type="noConversion"/>
  </si>
  <si>
    <t>지 분</t>
    <phoneticPr fontId="1" type="noConversion"/>
  </si>
  <si>
    <t>㎡당
가 격</t>
    <phoneticPr fontId="1" type="noConversion"/>
  </si>
  <si>
    <t>면 적(㎡)</t>
    <phoneticPr fontId="1" type="noConversion"/>
  </si>
  <si>
    <t>소 유 자</t>
    <phoneticPr fontId="1" type="noConversion"/>
  </si>
  <si>
    <t>지급 . 징수</t>
    <phoneticPr fontId="1" type="noConversion"/>
  </si>
  <si>
    <t xml:space="preserve">일 자 </t>
    <phoneticPr fontId="1" type="noConversion"/>
  </si>
  <si>
    <t>확 인</t>
    <phoneticPr fontId="1" type="noConversion"/>
  </si>
  <si>
    <t>비 고</t>
    <phoneticPr fontId="1" type="noConversion"/>
  </si>
  <si>
    <t xml:space="preserve">성 명 </t>
    <phoneticPr fontId="1" type="noConversion"/>
  </si>
  <si>
    <t xml:space="preserve">주  소 </t>
    <phoneticPr fontId="1" type="noConversion"/>
  </si>
  <si>
    <t>조  정    내  역</t>
    <phoneticPr fontId="1" type="noConversion"/>
  </si>
  <si>
    <t>합 계</t>
    <phoneticPr fontId="1" type="noConversion"/>
  </si>
  <si>
    <t>금 액(원)</t>
    <phoneticPr fontId="1" type="noConversion"/>
  </si>
  <si>
    <t>김*흠</t>
    <phoneticPr fontId="1" type="noConversion"/>
  </si>
</sst>
</file>

<file path=xl/styles.xml><?xml version="1.0" encoding="utf-8"?>
<styleSheet xmlns="http://schemas.openxmlformats.org/spreadsheetml/2006/main">
  <numFmts count="6">
    <numFmt numFmtId="176" formatCode="#,##0_);[Red]\(#,##0\)"/>
    <numFmt numFmtId="177" formatCode="#,##0.0_);[Red]\(#,##0.0\)"/>
    <numFmt numFmtId="178" formatCode="#,##0.0_ ;[Red]\-#,##0.0\ "/>
    <numFmt numFmtId="180" formatCode="#,##0_ ;[Red]\-#,##0\ "/>
    <numFmt numFmtId="181" formatCode="0.0_);[Red]\(0.0\)"/>
    <numFmt numFmtId="182" formatCode="0.0_ ;[Red]\-0.0\ "/>
  </numFmts>
  <fonts count="14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name val="돋움체"/>
      <family val="3"/>
      <charset val="129"/>
    </font>
    <font>
      <sz val="11"/>
      <color indexed="8"/>
      <name val="굴림체"/>
      <family val="3"/>
      <charset val="129"/>
    </font>
    <font>
      <b/>
      <sz val="18"/>
      <color indexed="8"/>
      <name val="굴림체"/>
      <family val="3"/>
      <charset val="129"/>
    </font>
    <font>
      <b/>
      <sz val="11"/>
      <color indexed="8"/>
      <name val="굴림체"/>
      <family val="3"/>
      <charset val="129"/>
    </font>
    <font>
      <b/>
      <sz val="13"/>
      <color indexed="8"/>
      <name val="굴림체"/>
      <family val="3"/>
      <charset val="129"/>
    </font>
    <font>
      <b/>
      <sz val="10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10"/>
      <color indexed="8"/>
      <name val="굴림체"/>
      <family val="3"/>
      <charset val="129"/>
    </font>
    <font>
      <sz val="10"/>
      <name val="굴림체"/>
      <family val="3"/>
      <charset val="129"/>
    </font>
    <font>
      <sz val="9"/>
      <color indexed="8"/>
      <name val="굴림체"/>
      <family val="3"/>
      <charset val="129"/>
    </font>
    <font>
      <sz val="6"/>
      <color indexed="8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05">
    <xf numFmtId="0" fontId="0" fillId="0" borderId="0">
      <alignment vertical="center"/>
    </xf>
    <xf numFmtId="0" fontId="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/>
    <xf numFmtId="0" fontId="13" fillId="0" borderId="0">
      <alignment vertical="center"/>
    </xf>
    <xf numFmtId="0" fontId="13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/>
    <xf numFmtId="0" fontId="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>
      <alignment vertical="center"/>
    </xf>
    <xf numFmtId="0" fontId="13" fillId="0" borderId="0">
      <alignment vertical="center"/>
    </xf>
    <xf numFmtId="0" fontId="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180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>
      <alignment vertical="center"/>
    </xf>
    <xf numFmtId="177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178" fontId="5" fillId="2" borderId="1" xfId="0" applyNumberFormat="1" applyFont="1" applyFill="1" applyBorder="1" applyAlignment="1">
      <alignment horizontal="center" vertical="center"/>
    </xf>
    <xf numFmtId="178" fontId="5" fillId="2" borderId="2" xfId="0" applyNumberFormat="1" applyFont="1" applyFill="1" applyBorder="1" applyAlignment="1">
      <alignment horizontal="center" vertical="center"/>
    </xf>
    <xf numFmtId="178" fontId="8" fillId="3" borderId="3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10" fillId="0" borderId="5" xfId="154" applyFont="1" applyFill="1" applyBorder="1" applyAlignment="1">
      <alignment horizontal="center" vertical="center"/>
    </xf>
    <xf numFmtId="0" fontId="10" fillId="0" borderId="5" xfId="110" applyFont="1" applyFill="1" applyBorder="1" applyAlignment="1">
      <alignment horizontal="center" vertical="center"/>
    </xf>
    <xf numFmtId="176" fontId="10" fillId="0" borderId="5" xfId="71" applyNumberFormat="1" applyFont="1" applyFill="1" applyBorder="1" applyAlignment="1">
      <alignment horizontal="center" vertical="center"/>
    </xf>
    <xf numFmtId="177" fontId="10" fillId="0" borderId="5" xfId="110" applyNumberFormat="1" applyFont="1" applyFill="1" applyBorder="1" applyAlignment="1">
      <alignment horizontal="center" vertical="center"/>
    </xf>
    <xf numFmtId="181" fontId="11" fillId="0" borderId="5" xfId="176" applyNumberFormat="1" applyFont="1" applyFill="1" applyBorder="1" applyAlignment="1">
      <alignment vertical="center"/>
    </xf>
    <xf numFmtId="176" fontId="9" fillId="0" borderId="6" xfId="0" applyNumberFormat="1" applyFont="1" applyFill="1" applyBorder="1" applyAlignment="1">
      <alignment horizontal="center" vertical="center"/>
    </xf>
    <xf numFmtId="182" fontId="8" fillId="3" borderId="7" xfId="0" applyNumberFormat="1" applyFont="1" applyFill="1" applyBorder="1" applyAlignment="1">
      <alignment horizontal="center" vertical="center" wrapText="1"/>
    </xf>
    <xf numFmtId="182" fontId="8" fillId="4" borderId="5" xfId="0" applyNumberFormat="1" applyFont="1" applyFill="1" applyBorder="1" applyAlignment="1">
      <alignment horizontal="center" vertical="center"/>
    </xf>
    <xf numFmtId="0" fontId="10" fillId="0" borderId="8" xfId="165" applyFont="1" applyFill="1" applyBorder="1" applyAlignment="1">
      <alignment horizontal="center" vertical="center" shrinkToFit="1"/>
    </xf>
    <xf numFmtId="0" fontId="3" fillId="0" borderId="5" xfId="0" applyFont="1" applyFill="1" applyBorder="1">
      <alignment vertical="center"/>
    </xf>
    <xf numFmtId="0" fontId="10" fillId="0" borderId="5" xfId="157" applyFont="1" applyFill="1" applyBorder="1" applyAlignment="1">
      <alignment horizontal="center" vertical="center"/>
    </xf>
    <xf numFmtId="176" fontId="10" fillId="0" borderId="5" xfId="73" applyNumberFormat="1" applyFont="1" applyFill="1" applyBorder="1" applyAlignment="1">
      <alignment horizontal="center" vertical="center"/>
    </xf>
    <xf numFmtId="177" fontId="9" fillId="0" borderId="5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176" fontId="10" fillId="0" borderId="6" xfId="194" applyNumberFormat="1" applyFont="1" applyFill="1" applyBorder="1" applyAlignment="1">
      <alignment horizontal="center" vertical="center"/>
    </xf>
    <xf numFmtId="0" fontId="10" fillId="0" borderId="8" xfId="168" applyFont="1" applyFill="1" applyBorder="1" applyAlignment="1">
      <alignment horizontal="center" vertical="center" shrinkToFit="1"/>
    </xf>
    <xf numFmtId="49" fontId="3" fillId="0" borderId="5" xfId="0" applyNumberFormat="1" applyFont="1" applyFill="1" applyBorder="1">
      <alignment vertical="center"/>
    </xf>
    <xf numFmtId="176" fontId="10" fillId="0" borderId="6" xfId="194" applyNumberFormat="1" applyFont="1" applyFill="1" applyBorder="1" applyAlignment="1">
      <alignment horizontal="center"/>
    </xf>
    <xf numFmtId="0" fontId="10" fillId="0" borderId="5" xfId="163" applyFont="1" applyFill="1" applyBorder="1" applyAlignment="1">
      <alignment horizontal="center" vertical="center"/>
    </xf>
    <xf numFmtId="176" fontId="10" fillId="0" borderId="5" xfId="80" applyNumberFormat="1" applyFont="1" applyFill="1" applyBorder="1" applyAlignment="1">
      <alignment horizontal="center" vertical="center"/>
    </xf>
    <xf numFmtId="181" fontId="3" fillId="0" borderId="5" xfId="0" applyNumberFormat="1" applyFont="1" applyFill="1" applyBorder="1">
      <alignment vertical="center"/>
    </xf>
    <xf numFmtId="0" fontId="10" fillId="0" borderId="8" xfId="174" applyFont="1" applyFill="1" applyBorder="1" applyAlignment="1">
      <alignment horizontal="center" vertical="center" shrinkToFit="1"/>
    </xf>
    <xf numFmtId="0" fontId="10" fillId="0" borderId="5" xfId="162" applyFont="1" applyFill="1" applyBorder="1" applyAlignment="1">
      <alignment horizontal="center" vertical="center"/>
    </xf>
    <xf numFmtId="176" fontId="10" fillId="0" borderId="5" xfId="79" applyNumberFormat="1" applyFont="1" applyFill="1" applyBorder="1" applyAlignment="1">
      <alignment horizontal="center" vertical="center"/>
    </xf>
    <xf numFmtId="0" fontId="10" fillId="0" borderId="8" xfId="173" applyFont="1" applyFill="1" applyBorder="1" applyAlignment="1">
      <alignment horizontal="center" vertical="center" shrinkToFit="1"/>
    </xf>
    <xf numFmtId="0" fontId="11" fillId="0" borderId="5" xfId="0" applyFont="1" applyFill="1" applyBorder="1">
      <alignment vertical="center"/>
    </xf>
    <xf numFmtId="0" fontId="10" fillId="0" borderId="5" xfId="153" applyFont="1" applyFill="1" applyBorder="1" applyAlignment="1">
      <alignment horizontal="center" vertical="center"/>
    </xf>
    <xf numFmtId="0" fontId="10" fillId="0" borderId="5" xfId="70" applyFont="1" applyFill="1" applyBorder="1" applyAlignment="1">
      <alignment horizontal="center" vertical="center"/>
    </xf>
    <xf numFmtId="0" fontId="10" fillId="0" borderId="8" xfId="164" applyFont="1" applyFill="1" applyBorder="1" applyAlignment="1">
      <alignment horizontal="center" vertical="center" shrinkToFit="1"/>
    </xf>
    <xf numFmtId="0" fontId="10" fillId="0" borderId="5" xfId="71" applyFont="1" applyFill="1" applyBorder="1" applyAlignment="1">
      <alignment horizontal="center" vertical="center"/>
    </xf>
    <xf numFmtId="181" fontId="10" fillId="0" borderId="5" xfId="110" applyNumberFormat="1" applyFont="1" applyFill="1" applyBorder="1" applyAlignment="1">
      <alignment horizontal="center" vertical="center"/>
    </xf>
    <xf numFmtId="0" fontId="10" fillId="0" borderId="5" xfId="161" quotePrefix="1" applyNumberFormat="1" applyFont="1" applyFill="1" applyBorder="1" applyAlignment="1">
      <alignment horizontal="center" vertical="center"/>
    </xf>
    <xf numFmtId="0" fontId="10" fillId="0" borderId="5" xfId="77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0" fillId="0" borderId="8" xfId="172" applyFont="1" applyFill="1" applyBorder="1" applyAlignment="1">
      <alignment horizontal="center" vertical="center" shrinkToFit="1"/>
    </xf>
    <xf numFmtId="0" fontId="10" fillId="0" borderId="5" xfId="161" applyNumberFormat="1" applyFont="1" applyFill="1" applyBorder="1" applyAlignment="1">
      <alignment horizontal="center" vertical="center"/>
    </xf>
    <xf numFmtId="0" fontId="10" fillId="0" borderId="5" xfId="79" applyFont="1" applyFill="1" applyBorder="1" applyAlignment="1">
      <alignment horizontal="center" vertical="center"/>
    </xf>
    <xf numFmtId="0" fontId="10" fillId="0" borderId="5" xfId="80" applyFont="1" applyFill="1" applyBorder="1" applyAlignment="1">
      <alignment horizontal="center" vertical="center"/>
    </xf>
    <xf numFmtId="181" fontId="3" fillId="0" borderId="5" xfId="0" applyNumberFormat="1" applyFont="1" applyFill="1" applyBorder="1" applyAlignment="1">
      <alignment horizontal="center" vertical="center"/>
    </xf>
    <xf numFmtId="176" fontId="9" fillId="0" borderId="6" xfId="122" applyNumberFormat="1" applyFont="1" applyFill="1" applyBorder="1" applyAlignment="1">
      <alignment horizontal="center" vertical="center"/>
    </xf>
    <xf numFmtId="49" fontId="10" fillId="0" borderId="5" xfId="163" applyNumberFormat="1" applyFont="1" applyFill="1" applyBorder="1" applyAlignment="1">
      <alignment horizontal="center" vertical="center"/>
    </xf>
    <xf numFmtId="176" fontId="10" fillId="0" borderId="5" xfId="70" applyNumberFormat="1" applyFont="1" applyFill="1" applyBorder="1" applyAlignment="1">
      <alignment horizontal="center" vertical="center"/>
    </xf>
    <xf numFmtId="177" fontId="9" fillId="0" borderId="5" xfId="0" applyNumberFormat="1" applyFont="1" applyFill="1" applyBorder="1" applyAlignment="1">
      <alignment horizontal="center" vertical="center" wrapText="1"/>
    </xf>
    <xf numFmtId="0" fontId="10" fillId="0" borderId="5" xfId="155" applyFont="1" applyFill="1" applyBorder="1" applyAlignment="1">
      <alignment horizontal="center" vertical="center"/>
    </xf>
    <xf numFmtId="176" fontId="10" fillId="0" borderId="5" xfId="72" applyNumberFormat="1" applyFont="1" applyFill="1" applyBorder="1" applyAlignment="1">
      <alignment horizontal="center" vertical="center"/>
    </xf>
    <xf numFmtId="176" fontId="10" fillId="0" borderId="6" xfId="0" applyNumberFormat="1" applyFont="1" applyFill="1" applyBorder="1" applyAlignment="1">
      <alignment horizontal="center"/>
    </xf>
    <xf numFmtId="0" fontId="10" fillId="0" borderId="8" xfId="166" applyFont="1" applyFill="1" applyBorder="1" applyAlignment="1">
      <alignment horizontal="center" vertical="center" shrinkToFit="1"/>
    </xf>
    <xf numFmtId="176" fontId="10" fillId="0" borderId="5" xfId="77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176" fontId="9" fillId="0" borderId="6" xfId="78" applyNumberFormat="1" applyFont="1" applyFill="1" applyBorder="1" applyAlignment="1">
      <alignment horizontal="center" vertical="center"/>
    </xf>
    <xf numFmtId="0" fontId="10" fillId="0" borderId="5" xfId="162" quotePrefix="1" applyNumberFormat="1" applyFont="1" applyFill="1" applyBorder="1" applyAlignment="1">
      <alignment horizontal="center" vertical="center"/>
    </xf>
    <xf numFmtId="176" fontId="9" fillId="0" borderId="6" xfId="176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49" fontId="12" fillId="0" borderId="5" xfId="0" applyNumberFormat="1" applyFont="1" applyFill="1" applyBorder="1" applyAlignment="1">
      <alignment horizontal="center" vertical="center"/>
    </xf>
    <xf numFmtId="0" fontId="11" fillId="0" borderId="5" xfId="0" applyFont="1" applyBorder="1">
      <alignment vertical="center"/>
    </xf>
    <xf numFmtId="176" fontId="9" fillId="0" borderId="6" xfId="111" applyNumberFormat="1" applyFont="1" applyFill="1" applyBorder="1" applyAlignment="1">
      <alignment horizontal="center" vertical="center"/>
    </xf>
    <xf numFmtId="0" fontId="10" fillId="0" borderId="9" xfId="110" applyFont="1" applyFill="1" applyBorder="1" applyAlignment="1">
      <alignment horizontal="center" vertical="center"/>
    </xf>
    <xf numFmtId="0" fontId="3" fillId="0" borderId="9" xfId="0" applyFont="1" applyFill="1" applyBorder="1">
      <alignment vertical="center"/>
    </xf>
    <xf numFmtId="0" fontId="10" fillId="0" borderId="11" xfId="110" applyFont="1" applyFill="1" applyBorder="1" applyAlignment="1">
      <alignment horizontal="center" vertical="center"/>
    </xf>
    <xf numFmtId="0" fontId="10" fillId="0" borderId="11" xfId="7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wrapText="1"/>
    </xf>
    <xf numFmtId="181" fontId="3" fillId="0" borderId="11" xfId="0" applyNumberFormat="1" applyFont="1" applyFill="1" applyBorder="1">
      <alignment vertical="center"/>
    </xf>
    <xf numFmtId="0" fontId="10" fillId="0" borderId="12" xfId="164" applyFont="1" applyFill="1" applyBorder="1" applyAlignment="1">
      <alignment horizontal="center" vertical="center" shrinkToFit="1"/>
    </xf>
    <xf numFmtId="0" fontId="3" fillId="0" borderId="11" xfId="0" applyFont="1" applyFill="1" applyBorder="1">
      <alignment vertical="center"/>
    </xf>
    <xf numFmtId="0" fontId="10" fillId="0" borderId="11" xfId="71" applyFont="1" applyFill="1" applyBorder="1" applyAlignment="1">
      <alignment horizontal="center" vertical="center"/>
    </xf>
    <xf numFmtId="181" fontId="10" fillId="0" borderId="11" xfId="110" applyNumberFormat="1" applyFont="1" applyFill="1" applyBorder="1" applyAlignment="1">
      <alignment horizontal="center" vertical="center"/>
    </xf>
    <xf numFmtId="0" fontId="10" fillId="0" borderId="12" xfId="165" applyFont="1" applyFill="1" applyBorder="1" applyAlignment="1">
      <alignment horizontal="center" vertical="center" shrinkToFit="1"/>
    </xf>
    <xf numFmtId="0" fontId="10" fillId="0" borderId="12" xfId="166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/>
    </xf>
    <xf numFmtId="176" fontId="9" fillId="0" borderId="6" xfId="1" applyNumberFormat="1" applyFont="1" applyFill="1" applyBorder="1" applyAlignment="1">
      <alignment horizontal="center" vertical="center"/>
    </xf>
    <xf numFmtId="0" fontId="10" fillId="0" borderId="11" xfId="76" applyFont="1" applyFill="1" applyBorder="1" applyAlignment="1">
      <alignment horizontal="center" vertical="center"/>
    </xf>
    <xf numFmtId="181" fontId="10" fillId="0" borderId="5" xfId="183" applyNumberFormat="1" applyFont="1" applyFill="1" applyBorder="1"/>
    <xf numFmtId="0" fontId="10" fillId="0" borderId="12" xfId="171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/>
    </xf>
    <xf numFmtId="0" fontId="9" fillId="0" borderId="8" xfId="0" applyFont="1" applyBorder="1">
      <alignment vertical="center"/>
    </xf>
    <xf numFmtId="0" fontId="9" fillId="0" borderId="14" xfId="0" applyFont="1" applyFill="1" applyBorder="1" applyAlignment="1">
      <alignment horizontal="center" vertical="center" wrapText="1"/>
    </xf>
    <xf numFmtId="0" fontId="10" fillId="0" borderId="14" xfId="110" applyFont="1" applyFill="1" applyBorder="1" applyAlignment="1">
      <alignment horizontal="center" vertical="center"/>
    </xf>
    <xf numFmtId="181" fontId="3" fillId="0" borderId="14" xfId="0" applyNumberFormat="1" applyFont="1" applyFill="1" applyBorder="1">
      <alignment vertical="center"/>
    </xf>
    <xf numFmtId="182" fontId="8" fillId="3" borderId="15" xfId="0" applyNumberFormat="1" applyFont="1" applyFill="1" applyBorder="1" applyAlignment="1">
      <alignment horizontal="center" vertical="center" wrapText="1"/>
    </xf>
    <xf numFmtId="176" fontId="8" fillId="3" borderId="14" xfId="0" applyNumberFormat="1" applyFont="1" applyFill="1" applyBorder="1" applyAlignment="1">
      <alignment horizontal="center" vertical="center" wrapText="1"/>
    </xf>
    <xf numFmtId="182" fontId="8" fillId="4" borderId="14" xfId="0" applyNumberFormat="1" applyFont="1" applyFill="1" applyBorder="1" applyAlignment="1">
      <alignment horizontal="center" vertical="center"/>
    </xf>
    <xf numFmtId="0" fontId="9" fillId="0" borderId="16" xfId="0" applyFont="1" applyBorder="1">
      <alignment vertical="center"/>
    </xf>
    <xf numFmtId="0" fontId="3" fillId="0" borderId="14" xfId="0" applyFont="1" applyFill="1" applyBorder="1">
      <alignment vertical="center"/>
    </xf>
    <xf numFmtId="0" fontId="7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 shrinkToFit="1"/>
    </xf>
    <xf numFmtId="178" fontId="5" fillId="2" borderId="1" xfId="0" applyNumberFormat="1" applyFont="1" applyFill="1" applyBorder="1" applyAlignment="1">
      <alignment horizontal="center" vertical="center" shrinkToFit="1"/>
    </xf>
    <xf numFmtId="180" fontId="8" fillId="3" borderId="1" xfId="0" applyNumberFormat="1" applyFont="1" applyFill="1" applyBorder="1" applyAlignment="1">
      <alignment horizontal="center" vertical="center" shrinkToFit="1"/>
    </xf>
    <xf numFmtId="178" fontId="8" fillId="4" borderId="1" xfId="0" applyNumberFormat="1" applyFont="1" applyFill="1" applyBorder="1" applyAlignment="1">
      <alignment horizontal="center" vertical="center" shrinkToFit="1"/>
    </xf>
    <xf numFmtId="0" fontId="10" fillId="0" borderId="11" xfId="161" applyNumberFormat="1" applyFont="1" applyFill="1" applyBorder="1" applyAlignment="1">
      <alignment horizontal="center" vertical="center"/>
    </xf>
    <xf numFmtId="0" fontId="10" fillId="0" borderId="14" xfId="163" applyFont="1" applyFill="1" applyBorder="1" applyAlignment="1">
      <alignment horizontal="center" vertical="center"/>
    </xf>
    <xf numFmtId="176" fontId="10" fillId="0" borderId="11" xfId="77" applyNumberFormat="1" applyFont="1" applyFill="1" applyBorder="1" applyAlignment="1">
      <alignment horizontal="center" vertical="center"/>
    </xf>
    <xf numFmtId="0" fontId="10" fillId="0" borderId="5" xfId="76" applyFont="1" applyFill="1" applyBorder="1" applyAlignment="1">
      <alignment horizontal="center" vertical="center"/>
    </xf>
    <xf numFmtId="176" fontId="10" fillId="0" borderId="11" xfId="71" applyNumberFormat="1" applyFont="1" applyFill="1" applyBorder="1" applyAlignment="1">
      <alignment horizontal="center" vertical="center"/>
    </xf>
    <xf numFmtId="176" fontId="10" fillId="0" borderId="11" xfId="80" applyNumberFormat="1" applyFont="1" applyFill="1" applyBorder="1" applyAlignment="1">
      <alignment horizontal="center" vertical="center"/>
    </xf>
    <xf numFmtId="0" fontId="10" fillId="0" borderId="9" xfId="75" applyFont="1" applyFill="1" applyBorder="1" applyAlignment="1">
      <alignment horizontal="center" vertical="center"/>
    </xf>
    <xf numFmtId="176" fontId="10" fillId="0" borderId="11" xfId="70" applyNumberFormat="1" applyFont="1" applyFill="1" applyBorder="1" applyAlignment="1">
      <alignment horizontal="center" vertical="center"/>
    </xf>
    <xf numFmtId="176" fontId="10" fillId="0" borderId="14" xfId="80" applyNumberFormat="1" applyFont="1" applyFill="1" applyBorder="1" applyAlignment="1">
      <alignment horizontal="center" vertical="center"/>
    </xf>
    <xf numFmtId="176" fontId="10" fillId="0" borderId="11" xfId="72" applyNumberFormat="1" applyFont="1" applyFill="1" applyBorder="1" applyAlignment="1">
      <alignment horizontal="center" vertical="center"/>
    </xf>
    <xf numFmtId="0" fontId="10" fillId="0" borderId="11" xfId="80" applyFont="1" applyFill="1" applyBorder="1" applyAlignment="1">
      <alignment horizontal="center" vertical="center"/>
    </xf>
    <xf numFmtId="176" fontId="10" fillId="0" borderId="11" xfId="75" applyNumberFormat="1" applyFont="1" applyFill="1" applyBorder="1" applyAlignment="1">
      <alignment horizontal="center" vertical="center"/>
    </xf>
    <xf numFmtId="0" fontId="10" fillId="0" borderId="5" xfId="73" applyFont="1" applyFill="1" applyBorder="1" applyAlignment="1">
      <alignment horizontal="center" vertical="center"/>
    </xf>
    <xf numFmtId="176" fontId="10" fillId="0" borderId="11" xfId="79" applyNumberFormat="1" applyFont="1" applyFill="1" applyBorder="1" applyAlignment="1">
      <alignment horizontal="center" vertical="center"/>
    </xf>
    <xf numFmtId="0" fontId="10" fillId="0" borderId="5" xfId="72" applyFont="1" applyFill="1" applyBorder="1" applyAlignment="1">
      <alignment horizontal="center" vertical="center"/>
    </xf>
    <xf numFmtId="177" fontId="9" fillId="0" borderId="11" xfId="0" applyNumberFormat="1" applyFont="1" applyFill="1" applyBorder="1" applyAlignment="1">
      <alignment horizontal="center" vertical="center"/>
    </xf>
    <xf numFmtId="177" fontId="9" fillId="0" borderId="11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177" fontId="9" fillId="0" borderId="14" xfId="0" applyNumberFormat="1" applyFont="1" applyFill="1" applyBorder="1" applyAlignment="1">
      <alignment horizontal="center" vertical="center"/>
    </xf>
    <xf numFmtId="177" fontId="10" fillId="0" borderId="11" xfId="110" applyNumberFormat="1" applyFont="1" applyFill="1" applyBorder="1" applyAlignment="1">
      <alignment horizontal="center" vertical="center"/>
    </xf>
    <xf numFmtId="181" fontId="10" fillId="0" borderId="9" xfId="110" applyNumberFormat="1" applyFont="1" applyFill="1" applyBorder="1" applyAlignment="1">
      <alignment horizontal="center" vertical="center"/>
    </xf>
    <xf numFmtId="181" fontId="10" fillId="0" borderId="11" xfId="183" applyNumberFormat="1" applyFont="1" applyFill="1" applyBorder="1"/>
    <xf numFmtId="0" fontId="10" fillId="0" borderId="8" xfId="171" applyFont="1" applyFill="1" applyBorder="1" applyAlignment="1">
      <alignment horizontal="center" vertical="center" shrinkToFit="1"/>
    </xf>
    <xf numFmtId="0" fontId="10" fillId="0" borderId="12" xfId="174" applyFont="1" applyFill="1" applyBorder="1" applyAlignment="1">
      <alignment horizontal="center" vertical="center" shrinkToFit="1"/>
    </xf>
    <xf numFmtId="0" fontId="10" fillId="0" borderId="10" xfId="170" applyFont="1" applyFill="1" applyBorder="1" applyAlignment="1">
      <alignment horizontal="center" vertical="center" shrinkToFit="1"/>
    </xf>
    <xf numFmtId="0" fontId="10" fillId="0" borderId="16" xfId="174" applyFont="1" applyFill="1" applyBorder="1" applyAlignment="1">
      <alignment horizontal="center" vertical="center" shrinkToFit="1"/>
    </xf>
    <xf numFmtId="0" fontId="10" fillId="0" borderId="12" xfId="173" applyFont="1" applyFill="1" applyBorder="1" applyAlignment="1">
      <alignment horizontal="center" vertical="center" shrinkToFit="1"/>
    </xf>
    <xf numFmtId="0" fontId="11" fillId="0" borderId="11" xfId="0" applyFont="1" applyFill="1" applyBorder="1">
      <alignment vertical="center"/>
    </xf>
    <xf numFmtId="49" fontId="11" fillId="0" borderId="11" xfId="0" applyNumberFormat="1" applyFont="1" applyFill="1" applyBorder="1">
      <alignment vertical="center"/>
    </xf>
    <xf numFmtId="0" fontId="3" fillId="0" borderId="11" xfId="0" applyFont="1" applyBorder="1">
      <alignment vertical="center"/>
    </xf>
    <xf numFmtId="0" fontId="10" fillId="0" borderId="14" xfId="163" applyNumberFormat="1" applyFont="1" applyFill="1" applyBorder="1" applyAlignment="1">
      <alignment horizontal="center" vertical="center"/>
    </xf>
    <xf numFmtId="0" fontId="10" fillId="0" borderId="5" xfId="163" applyNumberFormat="1" applyFont="1" applyFill="1" applyBorder="1" applyAlignment="1">
      <alignment horizontal="center" vertical="center"/>
    </xf>
    <xf numFmtId="0" fontId="10" fillId="0" borderId="5" xfId="153" applyNumberFormat="1" applyFont="1" applyFill="1" applyBorder="1" applyAlignment="1">
      <alignment horizontal="center" vertical="center"/>
    </xf>
    <xf numFmtId="0" fontId="10" fillId="0" borderId="5" xfId="160" applyNumberFormat="1" applyFont="1" applyFill="1" applyBorder="1" applyAlignment="1">
      <alignment horizontal="center" vertical="center"/>
    </xf>
    <xf numFmtId="0" fontId="10" fillId="0" borderId="5" xfId="154" applyNumberFormat="1" applyFont="1" applyFill="1" applyBorder="1" applyAlignment="1">
      <alignment horizontal="center" vertical="center"/>
    </xf>
    <xf numFmtId="0" fontId="10" fillId="0" borderId="5" xfId="162" applyNumberFormat="1" applyFont="1" applyFill="1" applyBorder="1" applyAlignment="1">
      <alignment horizontal="center" vertical="center"/>
    </xf>
    <xf numFmtId="0" fontId="10" fillId="0" borderId="5" xfId="157" applyNumberFormat="1" applyFont="1" applyFill="1" applyBorder="1" applyAlignment="1">
      <alignment horizontal="center" vertical="center"/>
    </xf>
    <xf numFmtId="0" fontId="10" fillId="0" borderId="5" xfId="155" applyNumberFormat="1" applyFont="1" applyFill="1" applyBorder="1" applyAlignment="1">
      <alignment horizontal="center" vertical="center"/>
    </xf>
    <xf numFmtId="0" fontId="10" fillId="0" borderId="9" xfId="159" applyNumberFormat="1" applyFont="1" applyFill="1" applyBorder="1" applyAlignment="1">
      <alignment horizontal="center" vertical="center"/>
    </xf>
    <xf numFmtId="0" fontId="10" fillId="0" borderId="11" xfId="160" applyNumberFormat="1" applyFont="1" applyFill="1" applyBorder="1" applyAlignment="1">
      <alignment horizontal="center" vertical="center"/>
    </xf>
    <xf numFmtId="0" fontId="10" fillId="0" borderId="11" xfId="163" applyNumberFormat="1" applyFont="1" applyFill="1" applyBorder="1" applyAlignment="1">
      <alignment horizontal="center" vertical="center"/>
    </xf>
    <xf numFmtId="0" fontId="10" fillId="0" borderId="11" xfId="153" applyNumberFormat="1" applyFont="1" applyFill="1" applyBorder="1" applyAlignment="1">
      <alignment horizontal="center" vertical="center"/>
    </xf>
    <xf numFmtId="0" fontId="10" fillId="0" borderId="11" xfId="154" applyNumberFormat="1" applyFont="1" applyFill="1" applyBorder="1" applyAlignment="1">
      <alignment horizontal="center" vertical="center"/>
    </xf>
    <xf numFmtId="0" fontId="10" fillId="0" borderId="11" xfId="162" applyNumberFormat="1" applyFont="1" applyFill="1" applyBorder="1" applyAlignment="1">
      <alignment horizontal="center" vertical="center"/>
    </xf>
    <xf numFmtId="0" fontId="10" fillId="0" borderId="11" xfId="159" applyNumberFormat="1" applyFont="1" applyFill="1" applyBorder="1" applyAlignment="1">
      <alignment horizontal="center" vertical="center"/>
    </xf>
    <xf numFmtId="0" fontId="10" fillId="0" borderId="11" xfId="155" applyNumberFormat="1" applyFont="1" applyFill="1" applyBorder="1" applyAlignment="1">
      <alignment horizontal="center" vertical="center"/>
    </xf>
    <xf numFmtId="180" fontId="8" fillId="4" borderId="17" xfId="0" applyNumberFormat="1" applyFont="1" applyFill="1" applyBorder="1" applyAlignment="1">
      <alignment horizontal="center" vertical="center" shrinkToFit="1"/>
    </xf>
    <xf numFmtId="180" fontId="8" fillId="4" borderId="18" xfId="0" applyNumberFormat="1" applyFont="1" applyFill="1" applyBorder="1" applyAlignment="1">
      <alignment horizontal="center" vertical="center"/>
    </xf>
    <xf numFmtId="180" fontId="8" fillId="4" borderId="21" xfId="0" applyNumberFormat="1" applyFont="1" applyFill="1" applyBorder="1" applyAlignment="1">
      <alignment horizontal="center" vertical="center" shrinkToFit="1"/>
    </xf>
    <xf numFmtId="180" fontId="8" fillId="4" borderId="21" xfId="0" applyNumberFormat="1" applyFont="1" applyFill="1" applyBorder="1" applyAlignment="1">
      <alignment horizontal="center" vertical="center"/>
    </xf>
    <xf numFmtId="182" fontId="8" fillId="3" borderId="19" xfId="0" applyNumberFormat="1" applyFont="1" applyFill="1" applyBorder="1" applyAlignment="1">
      <alignment horizontal="center" vertical="center" wrapText="1"/>
    </xf>
    <xf numFmtId="176" fontId="8" fillId="3" borderId="20" xfId="0" applyNumberFormat="1" applyFont="1" applyFill="1" applyBorder="1" applyAlignment="1">
      <alignment horizontal="center" vertical="center" wrapText="1"/>
    </xf>
    <xf numFmtId="182" fontId="8" fillId="4" borderId="20" xfId="0" applyNumberFormat="1" applyFont="1" applyFill="1" applyBorder="1" applyAlignment="1">
      <alignment horizontal="center" vertical="center"/>
    </xf>
    <xf numFmtId="180" fontId="8" fillId="4" borderId="22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6" fillId="5" borderId="23" xfId="0" applyFont="1" applyFill="1" applyBorder="1" applyAlignment="1">
      <alignment horizontal="center" vertical="center" shrinkToFit="1"/>
    </xf>
    <xf numFmtId="0" fontId="6" fillId="5" borderId="24" xfId="0" applyFont="1" applyFill="1" applyBorder="1" applyAlignment="1">
      <alignment horizontal="center" vertical="center" shrinkToFit="1"/>
    </xf>
    <xf numFmtId="0" fontId="6" fillId="5" borderId="25" xfId="0" applyFont="1" applyFill="1" applyBorder="1" applyAlignment="1">
      <alignment horizontal="center" vertical="center" shrinkToFit="1"/>
    </xf>
    <xf numFmtId="0" fontId="6" fillId="5" borderId="5" xfId="0" applyFont="1" applyFill="1" applyBorder="1" applyAlignment="1">
      <alignment horizontal="center" vertical="center" shrinkToFit="1"/>
    </xf>
    <xf numFmtId="0" fontId="6" fillId="5" borderId="26" xfId="0" applyFont="1" applyFill="1" applyBorder="1" applyAlignment="1">
      <alignment horizontal="center" vertical="center" shrinkToFit="1"/>
    </xf>
    <xf numFmtId="0" fontId="6" fillId="5" borderId="6" xfId="0" applyFont="1" applyFill="1" applyBorder="1" applyAlignment="1">
      <alignment horizontal="center" vertical="center" wrapText="1" shrinkToFit="1"/>
    </xf>
    <xf numFmtId="0" fontId="6" fillId="5" borderId="6" xfId="0" applyFont="1" applyFill="1" applyBorder="1" applyAlignment="1">
      <alignment horizontal="center" vertical="center" shrinkToFit="1"/>
    </xf>
    <xf numFmtId="0" fontId="6" fillId="5" borderId="27" xfId="0" applyFont="1" applyFill="1" applyBorder="1" applyAlignment="1">
      <alignment horizontal="center" vertical="center" shrinkToFit="1"/>
    </xf>
    <xf numFmtId="177" fontId="6" fillId="5" borderId="5" xfId="0" applyNumberFormat="1" applyFont="1" applyFill="1" applyBorder="1" applyAlignment="1">
      <alignment horizontal="center" vertical="center" wrapText="1" shrinkToFit="1"/>
    </xf>
    <xf numFmtId="177" fontId="6" fillId="5" borderId="5" xfId="0" applyNumberFormat="1" applyFont="1" applyFill="1" applyBorder="1" applyAlignment="1">
      <alignment horizontal="center" vertical="center" shrinkToFit="1"/>
    </xf>
    <xf numFmtId="177" fontId="6" fillId="5" borderId="26" xfId="0" applyNumberFormat="1" applyFont="1" applyFill="1" applyBorder="1" applyAlignment="1">
      <alignment horizontal="center" vertical="center" shrinkToFit="1"/>
    </xf>
    <xf numFmtId="176" fontId="6" fillId="5" borderId="5" xfId="0" applyNumberFormat="1" applyFont="1" applyFill="1" applyBorder="1" applyAlignment="1">
      <alignment horizontal="center" vertical="center" wrapText="1" shrinkToFit="1"/>
    </xf>
    <xf numFmtId="176" fontId="6" fillId="5" borderId="5" xfId="0" applyNumberFormat="1" applyFont="1" applyFill="1" applyBorder="1" applyAlignment="1">
      <alignment horizontal="center" vertical="center" shrinkToFit="1"/>
    </xf>
    <xf numFmtId="176" fontId="6" fillId="5" borderId="26" xfId="0" applyNumberFormat="1" applyFont="1" applyFill="1" applyBorder="1" applyAlignment="1">
      <alignment horizontal="center" vertical="center" shrinkToFit="1"/>
    </xf>
    <xf numFmtId="0" fontId="6" fillId="5" borderId="8" xfId="0" applyFont="1" applyFill="1" applyBorder="1" applyAlignment="1">
      <alignment horizontal="center" vertical="center" shrinkToFit="1"/>
    </xf>
    <xf numFmtId="0" fontId="6" fillId="5" borderId="28" xfId="0" applyFont="1" applyFill="1" applyBorder="1" applyAlignment="1">
      <alignment horizontal="center" vertical="center" shrinkToFit="1"/>
    </xf>
    <xf numFmtId="0" fontId="6" fillId="5" borderId="7" xfId="0" applyFont="1" applyFill="1" applyBorder="1" applyAlignment="1">
      <alignment horizontal="center" vertical="center" shrinkToFit="1"/>
    </xf>
    <xf numFmtId="0" fontId="6" fillId="5" borderId="21" xfId="0" applyFont="1" applyFill="1" applyBorder="1" applyAlignment="1">
      <alignment horizontal="center" vertical="center" shrinkToFit="1"/>
    </xf>
  </cellXfs>
  <cellStyles count="205">
    <cellStyle name="표준" xfId="0" builtinId="0"/>
    <cellStyle name="표준 10" xfId="1"/>
    <cellStyle name="표준 100" xfId="2"/>
    <cellStyle name="표준 101" xfId="3"/>
    <cellStyle name="표준 102" xfId="4"/>
    <cellStyle name="표준 103" xfId="5"/>
    <cellStyle name="표준 104" xfId="6"/>
    <cellStyle name="표준 105" xfId="7"/>
    <cellStyle name="표준 106" xfId="8"/>
    <cellStyle name="표준 107" xfId="9"/>
    <cellStyle name="표준 108" xfId="10"/>
    <cellStyle name="표준 109" xfId="11"/>
    <cellStyle name="표준 11" xfId="12"/>
    <cellStyle name="표준 110" xfId="13"/>
    <cellStyle name="표준 111" xfId="14"/>
    <cellStyle name="표준 112" xfId="15"/>
    <cellStyle name="표준 113" xfId="16"/>
    <cellStyle name="표준 114" xfId="17"/>
    <cellStyle name="표준 115" xfId="18"/>
    <cellStyle name="표준 116" xfId="19"/>
    <cellStyle name="표준 117" xfId="20"/>
    <cellStyle name="표준 118" xfId="21"/>
    <cellStyle name="표준 119" xfId="22"/>
    <cellStyle name="표준 12" xfId="23"/>
    <cellStyle name="표준 120" xfId="24"/>
    <cellStyle name="표준 121" xfId="25"/>
    <cellStyle name="표준 122" xfId="26"/>
    <cellStyle name="표준 123" xfId="27"/>
    <cellStyle name="표준 124" xfId="28"/>
    <cellStyle name="표준 125" xfId="29"/>
    <cellStyle name="표준 126" xfId="30"/>
    <cellStyle name="표준 127" xfId="31"/>
    <cellStyle name="표준 128" xfId="32"/>
    <cellStyle name="표준 129" xfId="33"/>
    <cellStyle name="표준 13" xfId="34"/>
    <cellStyle name="표준 130" xfId="35"/>
    <cellStyle name="표준 131" xfId="36"/>
    <cellStyle name="표준 132" xfId="37"/>
    <cellStyle name="표준 133" xfId="38"/>
    <cellStyle name="표준 134" xfId="39"/>
    <cellStyle name="표준 135" xfId="40"/>
    <cellStyle name="표준 136" xfId="41"/>
    <cellStyle name="표준 137" xfId="42"/>
    <cellStyle name="표준 138" xfId="43"/>
    <cellStyle name="표준 139" xfId="44"/>
    <cellStyle name="표준 14" xfId="45"/>
    <cellStyle name="표준 140" xfId="46"/>
    <cellStyle name="표준 141" xfId="47"/>
    <cellStyle name="표준 142" xfId="48"/>
    <cellStyle name="표준 143" xfId="49"/>
    <cellStyle name="표준 144" xfId="50"/>
    <cellStyle name="표준 145" xfId="51"/>
    <cellStyle name="표준 146" xfId="52"/>
    <cellStyle name="표준 147" xfId="53"/>
    <cellStyle name="표준 148" xfId="54"/>
    <cellStyle name="표준 149" xfId="55"/>
    <cellStyle name="표준 15" xfId="56"/>
    <cellStyle name="표준 150" xfId="57"/>
    <cellStyle name="표준 151" xfId="58"/>
    <cellStyle name="표준 152" xfId="59"/>
    <cellStyle name="표준 153" xfId="60"/>
    <cellStyle name="표준 154" xfId="61"/>
    <cellStyle name="표준 155" xfId="62"/>
    <cellStyle name="표준 156" xfId="63"/>
    <cellStyle name="표준 157" xfId="64"/>
    <cellStyle name="표준 158" xfId="65"/>
    <cellStyle name="표준 159" xfId="66"/>
    <cellStyle name="표준 16" xfId="67"/>
    <cellStyle name="표준 160" xfId="68"/>
    <cellStyle name="표준 161" xfId="69"/>
    <cellStyle name="표준 162" xfId="70"/>
    <cellStyle name="표준 163" xfId="71"/>
    <cellStyle name="표준 164" xfId="72"/>
    <cellStyle name="표준 165" xfId="73"/>
    <cellStyle name="표준 166" xfId="74"/>
    <cellStyle name="표준 167" xfId="75"/>
    <cellStyle name="표준 168" xfId="76"/>
    <cellStyle name="표준 169" xfId="77"/>
    <cellStyle name="표준 17" xfId="78"/>
    <cellStyle name="표준 170" xfId="79"/>
    <cellStyle name="표준 171" xfId="80"/>
    <cellStyle name="표준 172" xfId="81"/>
    <cellStyle name="표준 174" xfId="82"/>
    <cellStyle name="표준 175" xfId="83"/>
    <cellStyle name="표준 176" xfId="84"/>
    <cellStyle name="표준 177" xfId="85"/>
    <cellStyle name="표준 178" xfId="86"/>
    <cellStyle name="표준 179" xfId="87"/>
    <cellStyle name="표준 18" xfId="88"/>
    <cellStyle name="표준 180" xfId="89"/>
    <cellStyle name="표준 181" xfId="90"/>
    <cellStyle name="표준 182" xfId="91"/>
    <cellStyle name="표준 183" xfId="92"/>
    <cellStyle name="표준 184" xfId="93"/>
    <cellStyle name="표준 185" xfId="94"/>
    <cellStyle name="표준 186" xfId="95"/>
    <cellStyle name="표준 187" xfId="96"/>
    <cellStyle name="표준 188" xfId="97"/>
    <cellStyle name="표준 189" xfId="98"/>
    <cellStyle name="표준 19" xfId="99"/>
    <cellStyle name="표준 190" xfId="100"/>
    <cellStyle name="표준 191" xfId="101"/>
    <cellStyle name="표준 192" xfId="102"/>
    <cellStyle name="표준 193" xfId="103"/>
    <cellStyle name="표준 194" xfId="104"/>
    <cellStyle name="표준 195" xfId="105"/>
    <cellStyle name="표준 196" xfId="106"/>
    <cellStyle name="표준 197" xfId="107"/>
    <cellStyle name="표준 198" xfId="108"/>
    <cellStyle name="표준 199" xfId="109"/>
    <cellStyle name="표준 2" xfId="110"/>
    <cellStyle name="표준 20" xfId="111"/>
    <cellStyle name="표준 200" xfId="112"/>
    <cellStyle name="표준 201" xfId="113"/>
    <cellStyle name="표준 202" xfId="114"/>
    <cellStyle name="표준 203" xfId="115"/>
    <cellStyle name="표준 204" xfId="116"/>
    <cellStyle name="표준 205" xfId="117"/>
    <cellStyle name="표준 206" xfId="118"/>
    <cellStyle name="표준 207" xfId="119"/>
    <cellStyle name="표준 208" xfId="120"/>
    <cellStyle name="표준 209" xfId="121"/>
    <cellStyle name="표준 21" xfId="122"/>
    <cellStyle name="표준 210" xfId="123"/>
    <cellStyle name="표준 211" xfId="124"/>
    <cellStyle name="표준 212" xfId="125"/>
    <cellStyle name="표준 213" xfId="126"/>
    <cellStyle name="표준 214" xfId="127"/>
    <cellStyle name="표준 215" xfId="128"/>
    <cellStyle name="표준 216" xfId="129"/>
    <cellStyle name="표준 217" xfId="130"/>
    <cellStyle name="표준 218" xfId="131"/>
    <cellStyle name="표준 219" xfId="132"/>
    <cellStyle name="표준 220" xfId="133"/>
    <cellStyle name="표준 221" xfId="134"/>
    <cellStyle name="표준 222" xfId="135"/>
    <cellStyle name="표준 223" xfId="136"/>
    <cellStyle name="표준 224" xfId="137"/>
    <cellStyle name="표준 225" xfId="138"/>
    <cellStyle name="표준 226" xfId="139"/>
    <cellStyle name="표준 227" xfId="140"/>
    <cellStyle name="표준 228" xfId="141"/>
    <cellStyle name="표준 229" xfId="142"/>
    <cellStyle name="표준 230" xfId="143"/>
    <cellStyle name="표준 231" xfId="144"/>
    <cellStyle name="표준 232" xfId="145"/>
    <cellStyle name="표준 233" xfId="146"/>
    <cellStyle name="표준 234" xfId="147"/>
    <cellStyle name="표준 235" xfId="148"/>
    <cellStyle name="표준 238" xfId="149"/>
    <cellStyle name="표준 239" xfId="150"/>
    <cellStyle name="표준 240" xfId="151"/>
    <cellStyle name="표준 3" xfId="152"/>
    <cellStyle name="표준 37" xfId="153"/>
    <cellStyle name="표준 38" xfId="154"/>
    <cellStyle name="표준 39" xfId="155"/>
    <cellStyle name="표준 4" xfId="156"/>
    <cellStyle name="표준 40" xfId="157"/>
    <cellStyle name="표준 41" xfId="158"/>
    <cellStyle name="표준 42" xfId="159"/>
    <cellStyle name="표준 43" xfId="160"/>
    <cellStyle name="표준 44" xfId="161"/>
    <cellStyle name="표준 45" xfId="162"/>
    <cellStyle name="표준 46" xfId="163"/>
    <cellStyle name="표준 47" xfId="164"/>
    <cellStyle name="표준 48" xfId="165"/>
    <cellStyle name="표준 49" xfId="166"/>
    <cellStyle name="표준 5" xfId="167"/>
    <cellStyle name="표준 50" xfId="168"/>
    <cellStyle name="표준 51" xfId="169"/>
    <cellStyle name="표준 52" xfId="170"/>
    <cellStyle name="표준 53" xfId="171"/>
    <cellStyle name="표준 54" xfId="172"/>
    <cellStyle name="표준 55" xfId="173"/>
    <cellStyle name="표준 56" xfId="174"/>
    <cellStyle name="표준 58" xfId="175"/>
    <cellStyle name="표준 6" xfId="176"/>
    <cellStyle name="표준 64" xfId="177"/>
    <cellStyle name="표준 65" xfId="178"/>
    <cellStyle name="표준 66" xfId="179"/>
    <cellStyle name="표준 7" xfId="180"/>
    <cellStyle name="표준 78" xfId="181"/>
    <cellStyle name="표준 79" xfId="182"/>
    <cellStyle name="표준 8" xfId="183"/>
    <cellStyle name="표준 80" xfId="184"/>
    <cellStyle name="표준 81" xfId="185"/>
    <cellStyle name="표준 82" xfId="186"/>
    <cellStyle name="표준 83" xfId="187"/>
    <cellStyle name="표준 84" xfId="188"/>
    <cellStyle name="표준 85" xfId="189"/>
    <cellStyle name="표준 86" xfId="190"/>
    <cellStyle name="표준 87" xfId="191"/>
    <cellStyle name="표준 88" xfId="192"/>
    <cellStyle name="표준 89" xfId="193"/>
    <cellStyle name="표준 9" xfId="194"/>
    <cellStyle name="표준 90" xfId="195"/>
    <cellStyle name="표준 91" xfId="196"/>
    <cellStyle name="표준 92" xfId="197"/>
    <cellStyle name="표준 93" xfId="198"/>
    <cellStyle name="표준 94" xfId="199"/>
    <cellStyle name="표준 95" xfId="200"/>
    <cellStyle name="표준 96" xfId="201"/>
    <cellStyle name="표준 97" xfId="202"/>
    <cellStyle name="표준 98" xfId="203"/>
    <cellStyle name="표준 99" xfId="20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56"/>
  <sheetViews>
    <sheetView tabSelected="1" workbookViewId="0">
      <pane ySplit="10" topLeftCell="A11" activePane="bottomLeft" state="frozen"/>
      <selection pane="bottomLeft" activeCell="A4" sqref="A4:O4"/>
    </sheetView>
  </sheetViews>
  <sheetFormatPr defaultRowHeight="16.5"/>
  <cols>
    <col min="1" max="1" width="7.5" customWidth="1"/>
    <col min="2" max="2" width="10.125" customWidth="1"/>
    <col min="3" max="3" width="8.25" customWidth="1"/>
    <col min="4" max="4" width="10.125" style="1" customWidth="1"/>
    <col min="5" max="5" width="10.125" customWidth="1"/>
    <col min="6" max="6" width="8.25" customWidth="1"/>
    <col min="7" max="7" width="10.125" style="2" customWidth="1"/>
    <col min="8" max="8" width="8.25" customWidth="1"/>
    <col min="9" max="9" width="10.125" style="3" customWidth="1"/>
    <col min="10" max="10" width="10.625" customWidth="1"/>
    <col min="11" max="11" width="13.125" style="1" customWidth="1"/>
    <col min="12" max="12" width="10.625" customWidth="1"/>
    <col min="13" max="13" width="13.125" customWidth="1"/>
    <col min="14" max="14" width="13" customWidth="1"/>
    <col min="15" max="15" width="9.25" customWidth="1"/>
    <col min="16" max="17" width="7.875" customWidth="1"/>
    <col min="18" max="18" width="7.5" customWidth="1"/>
  </cols>
  <sheetData>
    <row r="1" spans="1:18">
      <c r="A1" s="5" t="s">
        <v>0</v>
      </c>
      <c r="B1" s="5"/>
      <c r="C1" s="5"/>
      <c r="D1" s="6"/>
      <c r="E1" s="5"/>
      <c r="F1" s="5"/>
      <c r="G1" s="7"/>
      <c r="H1" s="5"/>
      <c r="I1" s="8"/>
      <c r="J1" s="5"/>
      <c r="K1" s="6"/>
      <c r="L1" s="5"/>
      <c r="M1" s="5"/>
      <c r="N1" s="5"/>
      <c r="O1" s="5"/>
      <c r="P1" s="5"/>
      <c r="Q1" s="5"/>
      <c r="R1" s="5"/>
    </row>
    <row r="2" spans="1:18" ht="31.5" customHeight="1">
      <c r="A2" s="159" t="s">
        <v>153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</row>
    <row r="3" spans="1:18" ht="17.25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18" ht="18" customHeight="1">
      <c r="A4" s="160" t="s">
        <v>154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0"/>
      <c r="Q4" s="10"/>
      <c r="R4" s="10"/>
    </row>
    <row r="5" spans="1:18" ht="18" customHeight="1" thickBot="1">
      <c r="A5" s="161" t="s">
        <v>155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</row>
    <row r="6" spans="1:18" ht="29.25" customHeight="1" thickTop="1">
      <c r="A6" s="165" t="s">
        <v>161</v>
      </c>
      <c r="B6" s="165" t="s">
        <v>156</v>
      </c>
      <c r="C6" s="165"/>
      <c r="D6" s="165"/>
      <c r="E6" s="165" t="s">
        <v>157</v>
      </c>
      <c r="F6" s="165"/>
      <c r="G6" s="165"/>
      <c r="H6" s="165" t="s">
        <v>165</v>
      </c>
      <c r="I6" s="167" t="s">
        <v>166</v>
      </c>
      <c r="J6" s="162" t="s">
        <v>175</v>
      </c>
      <c r="K6" s="163"/>
      <c r="L6" s="163"/>
      <c r="M6" s="164"/>
      <c r="N6" s="176" t="s">
        <v>168</v>
      </c>
      <c r="O6" s="165"/>
      <c r="P6" s="165" t="s">
        <v>169</v>
      </c>
      <c r="Q6" s="165"/>
      <c r="R6" s="165" t="s">
        <v>172</v>
      </c>
    </row>
    <row r="7" spans="1:18" ht="24.75" customHeight="1">
      <c r="A7" s="165"/>
      <c r="B7" s="165" t="s">
        <v>162</v>
      </c>
      <c r="C7" s="165" t="s">
        <v>163</v>
      </c>
      <c r="D7" s="173" t="s">
        <v>164</v>
      </c>
      <c r="E7" s="165" t="s">
        <v>162</v>
      </c>
      <c r="F7" s="165" t="s">
        <v>163</v>
      </c>
      <c r="G7" s="170" t="s">
        <v>164</v>
      </c>
      <c r="H7" s="165"/>
      <c r="I7" s="168"/>
      <c r="J7" s="178" t="s">
        <v>158</v>
      </c>
      <c r="K7" s="165"/>
      <c r="L7" s="165" t="s">
        <v>159</v>
      </c>
      <c r="M7" s="179"/>
      <c r="N7" s="176" t="s">
        <v>174</v>
      </c>
      <c r="O7" s="165" t="s">
        <v>173</v>
      </c>
      <c r="P7" s="165" t="s">
        <v>170</v>
      </c>
      <c r="Q7" s="165" t="s">
        <v>171</v>
      </c>
      <c r="R7" s="165"/>
    </row>
    <row r="8" spans="1:18" ht="15.75" customHeight="1">
      <c r="A8" s="165"/>
      <c r="B8" s="165"/>
      <c r="C8" s="165"/>
      <c r="D8" s="174"/>
      <c r="E8" s="165"/>
      <c r="F8" s="165"/>
      <c r="G8" s="171"/>
      <c r="H8" s="165"/>
      <c r="I8" s="168"/>
      <c r="J8" s="178" t="s">
        <v>167</v>
      </c>
      <c r="K8" s="174" t="s">
        <v>177</v>
      </c>
      <c r="L8" s="165" t="s">
        <v>167</v>
      </c>
      <c r="M8" s="179" t="s">
        <v>177</v>
      </c>
      <c r="N8" s="176"/>
      <c r="O8" s="165"/>
      <c r="P8" s="165"/>
      <c r="Q8" s="165"/>
      <c r="R8" s="165"/>
    </row>
    <row r="9" spans="1:18" ht="15.75" customHeight="1">
      <c r="A9" s="166"/>
      <c r="B9" s="166"/>
      <c r="C9" s="166"/>
      <c r="D9" s="175"/>
      <c r="E9" s="166"/>
      <c r="F9" s="166"/>
      <c r="G9" s="172"/>
      <c r="H9" s="166"/>
      <c r="I9" s="169"/>
      <c r="J9" s="178"/>
      <c r="K9" s="174"/>
      <c r="L9" s="165"/>
      <c r="M9" s="179"/>
      <c r="N9" s="177"/>
      <c r="O9" s="166"/>
      <c r="P9" s="166"/>
      <c r="Q9" s="166"/>
      <c r="R9" s="166"/>
    </row>
    <row r="10" spans="1:18" ht="41.25" customHeight="1" thickBot="1">
      <c r="A10" s="100" t="s">
        <v>176</v>
      </c>
      <c r="B10" s="101" t="s">
        <v>160</v>
      </c>
      <c r="C10" s="101"/>
      <c r="D10" s="102">
        <f>SUM(D11:D145)</f>
        <v>176125</v>
      </c>
      <c r="E10" s="102"/>
      <c r="F10" s="102"/>
      <c r="G10" s="102">
        <f>SUM(G11:G145)</f>
        <v>177301.49999999997</v>
      </c>
      <c r="H10" s="12"/>
      <c r="I10" s="13"/>
      <c r="J10" s="14">
        <f>SUM(J11:J145)</f>
        <v>5775.7</v>
      </c>
      <c r="K10" s="103">
        <f>SUM(K11:K145)</f>
        <v>48291440</v>
      </c>
      <c r="L10" s="104">
        <f>SUM(L11:L145)</f>
        <v>-4599.2</v>
      </c>
      <c r="M10" s="151">
        <f>SUM(M11:M145)</f>
        <v>-36449370</v>
      </c>
      <c r="N10" s="90"/>
      <c r="O10" s="12"/>
      <c r="P10" s="12"/>
      <c r="Q10" s="11"/>
      <c r="R10" s="11"/>
    </row>
    <row r="11" spans="1:18" ht="24" customHeight="1" thickTop="1">
      <c r="A11" s="92">
        <v>1</v>
      </c>
      <c r="B11" s="135">
        <v>76</v>
      </c>
      <c r="C11" s="93" t="s">
        <v>7</v>
      </c>
      <c r="D11" s="113">
        <v>5407</v>
      </c>
      <c r="E11" s="106">
        <v>76</v>
      </c>
      <c r="F11" s="93" t="s">
        <v>7</v>
      </c>
      <c r="G11" s="123">
        <v>5518.8</v>
      </c>
      <c r="H11" s="94"/>
      <c r="I11" s="15">
        <v>8400</v>
      </c>
      <c r="J11" s="95">
        <f>G11-D11</f>
        <v>111.80000000000018</v>
      </c>
      <c r="K11" s="96">
        <f>ROUNDDOWN(I11*J11,-1)</f>
        <v>939120</v>
      </c>
      <c r="L11" s="97" t="str">
        <f t="shared" ref="L11:L42" si="0">IF(G11-D11&gt;0,"",G11-D11)</f>
        <v/>
      </c>
      <c r="M11" s="152" t="str">
        <f>IF(L11&gt;0,"",I11*L11)</f>
        <v/>
      </c>
      <c r="N11" s="98"/>
      <c r="O11" s="130" t="s">
        <v>56</v>
      </c>
      <c r="P11" s="99"/>
      <c r="Q11" s="99"/>
      <c r="R11" s="99"/>
    </row>
    <row r="12" spans="1:18" ht="24" customHeight="1">
      <c r="A12" s="16">
        <v>2</v>
      </c>
      <c r="B12" s="136">
        <v>78</v>
      </c>
      <c r="C12" s="18" t="s">
        <v>3</v>
      </c>
      <c r="D12" s="36">
        <v>1319</v>
      </c>
      <c r="E12" s="35">
        <f>B12</f>
        <v>78</v>
      </c>
      <c r="F12" s="18" t="str">
        <f>C12</f>
        <v>전</v>
      </c>
      <c r="G12" s="29">
        <v>1187.5</v>
      </c>
      <c r="H12" s="37"/>
      <c r="I12" s="22">
        <v>8800</v>
      </c>
      <c r="J12" s="23"/>
      <c r="K12" s="96"/>
      <c r="L12" s="24">
        <f t="shared" si="0"/>
        <v>-131.5</v>
      </c>
      <c r="M12" s="153">
        <f>IF(L12&gt;0,"",I12*L12)</f>
        <v>-1157200</v>
      </c>
      <c r="N12" s="91"/>
      <c r="O12" s="38" t="s">
        <v>59</v>
      </c>
      <c r="P12" s="26"/>
      <c r="Q12" s="26"/>
      <c r="R12" s="26"/>
    </row>
    <row r="13" spans="1:18" ht="24" customHeight="1">
      <c r="A13" s="16">
        <v>3</v>
      </c>
      <c r="B13" s="136">
        <v>82</v>
      </c>
      <c r="C13" s="18" t="s">
        <v>3</v>
      </c>
      <c r="D13" s="36">
        <v>182</v>
      </c>
      <c r="E13" s="35">
        <v>82</v>
      </c>
      <c r="F13" s="18" t="s">
        <v>3</v>
      </c>
      <c r="G13" s="29">
        <v>275.2</v>
      </c>
      <c r="H13" s="37"/>
      <c r="I13" s="22">
        <v>8800</v>
      </c>
      <c r="J13" s="23">
        <f>G13-D13</f>
        <v>93.199999999999989</v>
      </c>
      <c r="K13" s="96">
        <f t="shared" ref="K13:K72" si="1">ROUNDDOWN(I13*J13,-1)</f>
        <v>820160</v>
      </c>
      <c r="L13" s="24" t="str">
        <f t="shared" si="0"/>
        <v/>
      </c>
      <c r="M13" s="153"/>
      <c r="N13" s="91"/>
      <c r="O13" s="38" t="s">
        <v>12</v>
      </c>
      <c r="P13" s="26"/>
      <c r="Q13" s="26"/>
      <c r="R13" s="26"/>
    </row>
    <row r="14" spans="1:18" ht="24" customHeight="1">
      <c r="A14" s="16">
        <v>4</v>
      </c>
      <c r="B14" s="144" t="s">
        <v>131</v>
      </c>
      <c r="C14" s="75" t="s">
        <v>3</v>
      </c>
      <c r="D14" s="87">
        <v>823</v>
      </c>
      <c r="E14" s="35" t="str">
        <f>B14</f>
        <v>84-1</v>
      </c>
      <c r="F14" s="18" t="str">
        <f>C14</f>
        <v>전</v>
      </c>
      <c r="G14" s="87">
        <v>841.6</v>
      </c>
      <c r="H14" s="88"/>
      <c r="I14" s="22">
        <v>8800</v>
      </c>
      <c r="J14" s="23">
        <f>G14-D14</f>
        <v>18.600000000000023</v>
      </c>
      <c r="K14" s="96">
        <f t="shared" si="1"/>
        <v>163680</v>
      </c>
      <c r="L14" s="24" t="str">
        <f t="shared" si="0"/>
        <v/>
      </c>
      <c r="M14" s="153"/>
      <c r="N14" s="91"/>
      <c r="O14" s="89" t="s">
        <v>130</v>
      </c>
      <c r="P14" s="80"/>
      <c r="Q14" s="80"/>
      <c r="R14" s="80"/>
    </row>
    <row r="15" spans="1:18" ht="24" customHeight="1">
      <c r="A15" s="16">
        <v>5</v>
      </c>
      <c r="B15" s="145" t="s">
        <v>33</v>
      </c>
      <c r="C15" s="75" t="s">
        <v>3</v>
      </c>
      <c r="D15" s="115">
        <v>1203</v>
      </c>
      <c r="E15" s="57" t="str">
        <f>B15</f>
        <v>85-2</v>
      </c>
      <c r="F15" s="18" t="s">
        <v>3</v>
      </c>
      <c r="G15" s="85">
        <v>1183</v>
      </c>
      <c r="H15" s="37"/>
      <c r="I15" s="56">
        <v>7920</v>
      </c>
      <c r="J15" s="23"/>
      <c r="K15" s="96"/>
      <c r="L15" s="24">
        <f t="shared" si="0"/>
        <v>-20</v>
      </c>
      <c r="M15" s="153">
        <f>IF(L15&gt;0,"",I15*L15)</f>
        <v>-158400</v>
      </c>
      <c r="N15" s="91" t="s">
        <v>6</v>
      </c>
      <c r="O15" s="128" t="s">
        <v>35</v>
      </c>
      <c r="P15" s="80"/>
      <c r="Q15" s="80"/>
      <c r="R15" s="132"/>
    </row>
    <row r="16" spans="1:18" ht="24" customHeight="1">
      <c r="A16" s="16">
        <v>6</v>
      </c>
      <c r="B16" s="145" t="s">
        <v>34</v>
      </c>
      <c r="C16" s="75" t="s">
        <v>3</v>
      </c>
      <c r="D16" s="115">
        <v>893</v>
      </c>
      <c r="E16" s="57" t="str">
        <f>B16</f>
        <v>85-3</v>
      </c>
      <c r="F16" s="18" t="s">
        <v>3</v>
      </c>
      <c r="G16" s="85">
        <v>824.8</v>
      </c>
      <c r="H16" s="37"/>
      <c r="I16" s="56">
        <v>7920</v>
      </c>
      <c r="J16" s="23"/>
      <c r="K16" s="96"/>
      <c r="L16" s="24">
        <f t="shared" si="0"/>
        <v>-68.200000000000045</v>
      </c>
      <c r="M16" s="153">
        <f>ROUNDDOWN(IF(L16&gt;0,"",I16*L16),-1)</f>
        <v>-540140</v>
      </c>
      <c r="N16" s="91" t="s">
        <v>6</v>
      </c>
      <c r="O16" s="128" t="s">
        <v>35</v>
      </c>
      <c r="P16" s="80"/>
      <c r="Q16" s="80"/>
      <c r="R16" s="132"/>
    </row>
    <row r="17" spans="1:19" ht="24" customHeight="1">
      <c r="A17" s="16">
        <v>7</v>
      </c>
      <c r="B17" s="136">
        <v>86</v>
      </c>
      <c r="C17" s="18" t="s">
        <v>3</v>
      </c>
      <c r="D17" s="36">
        <v>1636</v>
      </c>
      <c r="E17" s="35">
        <v>86</v>
      </c>
      <c r="F17" s="18" t="s">
        <v>3</v>
      </c>
      <c r="G17" s="29">
        <v>1542.8</v>
      </c>
      <c r="H17" s="37"/>
      <c r="I17" s="22">
        <v>7920</v>
      </c>
      <c r="J17" s="23"/>
      <c r="K17" s="96"/>
      <c r="L17" s="24">
        <f t="shared" si="0"/>
        <v>-93.200000000000045</v>
      </c>
      <c r="M17" s="153">
        <f>ROUNDDOWN(IF(L17&gt;0,"",I17*L17),-1)</f>
        <v>-738140</v>
      </c>
      <c r="N17" s="91"/>
      <c r="O17" s="38" t="s">
        <v>12</v>
      </c>
      <c r="P17" s="26"/>
      <c r="Q17" s="26"/>
      <c r="R17" s="26"/>
    </row>
    <row r="18" spans="1:19" ht="24" customHeight="1">
      <c r="A18" s="16">
        <v>8</v>
      </c>
      <c r="B18" s="137">
        <v>88</v>
      </c>
      <c r="C18" s="18" t="s">
        <v>3</v>
      </c>
      <c r="D18" s="44">
        <v>2188</v>
      </c>
      <c r="E18" s="35">
        <f t="shared" ref="E18:F22" si="2">B18</f>
        <v>88</v>
      </c>
      <c r="F18" s="18" t="str">
        <f t="shared" si="2"/>
        <v>전</v>
      </c>
      <c r="G18" s="16">
        <v>2287</v>
      </c>
      <c r="H18" s="37"/>
      <c r="I18" s="22">
        <v>5890</v>
      </c>
      <c r="J18" s="23">
        <f>G18-D18</f>
        <v>99</v>
      </c>
      <c r="K18" s="96">
        <f t="shared" si="1"/>
        <v>583110</v>
      </c>
      <c r="L18" s="24" t="str">
        <f t="shared" si="0"/>
        <v/>
      </c>
      <c r="M18" s="153"/>
      <c r="N18" s="91" t="s">
        <v>6</v>
      </c>
      <c r="O18" s="45" t="s">
        <v>99</v>
      </c>
      <c r="P18" s="26"/>
      <c r="Q18" s="26"/>
      <c r="R18" s="26"/>
    </row>
    <row r="19" spans="1:19" ht="24" customHeight="1">
      <c r="A19" s="16">
        <v>9</v>
      </c>
      <c r="B19" s="138">
        <v>91</v>
      </c>
      <c r="C19" s="18" t="s">
        <v>3</v>
      </c>
      <c r="D19" s="108">
        <v>1762</v>
      </c>
      <c r="E19" s="35">
        <f t="shared" si="2"/>
        <v>91</v>
      </c>
      <c r="F19" s="18" t="str">
        <f t="shared" si="2"/>
        <v>전</v>
      </c>
      <c r="G19" s="108">
        <v>1820.7</v>
      </c>
      <c r="H19" s="88"/>
      <c r="I19" s="22">
        <v>5890</v>
      </c>
      <c r="J19" s="23">
        <f>G19-D19</f>
        <v>58.700000000000045</v>
      </c>
      <c r="K19" s="96">
        <f t="shared" si="1"/>
        <v>345740</v>
      </c>
      <c r="L19" s="24" t="str">
        <f t="shared" si="0"/>
        <v/>
      </c>
      <c r="M19" s="153"/>
      <c r="N19" s="91"/>
      <c r="O19" s="127" t="s">
        <v>141</v>
      </c>
      <c r="P19" s="26"/>
      <c r="Q19" s="26"/>
      <c r="R19" s="26"/>
    </row>
    <row r="20" spans="1:19" ht="24" customHeight="1">
      <c r="A20" s="16">
        <v>10</v>
      </c>
      <c r="B20" s="139">
        <v>92</v>
      </c>
      <c r="C20" s="18" t="s">
        <v>102</v>
      </c>
      <c r="D20" s="46">
        <v>469</v>
      </c>
      <c r="E20" s="35">
        <f t="shared" si="2"/>
        <v>92</v>
      </c>
      <c r="F20" s="18" t="str">
        <f t="shared" si="2"/>
        <v>묘지</v>
      </c>
      <c r="G20" s="18">
        <v>540.29999999999995</v>
      </c>
      <c r="H20" s="21"/>
      <c r="I20" s="22">
        <v>1660</v>
      </c>
      <c r="J20" s="23">
        <f>G20-D20</f>
        <v>71.299999999999955</v>
      </c>
      <c r="K20" s="96">
        <f t="shared" si="1"/>
        <v>118350</v>
      </c>
      <c r="L20" s="24" t="str">
        <f t="shared" si="0"/>
        <v/>
      </c>
      <c r="M20" s="153"/>
      <c r="N20" s="91" t="s">
        <v>6</v>
      </c>
      <c r="O20" s="25" t="s">
        <v>26</v>
      </c>
      <c r="P20" s="26"/>
      <c r="Q20" s="26"/>
      <c r="R20" s="26"/>
    </row>
    <row r="21" spans="1:19" ht="24" customHeight="1">
      <c r="A21" s="16">
        <v>11</v>
      </c>
      <c r="B21" s="147" t="s">
        <v>65</v>
      </c>
      <c r="C21" s="75" t="s">
        <v>3</v>
      </c>
      <c r="D21" s="109">
        <v>1279</v>
      </c>
      <c r="E21" s="35" t="str">
        <f t="shared" si="2"/>
        <v>93-1</v>
      </c>
      <c r="F21" s="18" t="str">
        <f t="shared" si="2"/>
        <v>전</v>
      </c>
      <c r="G21" s="121">
        <v>1253.2</v>
      </c>
      <c r="H21" s="21"/>
      <c r="I21" s="68">
        <v>5890</v>
      </c>
      <c r="J21" s="23"/>
      <c r="K21" s="96"/>
      <c r="L21" s="24">
        <f t="shared" si="0"/>
        <v>-25.799999999999955</v>
      </c>
      <c r="M21" s="153">
        <f>ROUNDDOWN(IF(L21&gt;0,"",I21*L21),-1)</f>
        <v>-151960</v>
      </c>
      <c r="N21" s="91"/>
      <c r="O21" s="83" t="s">
        <v>67</v>
      </c>
      <c r="P21" s="80"/>
      <c r="Q21" s="80"/>
      <c r="R21" s="132"/>
    </row>
    <row r="22" spans="1:19" ht="24" customHeight="1">
      <c r="A22" s="16">
        <v>12</v>
      </c>
      <c r="B22" s="147" t="s">
        <v>66</v>
      </c>
      <c r="C22" s="75" t="s">
        <v>3</v>
      </c>
      <c r="D22" s="109">
        <v>615</v>
      </c>
      <c r="E22" s="35" t="str">
        <f t="shared" si="2"/>
        <v>93-2</v>
      </c>
      <c r="F22" s="18" t="str">
        <f t="shared" si="2"/>
        <v>전</v>
      </c>
      <c r="G22" s="121">
        <v>470.4</v>
      </c>
      <c r="H22" s="21"/>
      <c r="I22" s="22">
        <v>7920</v>
      </c>
      <c r="J22" s="23"/>
      <c r="K22" s="96"/>
      <c r="L22" s="24">
        <f t="shared" si="0"/>
        <v>-144.60000000000002</v>
      </c>
      <c r="M22" s="153">
        <f>ROUNDDOWN(IF(L22&gt;0,"",I22*L22),-1)</f>
        <v>-1145230</v>
      </c>
      <c r="N22" s="91"/>
      <c r="O22" s="83" t="s">
        <v>67</v>
      </c>
      <c r="P22" s="80"/>
      <c r="Q22" s="80"/>
      <c r="R22" s="132"/>
    </row>
    <row r="23" spans="1:19" ht="24" customHeight="1">
      <c r="A23" s="16">
        <v>13</v>
      </c>
      <c r="B23" s="145" t="s">
        <v>52</v>
      </c>
      <c r="C23" s="75" t="s">
        <v>3</v>
      </c>
      <c r="D23" s="110">
        <v>1435</v>
      </c>
      <c r="E23" s="57" t="str">
        <f t="shared" ref="E23:E29" si="3">B23</f>
        <v>93-3</v>
      </c>
      <c r="F23" s="18" t="s">
        <v>3</v>
      </c>
      <c r="G23" s="120">
        <v>1577.9</v>
      </c>
      <c r="H23" s="37"/>
      <c r="I23" s="22">
        <v>7920</v>
      </c>
      <c r="J23" s="23">
        <f>G23-D23</f>
        <v>142.90000000000009</v>
      </c>
      <c r="K23" s="96">
        <f t="shared" si="1"/>
        <v>1131760</v>
      </c>
      <c r="L23" s="24" t="str">
        <f t="shared" si="0"/>
        <v/>
      </c>
      <c r="M23" s="153"/>
      <c r="N23" s="91"/>
      <c r="O23" s="128" t="s">
        <v>53</v>
      </c>
      <c r="P23" s="80"/>
      <c r="Q23" s="80"/>
      <c r="R23" s="80"/>
    </row>
    <row r="24" spans="1:19" ht="24" customHeight="1">
      <c r="A24" s="16">
        <v>14</v>
      </c>
      <c r="B24" s="150" t="s">
        <v>80</v>
      </c>
      <c r="C24" s="75" t="s">
        <v>3</v>
      </c>
      <c r="D24" s="114">
        <v>866</v>
      </c>
      <c r="E24" s="35" t="str">
        <f t="shared" si="3"/>
        <v>95-3</v>
      </c>
      <c r="F24" s="18" t="str">
        <f t="shared" ref="F24:F29" si="4">C24</f>
        <v>전</v>
      </c>
      <c r="G24" s="120">
        <v>896.5</v>
      </c>
      <c r="H24" s="37"/>
      <c r="I24" s="62">
        <v>7920</v>
      </c>
      <c r="J24" s="23">
        <f>G24-D24</f>
        <v>30.5</v>
      </c>
      <c r="K24" s="96">
        <f t="shared" si="1"/>
        <v>241560</v>
      </c>
      <c r="L24" s="24" t="str">
        <f t="shared" si="0"/>
        <v/>
      </c>
      <c r="M24" s="153"/>
      <c r="N24" s="91"/>
      <c r="O24" s="84" t="s">
        <v>81</v>
      </c>
      <c r="P24" s="80"/>
      <c r="Q24" s="80"/>
      <c r="R24" s="132"/>
    </row>
    <row r="25" spans="1:19" ht="24" customHeight="1">
      <c r="A25" s="16">
        <v>15</v>
      </c>
      <c r="B25" s="139">
        <v>94</v>
      </c>
      <c r="C25" s="18" t="s">
        <v>3</v>
      </c>
      <c r="D25" s="46">
        <v>1620</v>
      </c>
      <c r="E25" s="35">
        <f t="shared" si="3"/>
        <v>94</v>
      </c>
      <c r="F25" s="18" t="str">
        <f t="shared" si="4"/>
        <v>전</v>
      </c>
      <c r="G25" s="18">
        <v>1583.7</v>
      </c>
      <c r="H25" s="47"/>
      <c r="I25" s="22">
        <v>7920</v>
      </c>
      <c r="J25" s="23"/>
      <c r="K25" s="96">
        <f t="shared" si="1"/>
        <v>0</v>
      </c>
      <c r="L25" s="24">
        <f t="shared" si="0"/>
        <v>-36.299999999999955</v>
      </c>
      <c r="M25" s="153">
        <f>ROUNDDOWN(IF(L25&gt;0,"",I25*L25),-1)</f>
        <v>-287490</v>
      </c>
      <c r="N25" s="91" t="s">
        <v>6</v>
      </c>
      <c r="O25" s="25" t="s">
        <v>100</v>
      </c>
      <c r="P25" s="26"/>
      <c r="Q25" s="26"/>
      <c r="R25" s="26"/>
    </row>
    <row r="26" spans="1:19" ht="24" customHeight="1">
      <c r="A26" s="16">
        <v>16</v>
      </c>
      <c r="B26" s="138">
        <v>124</v>
      </c>
      <c r="C26" s="18" t="s">
        <v>3</v>
      </c>
      <c r="D26" s="108">
        <v>512</v>
      </c>
      <c r="E26" s="35">
        <f t="shared" si="3"/>
        <v>124</v>
      </c>
      <c r="F26" s="18" t="str">
        <f t="shared" si="4"/>
        <v>전</v>
      </c>
      <c r="G26" s="108">
        <v>556</v>
      </c>
      <c r="H26" s="88"/>
      <c r="I26" s="22">
        <v>8800</v>
      </c>
      <c r="J26" s="23">
        <f>G26-D26</f>
        <v>44</v>
      </c>
      <c r="K26" s="96">
        <f t="shared" si="1"/>
        <v>387200</v>
      </c>
      <c r="L26" s="24" t="str">
        <f t="shared" si="0"/>
        <v/>
      </c>
      <c r="M26" s="153"/>
      <c r="N26" s="91"/>
      <c r="O26" s="127" t="s">
        <v>119</v>
      </c>
      <c r="P26" s="26"/>
      <c r="Q26" s="26"/>
      <c r="R26" s="26"/>
    </row>
    <row r="27" spans="1:19" ht="24" customHeight="1">
      <c r="A27" s="16">
        <v>17</v>
      </c>
      <c r="B27" s="138">
        <v>127</v>
      </c>
      <c r="C27" s="18" t="s">
        <v>2</v>
      </c>
      <c r="D27" s="108">
        <v>526</v>
      </c>
      <c r="E27" s="35">
        <f t="shared" si="3"/>
        <v>127</v>
      </c>
      <c r="F27" s="18" t="str">
        <f t="shared" si="4"/>
        <v>대</v>
      </c>
      <c r="G27" s="108">
        <v>472.7</v>
      </c>
      <c r="H27" s="88"/>
      <c r="I27" s="22">
        <v>12700</v>
      </c>
      <c r="J27" s="23"/>
      <c r="K27" s="96"/>
      <c r="L27" s="24">
        <f t="shared" si="0"/>
        <v>-53.300000000000011</v>
      </c>
      <c r="M27" s="153">
        <f>ROUNDDOWN(IF(L27&gt;0,"",I27*L27),-1)</f>
        <v>-676910</v>
      </c>
      <c r="N27" s="91"/>
      <c r="O27" s="127" t="s">
        <v>142</v>
      </c>
      <c r="P27" s="26"/>
      <c r="Q27" s="26"/>
      <c r="R27" s="26"/>
    </row>
    <row r="28" spans="1:19" ht="24" customHeight="1">
      <c r="A28" s="16">
        <v>18</v>
      </c>
      <c r="B28" s="138">
        <v>134</v>
      </c>
      <c r="C28" s="18" t="s">
        <v>3</v>
      </c>
      <c r="D28" s="108">
        <v>212</v>
      </c>
      <c r="E28" s="35">
        <f t="shared" si="3"/>
        <v>134</v>
      </c>
      <c r="F28" s="18" t="str">
        <f t="shared" si="4"/>
        <v>전</v>
      </c>
      <c r="G28" s="108">
        <v>257.7</v>
      </c>
      <c r="H28" s="88"/>
      <c r="I28" s="22">
        <v>6410</v>
      </c>
      <c r="J28" s="23">
        <f>G28-D28</f>
        <v>45.699999999999989</v>
      </c>
      <c r="K28" s="96">
        <f t="shared" si="1"/>
        <v>292930</v>
      </c>
      <c r="L28" s="24" t="str">
        <f t="shared" si="0"/>
        <v/>
      </c>
      <c r="M28" s="153"/>
      <c r="N28" s="91"/>
      <c r="O28" s="127" t="s">
        <v>150</v>
      </c>
      <c r="P28" s="26"/>
      <c r="Q28" s="26"/>
      <c r="R28" s="26"/>
    </row>
    <row r="29" spans="1:19" s="4" customFormat="1" ht="24" customHeight="1">
      <c r="A29" s="16">
        <v>19</v>
      </c>
      <c r="B29" s="138">
        <v>154</v>
      </c>
      <c r="C29" s="18" t="s">
        <v>2</v>
      </c>
      <c r="D29" s="108">
        <v>456</v>
      </c>
      <c r="E29" s="35">
        <f t="shared" si="3"/>
        <v>154</v>
      </c>
      <c r="F29" s="18" t="str">
        <f t="shared" si="4"/>
        <v>대</v>
      </c>
      <c r="G29" s="108">
        <v>402.3</v>
      </c>
      <c r="H29" s="88"/>
      <c r="I29" s="22">
        <v>12500</v>
      </c>
      <c r="J29" s="23"/>
      <c r="K29" s="96"/>
      <c r="L29" s="24">
        <f t="shared" si="0"/>
        <v>-53.699999999999989</v>
      </c>
      <c r="M29" s="153">
        <f>IF(L29&gt;0,"",I29*L29)</f>
        <v>-671249.99999999988</v>
      </c>
      <c r="N29" s="91"/>
      <c r="O29" s="127" t="s">
        <v>152</v>
      </c>
      <c r="P29" s="26"/>
      <c r="Q29" s="26"/>
      <c r="R29" s="26"/>
      <c r="S29"/>
    </row>
    <row r="30" spans="1:19" s="4" customFormat="1" ht="24" customHeight="1">
      <c r="A30" s="16">
        <v>20</v>
      </c>
      <c r="B30" s="67">
        <v>156</v>
      </c>
      <c r="C30" s="18" t="s">
        <v>1</v>
      </c>
      <c r="D30" s="40">
        <v>401</v>
      </c>
      <c r="E30" s="67">
        <v>156</v>
      </c>
      <c r="F30" s="18" t="s">
        <v>1</v>
      </c>
      <c r="G30" s="29">
        <v>385.2</v>
      </c>
      <c r="H30" s="37"/>
      <c r="I30" s="22">
        <v>12500</v>
      </c>
      <c r="J30" s="23"/>
      <c r="K30" s="96"/>
      <c r="L30" s="24">
        <f t="shared" si="0"/>
        <v>-15.800000000000011</v>
      </c>
      <c r="M30" s="153">
        <f>IF(L30&gt;0,"",I30*L30)</f>
        <v>-197500.00000000015</v>
      </c>
      <c r="N30" s="91"/>
      <c r="O30" s="41" t="s">
        <v>43</v>
      </c>
      <c r="P30" s="26"/>
      <c r="Q30" s="26"/>
      <c r="R30" s="42"/>
      <c r="S30"/>
    </row>
    <row r="31" spans="1:19" ht="24" customHeight="1">
      <c r="A31" s="16">
        <v>21</v>
      </c>
      <c r="B31" s="136" t="s">
        <v>54</v>
      </c>
      <c r="C31" s="18" t="s">
        <v>2</v>
      </c>
      <c r="D31" s="36">
        <v>425</v>
      </c>
      <c r="E31" s="35" t="s">
        <v>54</v>
      </c>
      <c r="F31" s="18" t="s">
        <v>2</v>
      </c>
      <c r="G31" s="29">
        <v>418.8</v>
      </c>
      <c r="H31" s="37"/>
      <c r="I31" s="22">
        <v>11200</v>
      </c>
      <c r="J31" s="23"/>
      <c r="K31" s="96"/>
      <c r="L31" s="24">
        <f t="shared" si="0"/>
        <v>-6.1999999999999886</v>
      </c>
      <c r="M31" s="153">
        <f>IF(L31&gt;0,"",I31*L31)</f>
        <v>-69439.999999999869</v>
      </c>
      <c r="N31" s="91"/>
      <c r="O31" s="38" t="s">
        <v>56</v>
      </c>
      <c r="P31" s="26"/>
      <c r="Q31" s="26"/>
      <c r="R31" s="26"/>
    </row>
    <row r="32" spans="1:19" ht="24" customHeight="1">
      <c r="A32" s="16">
        <v>22</v>
      </c>
      <c r="B32" s="136" t="s">
        <v>29</v>
      </c>
      <c r="C32" s="18" t="s">
        <v>2</v>
      </c>
      <c r="D32" s="54">
        <v>340</v>
      </c>
      <c r="E32" s="35" t="str">
        <f t="shared" ref="E32:F37" si="5">B32</f>
        <v>156-4</v>
      </c>
      <c r="F32" s="18" t="str">
        <f t="shared" si="5"/>
        <v>대</v>
      </c>
      <c r="G32" s="50">
        <v>327.60000000000002</v>
      </c>
      <c r="H32" s="37"/>
      <c r="I32" s="22">
        <v>12500</v>
      </c>
      <c r="J32" s="23"/>
      <c r="K32" s="96"/>
      <c r="L32" s="24">
        <f t="shared" si="0"/>
        <v>-12.399999999999977</v>
      </c>
      <c r="M32" s="153">
        <f>IF(L32&gt;0,"",I32*L32)</f>
        <v>-154999.99999999971</v>
      </c>
      <c r="N32" s="91" t="s">
        <v>6</v>
      </c>
      <c r="O32" s="38" t="s">
        <v>32</v>
      </c>
      <c r="P32" s="26"/>
      <c r="Q32" s="26"/>
      <c r="R32" s="42"/>
    </row>
    <row r="33" spans="1:19" ht="24" customHeight="1">
      <c r="A33" s="16">
        <v>23</v>
      </c>
      <c r="B33" s="52" t="s">
        <v>24</v>
      </c>
      <c r="C33" s="18" t="s">
        <v>3</v>
      </c>
      <c r="D33" s="49">
        <v>238</v>
      </c>
      <c r="E33" s="52" t="str">
        <f t="shared" si="5"/>
        <v>157-1</v>
      </c>
      <c r="F33" s="18" t="str">
        <f t="shared" si="5"/>
        <v>전</v>
      </c>
      <c r="G33" s="50">
        <v>207.7</v>
      </c>
      <c r="H33" s="37"/>
      <c r="I33" s="22">
        <v>9880</v>
      </c>
      <c r="J33" s="23"/>
      <c r="K33" s="96"/>
      <c r="L33" s="24">
        <f t="shared" si="0"/>
        <v>-30.300000000000011</v>
      </c>
      <c r="M33" s="153">
        <f>ROUNDDOWN(IF(L33&gt;0,"",I33*L33),-1)</f>
        <v>-299360</v>
      </c>
      <c r="N33" s="91" t="s">
        <v>6</v>
      </c>
      <c r="O33" s="51" t="s">
        <v>26</v>
      </c>
      <c r="P33" s="26"/>
      <c r="Q33" s="26"/>
      <c r="R33" s="42"/>
    </row>
    <row r="34" spans="1:19" ht="24" customHeight="1">
      <c r="A34" s="16">
        <v>24</v>
      </c>
      <c r="B34" s="136" t="s">
        <v>57</v>
      </c>
      <c r="C34" s="18" t="s">
        <v>1</v>
      </c>
      <c r="D34" s="36">
        <v>268</v>
      </c>
      <c r="E34" s="35" t="str">
        <f t="shared" si="5"/>
        <v>157-2</v>
      </c>
      <c r="F34" s="18" t="str">
        <f t="shared" si="5"/>
        <v>대</v>
      </c>
      <c r="G34" s="29">
        <v>334.7</v>
      </c>
      <c r="H34" s="37"/>
      <c r="I34" s="22">
        <v>12500</v>
      </c>
      <c r="J34" s="23">
        <f>G34-D34</f>
        <v>66.699999999999989</v>
      </c>
      <c r="K34" s="96">
        <f t="shared" si="1"/>
        <v>833750</v>
      </c>
      <c r="L34" s="24" t="str">
        <f t="shared" si="0"/>
        <v/>
      </c>
      <c r="M34" s="153"/>
      <c r="N34" s="91"/>
      <c r="O34" s="38" t="s">
        <v>59</v>
      </c>
      <c r="P34" s="26"/>
      <c r="Q34" s="26"/>
      <c r="R34" s="26"/>
    </row>
    <row r="35" spans="1:19" s="4" customFormat="1" ht="24" customHeight="1">
      <c r="A35" s="16">
        <v>25</v>
      </c>
      <c r="B35" s="136" t="s">
        <v>58</v>
      </c>
      <c r="C35" s="18" t="s">
        <v>1</v>
      </c>
      <c r="D35" s="36">
        <v>317</v>
      </c>
      <c r="E35" s="35" t="str">
        <f t="shared" si="5"/>
        <v>157-3</v>
      </c>
      <c r="F35" s="18" t="str">
        <f t="shared" si="5"/>
        <v>대</v>
      </c>
      <c r="G35" s="29">
        <v>294.7</v>
      </c>
      <c r="H35" s="37"/>
      <c r="I35" s="22">
        <v>12500</v>
      </c>
      <c r="J35" s="23"/>
      <c r="K35" s="96"/>
      <c r="L35" s="24">
        <f t="shared" si="0"/>
        <v>-22.300000000000011</v>
      </c>
      <c r="M35" s="153">
        <f>IF(L35&gt;0,"",I35*L35)</f>
        <v>-278750.00000000012</v>
      </c>
      <c r="N35" s="91"/>
      <c r="O35" s="38" t="s">
        <v>59</v>
      </c>
      <c r="P35" s="26"/>
      <c r="Q35" s="26"/>
      <c r="R35" s="26"/>
    </row>
    <row r="36" spans="1:19" s="4" customFormat="1" ht="24" customHeight="1">
      <c r="A36" s="16">
        <v>26</v>
      </c>
      <c r="B36" s="52" t="s">
        <v>25</v>
      </c>
      <c r="C36" s="18" t="s">
        <v>2</v>
      </c>
      <c r="D36" s="49">
        <v>340</v>
      </c>
      <c r="E36" s="52" t="str">
        <f t="shared" si="5"/>
        <v>157-4</v>
      </c>
      <c r="F36" s="18" t="str">
        <f t="shared" si="5"/>
        <v>대</v>
      </c>
      <c r="G36" s="50">
        <v>462.1</v>
      </c>
      <c r="H36" s="37"/>
      <c r="I36" s="22">
        <v>12500</v>
      </c>
      <c r="J36" s="23">
        <f>G36-D36</f>
        <v>122.10000000000002</v>
      </c>
      <c r="K36" s="96">
        <f t="shared" si="1"/>
        <v>1526250</v>
      </c>
      <c r="L36" s="24" t="str">
        <f t="shared" si="0"/>
        <v/>
      </c>
      <c r="M36" s="153"/>
      <c r="N36" s="91" t="s">
        <v>6</v>
      </c>
      <c r="O36" s="51" t="s">
        <v>26</v>
      </c>
      <c r="P36" s="26"/>
      <c r="Q36" s="26"/>
      <c r="R36" s="42"/>
    </row>
    <row r="37" spans="1:19" s="4" customFormat="1" ht="24" customHeight="1">
      <c r="A37" s="16">
        <v>27</v>
      </c>
      <c r="B37" s="136">
        <v>158</v>
      </c>
      <c r="C37" s="18" t="s">
        <v>3</v>
      </c>
      <c r="D37" s="36">
        <v>1131</v>
      </c>
      <c r="E37" s="35">
        <f t="shared" si="5"/>
        <v>158</v>
      </c>
      <c r="F37" s="18" t="str">
        <f t="shared" si="5"/>
        <v>전</v>
      </c>
      <c r="G37" s="29">
        <v>931.6</v>
      </c>
      <c r="H37" s="37"/>
      <c r="I37" s="22">
        <v>9320</v>
      </c>
      <c r="J37" s="23"/>
      <c r="K37" s="96"/>
      <c r="L37" s="24">
        <f t="shared" si="0"/>
        <v>-199.39999999999998</v>
      </c>
      <c r="M37" s="153">
        <f>ROUNDDOWN(IF(L37&gt;0,"",I37*L37),-1)</f>
        <v>-1858400</v>
      </c>
      <c r="N37" s="91"/>
      <c r="O37" s="38" t="s">
        <v>89</v>
      </c>
      <c r="P37" s="26"/>
      <c r="Q37" s="26"/>
      <c r="R37" s="42"/>
      <c r="S37"/>
    </row>
    <row r="38" spans="1:19" s="4" customFormat="1" ht="24" customHeight="1">
      <c r="A38" s="16">
        <v>28</v>
      </c>
      <c r="B38" s="48">
        <v>159</v>
      </c>
      <c r="C38" s="18" t="s">
        <v>7</v>
      </c>
      <c r="D38" s="49">
        <v>1934</v>
      </c>
      <c r="E38" s="48">
        <v>159</v>
      </c>
      <c r="F38" s="18" t="s">
        <v>7</v>
      </c>
      <c r="G38" s="50">
        <v>2041.5</v>
      </c>
      <c r="H38" s="37"/>
      <c r="I38" s="22">
        <v>9320</v>
      </c>
      <c r="J38" s="23">
        <f>G38-D38</f>
        <v>107.5</v>
      </c>
      <c r="K38" s="96">
        <f t="shared" si="1"/>
        <v>1001900</v>
      </c>
      <c r="L38" s="24" t="str">
        <f t="shared" si="0"/>
        <v/>
      </c>
      <c r="M38" s="153"/>
      <c r="N38" s="91" t="s">
        <v>6</v>
      </c>
      <c r="O38" s="51" t="s">
        <v>23</v>
      </c>
      <c r="P38" s="26"/>
      <c r="Q38" s="26"/>
      <c r="R38" s="42"/>
      <c r="S38"/>
    </row>
    <row r="39" spans="1:19" ht="24" customHeight="1">
      <c r="A39" s="16">
        <v>29</v>
      </c>
      <c r="B39" s="140" t="s">
        <v>48</v>
      </c>
      <c r="C39" s="18" t="s">
        <v>3</v>
      </c>
      <c r="D39" s="40">
        <v>2083</v>
      </c>
      <c r="E39" s="39" t="s">
        <v>48</v>
      </c>
      <c r="F39" s="18" t="s">
        <v>3</v>
      </c>
      <c r="G39" s="29">
        <v>2219</v>
      </c>
      <c r="H39" s="37"/>
      <c r="I39" s="22">
        <v>9320</v>
      </c>
      <c r="J39" s="23">
        <f>G39-D39</f>
        <v>136</v>
      </c>
      <c r="K39" s="96">
        <f t="shared" si="1"/>
        <v>1267520</v>
      </c>
      <c r="L39" s="24" t="str">
        <f t="shared" si="0"/>
        <v/>
      </c>
      <c r="M39" s="153"/>
      <c r="N39" s="91"/>
      <c r="O39" s="41" t="s">
        <v>50</v>
      </c>
      <c r="P39" s="26"/>
      <c r="Q39" s="26"/>
      <c r="R39" s="42"/>
    </row>
    <row r="40" spans="1:19" s="4" customFormat="1" ht="24" customHeight="1">
      <c r="A40" s="16">
        <v>30</v>
      </c>
      <c r="B40" s="48">
        <v>161</v>
      </c>
      <c r="C40" s="18" t="s">
        <v>3</v>
      </c>
      <c r="D40" s="49">
        <v>1954</v>
      </c>
      <c r="E40" s="48">
        <v>161</v>
      </c>
      <c r="F40" s="18" t="s">
        <v>3</v>
      </c>
      <c r="G40" s="50">
        <v>1811</v>
      </c>
      <c r="H40" s="37"/>
      <c r="I40" s="22">
        <v>9320</v>
      </c>
      <c r="J40" s="23"/>
      <c r="K40" s="96"/>
      <c r="L40" s="24">
        <f t="shared" si="0"/>
        <v>-143</v>
      </c>
      <c r="M40" s="153">
        <f>IF(L40&gt;0,"",I40*L40)</f>
        <v>-1332760</v>
      </c>
      <c r="N40" s="91" t="s">
        <v>6</v>
      </c>
      <c r="O40" s="51" t="s">
        <v>23</v>
      </c>
      <c r="P40" s="26"/>
      <c r="Q40" s="26"/>
      <c r="R40" s="42"/>
      <c r="S40"/>
    </row>
    <row r="41" spans="1:19" ht="24" customHeight="1">
      <c r="A41" s="16">
        <v>31</v>
      </c>
      <c r="B41" s="139" t="s">
        <v>68</v>
      </c>
      <c r="C41" s="18" t="s">
        <v>77</v>
      </c>
      <c r="D41" s="19">
        <v>1224</v>
      </c>
      <c r="E41" s="35" t="str">
        <f>B41</f>
        <v>164-3</v>
      </c>
      <c r="F41" s="18" t="str">
        <f>C41</f>
        <v>구거</v>
      </c>
      <c r="G41" s="20">
        <v>1184.2</v>
      </c>
      <c r="H41" s="69"/>
      <c r="I41" s="22">
        <v>3790</v>
      </c>
      <c r="J41" s="23"/>
      <c r="K41" s="96"/>
      <c r="L41" s="24">
        <f t="shared" si="0"/>
        <v>-39.799999999999955</v>
      </c>
      <c r="M41" s="153">
        <f>ROUNDDOWN(IF(L41&gt;0,"",I41*L41),-1)</f>
        <v>-150840</v>
      </c>
      <c r="N41" s="91"/>
      <c r="O41" s="25" t="s">
        <v>78</v>
      </c>
      <c r="P41" s="26"/>
      <c r="Q41" s="26"/>
      <c r="R41" s="42"/>
    </row>
    <row r="42" spans="1:19" s="4" customFormat="1" ht="24" customHeight="1">
      <c r="A42" s="16">
        <v>32</v>
      </c>
      <c r="B42" s="136">
        <v>168</v>
      </c>
      <c r="C42" s="18" t="s">
        <v>1</v>
      </c>
      <c r="D42" s="36">
        <v>806</v>
      </c>
      <c r="E42" s="35">
        <f>B42</f>
        <v>168</v>
      </c>
      <c r="F42" s="18" t="str">
        <f>C42</f>
        <v>대</v>
      </c>
      <c r="G42" s="29">
        <v>737.1</v>
      </c>
      <c r="H42" s="37"/>
      <c r="I42" s="22">
        <v>12500</v>
      </c>
      <c r="J42" s="23"/>
      <c r="K42" s="96"/>
      <c r="L42" s="24">
        <f t="shared" si="0"/>
        <v>-68.899999999999977</v>
      </c>
      <c r="M42" s="153">
        <f>IF(L42&gt;0,"",I42*L42)</f>
        <v>-861249.99999999977</v>
      </c>
      <c r="N42" s="91"/>
      <c r="O42" s="38" t="s">
        <v>60</v>
      </c>
      <c r="P42" s="26"/>
      <c r="Q42" s="26"/>
      <c r="R42" s="26"/>
      <c r="S42"/>
    </row>
    <row r="43" spans="1:19" ht="24" customHeight="1">
      <c r="A43" s="16">
        <v>33</v>
      </c>
      <c r="B43" s="52" t="s">
        <v>39</v>
      </c>
      <c r="C43" s="18" t="s">
        <v>3</v>
      </c>
      <c r="D43" s="64">
        <v>752</v>
      </c>
      <c r="E43" s="52" t="s">
        <v>39</v>
      </c>
      <c r="F43" s="18" t="s">
        <v>3</v>
      </c>
      <c r="G43" s="29">
        <v>797.1</v>
      </c>
      <c r="H43" s="37"/>
      <c r="I43" s="65">
        <v>9450</v>
      </c>
      <c r="J43" s="23">
        <f>G43-D43</f>
        <v>45.100000000000023</v>
      </c>
      <c r="K43" s="96">
        <f t="shared" si="1"/>
        <v>426190</v>
      </c>
      <c r="L43" s="24" t="str">
        <f t="shared" ref="L43:L74" si="6">IF(G43-D43&gt;0,"",G43-D43)</f>
        <v/>
      </c>
      <c r="M43" s="153"/>
      <c r="N43" s="91"/>
      <c r="O43" s="51" t="s">
        <v>26</v>
      </c>
      <c r="P43" s="26"/>
      <c r="Q43" s="26"/>
      <c r="R43" s="42"/>
    </row>
    <row r="44" spans="1:19" s="4" customFormat="1" ht="24" customHeight="1">
      <c r="A44" s="16">
        <v>34</v>
      </c>
      <c r="B44" s="139">
        <v>170</v>
      </c>
      <c r="C44" s="18" t="s">
        <v>3</v>
      </c>
      <c r="D44" s="19">
        <v>1524</v>
      </c>
      <c r="E44" s="35">
        <f>B44</f>
        <v>170</v>
      </c>
      <c r="F44" s="18" t="str">
        <f>C44</f>
        <v>전</v>
      </c>
      <c r="G44" s="59">
        <v>1461</v>
      </c>
      <c r="H44" s="37"/>
      <c r="I44" s="22">
        <v>7080</v>
      </c>
      <c r="J44" s="23"/>
      <c r="K44" s="96"/>
      <c r="L44" s="24">
        <f t="shared" si="6"/>
        <v>-63</v>
      </c>
      <c r="M44" s="153">
        <f>IF(L44&gt;0,"",I44*L44)</f>
        <v>-446040</v>
      </c>
      <c r="N44" s="91"/>
      <c r="O44" s="25" t="s">
        <v>64</v>
      </c>
      <c r="P44" s="26"/>
      <c r="Q44" s="26"/>
      <c r="R44" s="42"/>
      <c r="S44"/>
    </row>
    <row r="45" spans="1:19" ht="24" customHeight="1">
      <c r="A45" s="16">
        <v>35</v>
      </c>
      <c r="B45" s="140">
        <v>178</v>
      </c>
      <c r="C45" s="18" t="s">
        <v>7</v>
      </c>
      <c r="D45" s="40">
        <v>655</v>
      </c>
      <c r="E45" s="39">
        <v>178</v>
      </c>
      <c r="F45" s="18" t="s">
        <v>7</v>
      </c>
      <c r="G45" s="29">
        <v>705</v>
      </c>
      <c r="H45" s="37"/>
      <c r="I45" s="22">
        <v>6200</v>
      </c>
      <c r="J45" s="23">
        <f>G45-D45</f>
        <v>50</v>
      </c>
      <c r="K45" s="96">
        <f t="shared" si="1"/>
        <v>310000</v>
      </c>
      <c r="L45" s="24" t="str">
        <f t="shared" si="6"/>
        <v/>
      </c>
      <c r="M45" s="153"/>
      <c r="N45" s="91"/>
      <c r="O45" s="41" t="s">
        <v>51</v>
      </c>
      <c r="P45" s="26"/>
      <c r="Q45" s="26"/>
      <c r="R45" s="26"/>
    </row>
    <row r="46" spans="1:19" ht="24" customHeight="1">
      <c r="A46" s="16">
        <v>36</v>
      </c>
      <c r="B46" s="139">
        <v>179</v>
      </c>
      <c r="C46" s="18" t="s">
        <v>7</v>
      </c>
      <c r="D46" s="46">
        <v>664</v>
      </c>
      <c r="E46" s="35">
        <f>B46</f>
        <v>179</v>
      </c>
      <c r="F46" s="18" t="str">
        <f>C46</f>
        <v>답</v>
      </c>
      <c r="G46" s="18">
        <v>641</v>
      </c>
      <c r="H46" s="21"/>
      <c r="I46" s="22">
        <v>5890</v>
      </c>
      <c r="J46" s="23"/>
      <c r="K46" s="96"/>
      <c r="L46" s="24">
        <f t="shared" si="6"/>
        <v>-23</v>
      </c>
      <c r="M46" s="153">
        <f>IF(L46&gt;0,"",I46*L46)</f>
        <v>-135470</v>
      </c>
      <c r="N46" s="91" t="s">
        <v>6</v>
      </c>
      <c r="O46" s="25" t="s">
        <v>105</v>
      </c>
      <c r="P46" s="26"/>
      <c r="Q46" s="26"/>
      <c r="R46" s="26"/>
    </row>
    <row r="47" spans="1:19" ht="24" customHeight="1">
      <c r="A47" s="16">
        <v>37</v>
      </c>
      <c r="B47" s="141">
        <v>182</v>
      </c>
      <c r="C47" s="18" t="s">
        <v>7</v>
      </c>
      <c r="D47" s="28">
        <v>376</v>
      </c>
      <c r="E47" s="35">
        <f>B47</f>
        <v>182</v>
      </c>
      <c r="F47" s="18" t="str">
        <f>C47</f>
        <v>답</v>
      </c>
      <c r="G47" s="29">
        <v>259.3</v>
      </c>
      <c r="H47" s="69"/>
      <c r="I47" s="22">
        <v>2640</v>
      </c>
      <c r="J47" s="23"/>
      <c r="K47" s="96"/>
      <c r="L47" s="24">
        <f t="shared" si="6"/>
        <v>-116.69999999999999</v>
      </c>
      <c r="M47" s="153">
        <f>ROUNDDOWN(IF(L47&gt;0,"",I47*L47),-1)</f>
        <v>-308080</v>
      </c>
      <c r="N47" s="91"/>
      <c r="O47" s="25" t="s">
        <v>78</v>
      </c>
      <c r="P47" s="26"/>
      <c r="Q47" s="26"/>
      <c r="R47" s="42"/>
    </row>
    <row r="48" spans="1:19" ht="24" customHeight="1">
      <c r="A48" s="16">
        <v>38</v>
      </c>
      <c r="B48" s="140" t="s">
        <v>49</v>
      </c>
      <c r="C48" s="18" t="s">
        <v>3</v>
      </c>
      <c r="D48" s="40">
        <v>1587</v>
      </c>
      <c r="E48" s="39" t="s">
        <v>49</v>
      </c>
      <c r="F48" s="18" t="s">
        <v>3</v>
      </c>
      <c r="G48" s="29">
        <v>1541</v>
      </c>
      <c r="H48" s="37"/>
      <c r="I48" s="22">
        <v>7650</v>
      </c>
      <c r="J48" s="23"/>
      <c r="K48" s="96"/>
      <c r="L48" s="24">
        <f t="shared" si="6"/>
        <v>-46</v>
      </c>
      <c r="M48" s="153">
        <f>IF(L48&gt;0,"",I48*L48)</f>
        <v>-351900</v>
      </c>
      <c r="N48" s="91"/>
      <c r="O48" s="41" t="s">
        <v>50</v>
      </c>
      <c r="P48" s="26"/>
      <c r="Q48" s="26"/>
      <c r="R48" s="26"/>
    </row>
    <row r="49" spans="1:18" ht="24" customHeight="1">
      <c r="A49" s="16">
        <v>39</v>
      </c>
      <c r="B49" s="137" t="s">
        <v>36</v>
      </c>
      <c r="C49" s="18" t="s">
        <v>3</v>
      </c>
      <c r="D49" s="58">
        <v>1446</v>
      </c>
      <c r="E49" s="43" t="str">
        <f>B49</f>
        <v>183-2</v>
      </c>
      <c r="F49" s="18" t="str">
        <f>C49</f>
        <v>전</v>
      </c>
      <c r="G49" s="59">
        <v>1411.4</v>
      </c>
      <c r="H49" s="37"/>
      <c r="I49" s="22">
        <v>9880</v>
      </c>
      <c r="J49" s="23"/>
      <c r="K49" s="96"/>
      <c r="L49" s="24">
        <f t="shared" si="6"/>
        <v>-34.599999999999909</v>
      </c>
      <c r="M49" s="153">
        <f>ROUNDDOWN(IF(L49&gt;0,"",I49*L49),-1)</f>
        <v>-341840</v>
      </c>
      <c r="N49" s="91"/>
      <c r="O49" s="45" t="s">
        <v>38</v>
      </c>
      <c r="P49" s="26"/>
      <c r="Q49" s="26"/>
      <c r="R49" s="42"/>
    </row>
    <row r="50" spans="1:18" ht="24" customHeight="1">
      <c r="A50" s="16">
        <v>40</v>
      </c>
      <c r="B50" s="142" t="s">
        <v>40</v>
      </c>
      <c r="C50" s="18" t="s">
        <v>3</v>
      </c>
      <c r="D50" s="61">
        <v>1329</v>
      </c>
      <c r="E50" s="60" t="s">
        <v>40</v>
      </c>
      <c r="F50" s="18" t="s">
        <v>3</v>
      </c>
      <c r="G50" s="59">
        <v>976.9</v>
      </c>
      <c r="H50" s="37"/>
      <c r="I50" s="62">
        <v>8490</v>
      </c>
      <c r="J50" s="23"/>
      <c r="K50" s="96"/>
      <c r="L50" s="24">
        <f t="shared" si="6"/>
        <v>-352.1</v>
      </c>
      <c r="M50" s="153">
        <f>ROUNDDOWN(IF(L50&gt;0,"",I50*L50),-1)</f>
        <v>-2989320</v>
      </c>
      <c r="N50" s="91"/>
      <c r="O50" s="63" t="s">
        <v>42</v>
      </c>
      <c r="P50" s="26"/>
      <c r="Q50" s="26"/>
      <c r="R50" s="42"/>
    </row>
    <row r="51" spans="1:18" s="4" customFormat="1" ht="24" customHeight="1">
      <c r="A51" s="16">
        <v>41</v>
      </c>
      <c r="B51" s="138" t="s">
        <v>110</v>
      </c>
      <c r="C51" s="18" t="s">
        <v>7</v>
      </c>
      <c r="D51" s="108">
        <v>1438</v>
      </c>
      <c r="E51" s="35" t="str">
        <f t="shared" ref="E51:F55" si="7">B51</f>
        <v>187-1</v>
      </c>
      <c r="F51" s="18" t="str">
        <f t="shared" si="7"/>
        <v>답</v>
      </c>
      <c r="G51" s="108">
        <v>1374.1</v>
      </c>
      <c r="H51" s="88"/>
      <c r="I51" s="22">
        <v>7650</v>
      </c>
      <c r="J51" s="23"/>
      <c r="K51" s="96"/>
      <c r="L51" s="24">
        <f t="shared" si="6"/>
        <v>-63.900000000000091</v>
      </c>
      <c r="M51" s="153">
        <f>ROUNDDOWN(IF(L51&gt;0,"",I51*L51),-1)</f>
        <v>-488830</v>
      </c>
      <c r="N51" s="91" t="s">
        <v>6</v>
      </c>
      <c r="O51" s="127" t="s">
        <v>16</v>
      </c>
      <c r="P51" s="26"/>
      <c r="Q51" s="26"/>
      <c r="R51" s="26"/>
    </row>
    <row r="52" spans="1:18" ht="24" customHeight="1">
      <c r="A52" s="16">
        <v>42</v>
      </c>
      <c r="B52" s="141" t="s">
        <v>11</v>
      </c>
      <c r="C52" s="18" t="s">
        <v>7</v>
      </c>
      <c r="D52" s="28">
        <v>867</v>
      </c>
      <c r="E52" s="27" t="str">
        <f t="shared" si="7"/>
        <v>189-1</v>
      </c>
      <c r="F52" s="18" t="str">
        <f t="shared" si="7"/>
        <v>답</v>
      </c>
      <c r="G52" s="29">
        <v>812</v>
      </c>
      <c r="H52" s="30"/>
      <c r="I52" s="31">
        <v>8490</v>
      </c>
      <c r="J52" s="23"/>
      <c r="K52" s="96"/>
      <c r="L52" s="24">
        <f t="shared" si="6"/>
        <v>-55</v>
      </c>
      <c r="M52" s="153">
        <f>IF(L52&gt;0,"",I52*L52)</f>
        <v>-466950</v>
      </c>
      <c r="N52" s="91"/>
      <c r="O52" s="32" t="s">
        <v>5</v>
      </c>
      <c r="P52" s="26"/>
      <c r="Q52" s="26"/>
      <c r="R52" s="33"/>
    </row>
    <row r="53" spans="1:18" s="4" customFormat="1" ht="24" customHeight="1">
      <c r="A53" s="16">
        <v>43</v>
      </c>
      <c r="B53" s="136" t="s">
        <v>30</v>
      </c>
      <c r="C53" s="18" t="s">
        <v>7</v>
      </c>
      <c r="D53" s="54">
        <v>1752</v>
      </c>
      <c r="E53" s="35" t="str">
        <f t="shared" si="7"/>
        <v>189-2</v>
      </c>
      <c r="F53" s="18" t="str">
        <f t="shared" si="7"/>
        <v>답</v>
      </c>
      <c r="G53" s="50">
        <v>1845.3</v>
      </c>
      <c r="H53" s="37"/>
      <c r="I53" s="22">
        <v>8490</v>
      </c>
      <c r="J53" s="23">
        <f>G53-D53</f>
        <v>93.299999999999955</v>
      </c>
      <c r="K53" s="96">
        <f t="shared" si="1"/>
        <v>792110</v>
      </c>
      <c r="L53" s="24" t="str">
        <f t="shared" si="6"/>
        <v/>
      </c>
      <c r="M53" s="153"/>
      <c r="N53" s="91" t="s">
        <v>6</v>
      </c>
      <c r="O53" s="38" t="s">
        <v>32</v>
      </c>
      <c r="P53" s="26"/>
      <c r="Q53" s="26"/>
      <c r="R53" s="42"/>
    </row>
    <row r="54" spans="1:18" ht="24" customHeight="1">
      <c r="A54" s="16">
        <v>44</v>
      </c>
      <c r="B54" s="138" t="s">
        <v>134</v>
      </c>
      <c r="C54" s="18" t="s">
        <v>3</v>
      </c>
      <c r="D54" s="108">
        <v>1038</v>
      </c>
      <c r="E54" s="35" t="str">
        <f t="shared" si="7"/>
        <v>190-2</v>
      </c>
      <c r="F54" s="18" t="str">
        <f t="shared" si="7"/>
        <v>전</v>
      </c>
      <c r="G54" s="108">
        <v>948.8</v>
      </c>
      <c r="H54" s="88"/>
      <c r="I54" s="22">
        <v>8490</v>
      </c>
      <c r="J54" s="23"/>
      <c r="K54" s="96"/>
      <c r="L54" s="24">
        <f t="shared" si="6"/>
        <v>-89.200000000000045</v>
      </c>
      <c r="M54" s="153">
        <f>ROUNDDOWN(IF(L54&gt;0,"",I54*L54),-1)</f>
        <v>-757300</v>
      </c>
      <c r="N54" s="91"/>
      <c r="O54" s="127" t="s">
        <v>135</v>
      </c>
      <c r="P54" s="26"/>
      <c r="Q54" s="26"/>
      <c r="R54" s="26"/>
    </row>
    <row r="55" spans="1:18" ht="24" customHeight="1">
      <c r="A55" s="16">
        <v>45</v>
      </c>
      <c r="B55" s="138">
        <v>192</v>
      </c>
      <c r="C55" s="18" t="s">
        <v>7</v>
      </c>
      <c r="D55" s="108">
        <v>1663</v>
      </c>
      <c r="E55" s="35">
        <f t="shared" si="7"/>
        <v>192</v>
      </c>
      <c r="F55" s="18" t="str">
        <f t="shared" si="7"/>
        <v>답</v>
      </c>
      <c r="G55" s="108">
        <v>1694.4</v>
      </c>
      <c r="H55" s="88"/>
      <c r="I55" s="22">
        <v>7650</v>
      </c>
      <c r="J55" s="23">
        <f>G55-D55</f>
        <v>31.400000000000091</v>
      </c>
      <c r="K55" s="96">
        <f t="shared" si="1"/>
        <v>240210</v>
      </c>
      <c r="L55" s="24" t="str">
        <f t="shared" si="6"/>
        <v/>
      </c>
      <c r="M55" s="153"/>
      <c r="N55" s="91"/>
      <c r="O55" s="127" t="s">
        <v>114</v>
      </c>
      <c r="P55" s="26"/>
      <c r="Q55" s="26"/>
      <c r="R55" s="26"/>
    </row>
    <row r="56" spans="1:18" ht="24" customHeight="1">
      <c r="A56" s="16">
        <v>46</v>
      </c>
      <c r="B56" s="136">
        <v>194</v>
      </c>
      <c r="C56" s="18" t="s">
        <v>3</v>
      </c>
      <c r="D56" s="36">
        <v>969</v>
      </c>
      <c r="E56" s="35">
        <v>194</v>
      </c>
      <c r="F56" s="18" t="s">
        <v>3</v>
      </c>
      <c r="G56" s="29">
        <v>1039.3</v>
      </c>
      <c r="H56" s="37"/>
      <c r="I56" s="22">
        <v>7650</v>
      </c>
      <c r="J56" s="23">
        <f>G56-D56</f>
        <v>70.299999999999955</v>
      </c>
      <c r="K56" s="96">
        <f t="shared" si="1"/>
        <v>537790</v>
      </c>
      <c r="L56" s="24" t="str">
        <f t="shared" si="6"/>
        <v/>
      </c>
      <c r="M56" s="153"/>
      <c r="N56" s="91"/>
      <c r="O56" s="38" t="s">
        <v>60</v>
      </c>
      <c r="P56" s="26"/>
      <c r="Q56" s="26"/>
      <c r="R56" s="26"/>
    </row>
    <row r="57" spans="1:18" ht="24" customHeight="1">
      <c r="A57" s="16">
        <v>47</v>
      </c>
      <c r="B57" s="48">
        <v>195</v>
      </c>
      <c r="C57" s="18" t="s">
        <v>7</v>
      </c>
      <c r="D57" s="64">
        <v>2995</v>
      </c>
      <c r="E57" s="48">
        <v>195</v>
      </c>
      <c r="F57" s="18" t="s">
        <v>7</v>
      </c>
      <c r="G57" s="29">
        <v>3044.5</v>
      </c>
      <c r="H57" s="37"/>
      <c r="I57" s="66">
        <v>7650</v>
      </c>
      <c r="J57" s="23">
        <f>G57-D57</f>
        <v>49.5</v>
      </c>
      <c r="K57" s="96">
        <f t="shared" si="1"/>
        <v>378670</v>
      </c>
      <c r="L57" s="24" t="str">
        <f t="shared" si="6"/>
        <v/>
      </c>
      <c r="M57" s="153"/>
      <c r="N57" s="91"/>
      <c r="O57" s="51" t="s">
        <v>26</v>
      </c>
      <c r="P57" s="26"/>
      <c r="Q57" s="26"/>
      <c r="R57" s="42"/>
    </row>
    <row r="58" spans="1:18" ht="24" customHeight="1">
      <c r="A58" s="16">
        <v>48</v>
      </c>
      <c r="B58" s="138">
        <v>198</v>
      </c>
      <c r="C58" s="18" t="s">
        <v>3</v>
      </c>
      <c r="D58" s="108">
        <v>2248</v>
      </c>
      <c r="E58" s="35">
        <f t="shared" ref="E58:F60" si="8">B58</f>
        <v>198</v>
      </c>
      <c r="F58" s="18" t="str">
        <f t="shared" si="8"/>
        <v>전</v>
      </c>
      <c r="G58" s="108">
        <v>2334</v>
      </c>
      <c r="H58" s="88"/>
      <c r="I58" s="22">
        <v>8400</v>
      </c>
      <c r="J58" s="23">
        <f>G58-D58</f>
        <v>86</v>
      </c>
      <c r="K58" s="96">
        <f t="shared" si="1"/>
        <v>722400</v>
      </c>
      <c r="L58" s="24" t="str">
        <f t="shared" si="6"/>
        <v/>
      </c>
      <c r="M58" s="153"/>
      <c r="N58" s="91"/>
      <c r="O58" s="127" t="s">
        <v>121</v>
      </c>
      <c r="P58" s="26"/>
      <c r="Q58" s="26"/>
      <c r="R58" s="26"/>
    </row>
    <row r="59" spans="1:18" ht="24" customHeight="1">
      <c r="A59" s="16">
        <v>49</v>
      </c>
      <c r="B59" s="139" t="s">
        <v>103</v>
      </c>
      <c r="C59" s="18" t="s">
        <v>3</v>
      </c>
      <c r="D59" s="46">
        <v>1127</v>
      </c>
      <c r="E59" s="35" t="str">
        <f t="shared" si="8"/>
        <v>199-1</v>
      </c>
      <c r="F59" s="18" t="str">
        <f t="shared" si="8"/>
        <v>전</v>
      </c>
      <c r="G59" s="18">
        <v>1169.2</v>
      </c>
      <c r="H59" s="21"/>
      <c r="I59" s="22">
        <v>7650</v>
      </c>
      <c r="J59" s="23">
        <f>G59-D59</f>
        <v>42.200000000000045</v>
      </c>
      <c r="K59" s="96">
        <f t="shared" si="1"/>
        <v>322830</v>
      </c>
      <c r="L59" s="24" t="str">
        <f t="shared" si="6"/>
        <v/>
      </c>
      <c r="M59" s="153"/>
      <c r="N59" s="91" t="s">
        <v>6</v>
      </c>
      <c r="O59" s="25" t="s">
        <v>104</v>
      </c>
      <c r="P59" s="26"/>
      <c r="Q59" s="26"/>
      <c r="R59" s="26"/>
    </row>
    <row r="60" spans="1:18" ht="24" customHeight="1">
      <c r="A60" s="16">
        <v>50</v>
      </c>
      <c r="B60" s="138" t="s">
        <v>122</v>
      </c>
      <c r="C60" s="18" t="s">
        <v>3</v>
      </c>
      <c r="D60" s="108">
        <v>2218</v>
      </c>
      <c r="E60" s="35" t="str">
        <f t="shared" si="8"/>
        <v>199-2</v>
      </c>
      <c r="F60" s="18" t="str">
        <f t="shared" si="8"/>
        <v>전</v>
      </c>
      <c r="G60" s="108">
        <v>1967.7</v>
      </c>
      <c r="H60" s="88"/>
      <c r="I60" s="22">
        <v>8400</v>
      </c>
      <c r="J60" s="23"/>
      <c r="K60" s="96"/>
      <c r="L60" s="24">
        <f t="shared" si="6"/>
        <v>-250.29999999999995</v>
      </c>
      <c r="M60" s="153">
        <f>IF(L60&gt;0,"",I60*L60)</f>
        <v>-2102519.9999999995</v>
      </c>
      <c r="N60" s="91"/>
      <c r="O60" s="127" t="s">
        <v>123</v>
      </c>
      <c r="P60" s="26"/>
      <c r="Q60" s="26"/>
      <c r="R60" s="26"/>
    </row>
    <row r="61" spans="1:18" ht="24" customHeight="1">
      <c r="A61" s="16">
        <v>51</v>
      </c>
      <c r="B61" s="142" t="s">
        <v>41</v>
      </c>
      <c r="C61" s="18" t="s">
        <v>3</v>
      </c>
      <c r="D61" s="61">
        <v>1570</v>
      </c>
      <c r="E61" s="60" t="s">
        <v>41</v>
      </c>
      <c r="F61" s="18" t="s">
        <v>3</v>
      </c>
      <c r="G61" s="59">
        <v>1773.6</v>
      </c>
      <c r="H61" s="47"/>
      <c r="I61" s="62">
        <v>8400</v>
      </c>
      <c r="J61" s="23">
        <f>G61-D61</f>
        <v>203.59999999999991</v>
      </c>
      <c r="K61" s="96">
        <f t="shared" si="1"/>
        <v>1710240</v>
      </c>
      <c r="L61" s="24" t="str">
        <f t="shared" si="6"/>
        <v/>
      </c>
      <c r="M61" s="153"/>
      <c r="N61" s="91"/>
      <c r="O61" s="63" t="s">
        <v>42</v>
      </c>
      <c r="P61" s="26"/>
      <c r="Q61" s="26"/>
      <c r="R61" s="42"/>
    </row>
    <row r="62" spans="1:18" ht="24" customHeight="1">
      <c r="A62" s="16">
        <v>52</v>
      </c>
      <c r="B62" s="136" t="s">
        <v>91</v>
      </c>
      <c r="C62" s="18" t="s">
        <v>7</v>
      </c>
      <c r="D62" s="36">
        <v>1068</v>
      </c>
      <c r="E62" s="35" t="str">
        <f t="shared" ref="E62:F64" si="9">B62</f>
        <v>201-1</v>
      </c>
      <c r="F62" s="18" t="str">
        <f t="shared" si="9"/>
        <v>답</v>
      </c>
      <c r="G62" s="29">
        <v>1057.4000000000001</v>
      </c>
      <c r="H62" s="37"/>
      <c r="I62" s="22">
        <v>7650</v>
      </c>
      <c r="J62" s="23"/>
      <c r="K62" s="96"/>
      <c r="L62" s="24">
        <f t="shared" si="6"/>
        <v>-10.599999999999909</v>
      </c>
      <c r="M62" s="153">
        <f>IF(L62&gt;0,"",I62*L62)</f>
        <v>-81089.999999999302</v>
      </c>
      <c r="N62" s="91"/>
      <c r="O62" s="38" t="s">
        <v>92</v>
      </c>
      <c r="P62" s="26"/>
      <c r="Q62" s="26"/>
      <c r="R62" s="42"/>
    </row>
    <row r="63" spans="1:18" ht="24" customHeight="1">
      <c r="A63" s="16">
        <v>53</v>
      </c>
      <c r="B63" s="136" t="s">
        <v>27</v>
      </c>
      <c r="C63" s="18" t="s">
        <v>28</v>
      </c>
      <c r="D63" s="54">
        <v>2410</v>
      </c>
      <c r="E63" s="35" t="str">
        <f t="shared" si="9"/>
        <v>201-2</v>
      </c>
      <c r="F63" s="18" t="str">
        <f t="shared" si="9"/>
        <v>과수원</v>
      </c>
      <c r="G63" s="50">
        <v>2441.6999999999998</v>
      </c>
      <c r="H63" s="37"/>
      <c r="I63" s="22">
        <v>7650</v>
      </c>
      <c r="J63" s="23">
        <f>G63-D63</f>
        <v>31.699999999999818</v>
      </c>
      <c r="K63" s="96">
        <f t="shared" si="1"/>
        <v>242500</v>
      </c>
      <c r="L63" s="24" t="str">
        <f t="shared" si="6"/>
        <v/>
      </c>
      <c r="M63" s="153"/>
      <c r="N63" s="91" t="s">
        <v>6</v>
      </c>
      <c r="O63" s="38" t="s">
        <v>26</v>
      </c>
      <c r="P63" s="26"/>
      <c r="Q63" s="26"/>
      <c r="R63" s="42"/>
    </row>
    <row r="64" spans="1:18" ht="24" customHeight="1">
      <c r="A64" s="16">
        <v>54</v>
      </c>
      <c r="B64" s="142">
        <v>202</v>
      </c>
      <c r="C64" s="18" t="s">
        <v>7</v>
      </c>
      <c r="D64" s="119">
        <v>1157</v>
      </c>
      <c r="E64" s="35">
        <f t="shared" si="9"/>
        <v>202</v>
      </c>
      <c r="F64" s="18" t="str">
        <f t="shared" si="9"/>
        <v>답</v>
      </c>
      <c r="G64" s="16">
        <v>1112.5999999999999</v>
      </c>
      <c r="H64" s="21"/>
      <c r="I64" s="62">
        <v>7650</v>
      </c>
      <c r="J64" s="23"/>
      <c r="K64" s="96"/>
      <c r="L64" s="24">
        <f t="shared" si="6"/>
        <v>-44.400000000000091</v>
      </c>
      <c r="M64" s="153">
        <f>IF(L64&gt;0,"",I64*L64)</f>
        <v>-339660.0000000007</v>
      </c>
      <c r="N64" s="91" t="s">
        <v>6</v>
      </c>
      <c r="O64" s="63" t="s">
        <v>106</v>
      </c>
      <c r="P64" s="26"/>
      <c r="Q64" s="26"/>
      <c r="R64" s="26"/>
    </row>
    <row r="65" spans="1:18" ht="24" customHeight="1">
      <c r="A65" s="16">
        <v>55</v>
      </c>
      <c r="B65" s="136">
        <v>205</v>
      </c>
      <c r="C65" s="18" t="s">
        <v>7</v>
      </c>
      <c r="D65" s="36">
        <v>1250</v>
      </c>
      <c r="E65" s="57">
        <f>B65</f>
        <v>205</v>
      </c>
      <c r="F65" s="18" t="s">
        <v>7</v>
      </c>
      <c r="G65" s="29">
        <v>1322.2</v>
      </c>
      <c r="H65" s="37"/>
      <c r="I65" s="22">
        <v>7650</v>
      </c>
      <c r="J65" s="23">
        <f>G65-D65</f>
        <v>72.200000000000045</v>
      </c>
      <c r="K65" s="96">
        <f t="shared" si="1"/>
        <v>552330</v>
      </c>
      <c r="L65" s="24" t="str">
        <f t="shared" si="6"/>
        <v/>
      </c>
      <c r="M65" s="153"/>
      <c r="N65" s="91"/>
      <c r="O65" s="38" t="s">
        <v>53</v>
      </c>
      <c r="P65" s="26"/>
      <c r="Q65" s="26"/>
      <c r="R65" s="26"/>
    </row>
    <row r="66" spans="1:18" ht="24" customHeight="1">
      <c r="A66" s="16">
        <v>56</v>
      </c>
      <c r="B66" s="139">
        <v>206</v>
      </c>
      <c r="C66" s="18" t="s">
        <v>7</v>
      </c>
      <c r="D66" s="46">
        <v>2238</v>
      </c>
      <c r="E66" s="35">
        <f>B66</f>
        <v>206</v>
      </c>
      <c r="F66" s="18" t="str">
        <f>C66</f>
        <v>답</v>
      </c>
      <c r="G66" s="18">
        <v>2296.9</v>
      </c>
      <c r="H66" s="47"/>
      <c r="I66" s="22">
        <v>7650</v>
      </c>
      <c r="J66" s="23">
        <f>G66-D66</f>
        <v>58.900000000000091</v>
      </c>
      <c r="K66" s="96">
        <f t="shared" si="1"/>
        <v>450580</v>
      </c>
      <c r="L66" s="24" t="str">
        <f t="shared" si="6"/>
        <v/>
      </c>
      <c r="M66" s="153"/>
      <c r="N66" s="91" t="s">
        <v>6</v>
      </c>
      <c r="O66" s="25" t="s">
        <v>32</v>
      </c>
      <c r="P66" s="26"/>
      <c r="Q66" s="26"/>
      <c r="R66" s="26"/>
    </row>
    <row r="67" spans="1:18" ht="24" customHeight="1">
      <c r="A67" s="16">
        <v>57</v>
      </c>
      <c r="B67" s="136">
        <v>209</v>
      </c>
      <c r="C67" s="18" t="s">
        <v>7</v>
      </c>
      <c r="D67" s="36">
        <v>1392</v>
      </c>
      <c r="E67" s="35">
        <f>B67</f>
        <v>209</v>
      </c>
      <c r="F67" s="18" t="str">
        <f>C67</f>
        <v>답</v>
      </c>
      <c r="G67" s="29">
        <v>1353.4</v>
      </c>
      <c r="H67" s="37"/>
      <c r="I67" s="22">
        <v>7650</v>
      </c>
      <c r="J67" s="23"/>
      <c r="K67" s="96"/>
      <c r="L67" s="24">
        <f t="shared" si="6"/>
        <v>-38.599999999999909</v>
      </c>
      <c r="M67" s="153">
        <f>IF(L67&gt;0,"",I67*L67)</f>
        <v>-295289.9999999993</v>
      </c>
      <c r="N67" s="91"/>
      <c r="O67" s="38" t="s">
        <v>16</v>
      </c>
      <c r="P67" s="26"/>
      <c r="Q67" s="26"/>
      <c r="R67" s="26"/>
    </row>
    <row r="68" spans="1:18" ht="24" customHeight="1">
      <c r="A68" s="16">
        <v>58</v>
      </c>
      <c r="B68" s="137">
        <v>210</v>
      </c>
      <c r="C68" s="18" t="s">
        <v>3</v>
      </c>
      <c r="D68" s="44">
        <v>641</v>
      </c>
      <c r="E68" s="35">
        <f>B68</f>
        <v>210</v>
      </c>
      <c r="F68" s="18" t="str">
        <f>C68</f>
        <v>전</v>
      </c>
      <c r="G68" s="16">
        <v>698</v>
      </c>
      <c r="H68" s="37"/>
      <c r="I68" s="22">
        <v>7650</v>
      </c>
      <c r="J68" s="23">
        <f>G68-D68</f>
        <v>57</v>
      </c>
      <c r="K68" s="96">
        <f t="shared" si="1"/>
        <v>436050</v>
      </c>
      <c r="L68" s="24" t="str">
        <f t="shared" si="6"/>
        <v/>
      </c>
      <c r="M68" s="153"/>
      <c r="N68" s="91" t="s">
        <v>6</v>
      </c>
      <c r="O68" s="45" t="s">
        <v>98</v>
      </c>
      <c r="P68" s="26"/>
      <c r="Q68" s="26"/>
      <c r="R68" s="26"/>
    </row>
    <row r="69" spans="1:18" ht="24" customHeight="1">
      <c r="A69" s="16">
        <v>59</v>
      </c>
      <c r="B69" s="136">
        <v>211</v>
      </c>
      <c r="C69" s="18" t="s">
        <v>3</v>
      </c>
      <c r="D69" s="36">
        <v>635</v>
      </c>
      <c r="E69" s="35">
        <v>211</v>
      </c>
      <c r="F69" s="18" t="s">
        <v>3</v>
      </c>
      <c r="G69" s="29">
        <v>540.5</v>
      </c>
      <c r="H69" s="37"/>
      <c r="I69" s="22">
        <v>7800</v>
      </c>
      <c r="J69" s="23"/>
      <c r="K69" s="96"/>
      <c r="L69" s="24">
        <f t="shared" si="6"/>
        <v>-94.5</v>
      </c>
      <c r="M69" s="153">
        <f>IF(L69&gt;0,"",I69*L69)</f>
        <v>-737100</v>
      </c>
      <c r="N69" s="91"/>
      <c r="O69" s="38" t="s">
        <v>17</v>
      </c>
      <c r="P69" s="26"/>
      <c r="Q69" s="26"/>
      <c r="R69" s="26"/>
    </row>
    <row r="70" spans="1:18" ht="24" customHeight="1">
      <c r="A70" s="16">
        <v>60</v>
      </c>
      <c r="B70" s="137" t="s">
        <v>37</v>
      </c>
      <c r="C70" s="18" t="s">
        <v>3</v>
      </c>
      <c r="D70" s="58">
        <v>1107</v>
      </c>
      <c r="E70" s="43" t="str">
        <f>B70</f>
        <v>211-1</v>
      </c>
      <c r="F70" s="18" t="str">
        <f>C70</f>
        <v>전</v>
      </c>
      <c r="G70" s="59">
        <v>1211.9000000000001</v>
      </c>
      <c r="H70" s="37"/>
      <c r="I70" s="22">
        <v>7650</v>
      </c>
      <c r="J70" s="23">
        <f>G70-D70</f>
        <v>104.90000000000009</v>
      </c>
      <c r="K70" s="96">
        <f t="shared" si="1"/>
        <v>802480</v>
      </c>
      <c r="L70" s="24" t="str">
        <f t="shared" si="6"/>
        <v/>
      </c>
      <c r="M70" s="153"/>
      <c r="N70" s="91"/>
      <c r="O70" s="45" t="s">
        <v>38</v>
      </c>
      <c r="P70" s="26"/>
      <c r="Q70" s="26"/>
      <c r="R70" s="42"/>
    </row>
    <row r="71" spans="1:18" ht="24" customHeight="1">
      <c r="A71" s="16">
        <v>61</v>
      </c>
      <c r="B71" s="136">
        <v>212</v>
      </c>
      <c r="C71" s="18" t="s">
        <v>3</v>
      </c>
      <c r="D71" s="36">
        <v>426</v>
      </c>
      <c r="E71" s="35">
        <v>212</v>
      </c>
      <c r="F71" s="18" t="s">
        <v>3</v>
      </c>
      <c r="G71" s="29">
        <v>451.3</v>
      </c>
      <c r="H71" s="37"/>
      <c r="I71" s="22">
        <v>4350</v>
      </c>
      <c r="J71" s="23">
        <f>G71-D71</f>
        <v>25.300000000000011</v>
      </c>
      <c r="K71" s="96">
        <f t="shared" si="1"/>
        <v>110050</v>
      </c>
      <c r="L71" s="24" t="str">
        <f t="shared" si="6"/>
        <v/>
      </c>
      <c r="M71" s="153"/>
      <c r="N71" s="91"/>
      <c r="O71" s="38" t="s">
        <v>17</v>
      </c>
      <c r="P71" s="26"/>
      <c r="Q71" s="26"/>
      <c r="R71" s="26"/>
    </row>
    <row r="72" spans="1:18" ht="24" customHeight="1">
      <c r="A72" s="16">
        <v>62</v>
      </c>
      <c r="B72" s="143" t="s">
        <v>108</v>
      </c>
      <c r="C72" s="73" t="s">
        <v>3</v>
      </c>
      <c r="D72" s="111">
        <v>631</v>
      </c>
      <c r="E72" s="35" t="str">
        <f t="shared" ref="E72:F75" si="10">B72</f>
        <v>215-1</v>
      </c>
      <c r="F72" s="18" t="str">
        <f t="shared" si="10"/>
        <v>전</v>
      </c>
      <c r="G72" s="122">
        <v>696.6</v>
      </c>
      <c r="H72" s="125"/>
      <c r="I72" s="15">
        <v>4480</v>
      </c>
      <c r="J72" s="23">
        <f>G72-D72</f>
        <v>65.600000000000023</v>
      </c>
      <c r="K72" s="96">
        <f t="shared" si="1"/>
        <v>293880</v>
      </c>
      <c r="L72" s="24" t="str">
        <f t="shared" si="6"/>
        <v/>
      </c>
      <c r="M72" s="153"/>
      <c r="N72" s="91" t="s">
        <v>6</v>
      </c>
      <c r="O72" s="129" t="s">
        <v>109</v>
      </c>
      <c r="P72" s="74"/>
      <c r="Q72" s="74"/>
      <c r="R72" s="74"/>
    </row>
    <row r="73" spans="1:18" ht="24" customHeight="1">
      <c r="A73" s="16">
        <v>63</v>
      </c>
      <c r="B73" s="139">
        <v>216</v>
      </c>
      <c r="C73" s="18" t="s">
        <v>3</v>
      </c>
      <c r="D73" s="19">
        <v>3722</v>
      </c>
      <c r="E73" s="35">
        <f t="shared" si="10"/>
        <v>216</v>
      </c>
      <c r="F73" s="18" t="str">
        <f t="shared" si="10"/>
        <v>전</v>
      </c>
      <c r="G73" s="20">
        <v>3324.4</v>
      </c>
      <c r="H73" s="21"/>
      <c r="I73" s="22">
        <v>7650</v>
      </c>
      <c r="J73" s="23"/>
      <c r="K73" s="96"/>
      <c r="L73" s="24">
        <f t="shared" si="6"/>
        <v>-397.59999999999991</v>
      </c>
      <c r="M73" s="153">
        <f>IF(L73&gt;0,"",I73*L73)</f>
        <v>-3041639.9999999995</v>
      </c>
      <c r="N73" s="91"/>
      <c r="O73" s="25" t="s">
        <v>79</v>
      </c>
      <c r="P73" s="26"/>
      <c r="Q73" s="26"/>
      <c r="R73" s="42"/>
    </row>
    <row r="74" spans="1:18" ht="24" customHeight="1">
      <c r="A74" s="16">
        <v>64</v>
      </c>
      <c r="B74" s="140">
        <v>217</v>
      </c>
      <c r="C74" s="18" t="s">
        <v>7</v>
      </c>
      <c r="D74" s="53">
        <v>536</v>
      </c>
      <c r="E74" s="52">
        <f t="shared" si="10"/>
        <v>217</v>
      </c>
      <c r="F74" s="18" t="str">
        <f t="shared" si="10"/>
        <v>답</v>
      </c>
      <c r="G74" s="50">
        <v>511.4</v>
      </c>
      <c r="H74" s="37"/>
      <c r="I74" s="22">
        <v>7650</v>
      </c>
      <c r="J74" s="23"/>
      <c r="K74" s="96"/>
      <c r="L74" s="24">
        <f t="shared" si="6"/>
        <v>-24.600000000000023</v>
      </c>
      <c r="M74" s="153">
        <f>IF(L74&gt;0,"",I74*L74)</f>
        <v>-188190.00000000017</v>
      </c>
      <c r="N74" s="91" t="s">
        <v>6</v>
      </c>
      <c r="O74" s="51" t="s">
        <v>26</v>
      </c>
      <c r="P74" s="26"/>
      <c r="Q74" s="26"/>
      <c r="R74" s="42"/>
    </row>
    <row r="75" spans="1:18" ht="24" customHeight="1">
      <c r="A75" s="16">
        <v>65</v>
      </c>
      <c r="B75" s="144" t="s">
        <v>112</v>
      </c>
      <c r="C75" s="75" t="s">
        <v>7</v>
      </c>
      <c r="D75" s="87">
        <v>2261</v>
      </c>
      <c r="E75" s="35" t="str">
        <f t="shared" si="10"/>
        <v>218-1</v>
      </c>
      <c r="F75" s="18" t="str">
        <f t="shared" si="10"/>
        <v>답</v>
      </c>
      <c r="G75" s="87">
        <v>2085.5</v>
      </c>
      <c r="H75" s="126"/>
      <c r="I75" s="22">
        <v>7890</v>
      </c>
      <c r="J75" s="23"/>
      <c r="K75" s="96"/>
      <c r="L75" s="24">
        <f t="shared" ref="L75:L106" si="11">IF(G75-D75&gt;0,"",G75-D75)</f>
        <v>-175.5</v>
      </c>
      <c r="M75" s="153">
        <f>ROUNDDOWN(IF(L75&gt;0,"",I75*L75),-1)</f>
        <v>-1384690</v>
      </c>
      <c r="N75" s="91" t="s">
        <v>6</v>
      </c>
      <c r="O75" s="89" t="s">
        <v>113</v>
      </c>
      <c r="P75" s="80"/>
      <c r="Q75" s="80"/>
      <c r="R75" s="80"/>
    </row>
    <row r="76" spans="1:18" ht="24" customHeight="1">
      <c r="A76" s="16">
        <v>66</v>
      </c>
      <c r="B76" s="140">
        <v>220</v>
      </c>
      <c r="C76" s="18" t="s">
        <v>3</v>
      </c>
      <c r="D76" s="40">
        <v>1124</v>
      </c>
      <c r="E76" s="39">
        <v>220</v>
      </c>
      <c r="F76" s="18" t="s">
        <v>3</v>
      </c>
      <c r="G76" s="29">
        <v>1255.0999999999999</v>
      </c>
      <c r="H76" s="37"/>
      <c r="I76" s="22">
        <v>7890</v>
      </c>
      <c r="J76" s="23">
        <f>G76-D76</f>
        <v>131.09999999999991</v>
      </c>
      <c r="K76" s="96">
        <f t="shared" ref="K76:K138" si="12">ROUNDDOWN(I76*J76,-1)</f>
        <v>1034370</v>
      </c>
      <c r="L76" s="24" t="str">
        <f t="shared" si="11"/>
        <v/>
      </c>
      <c r="M76" s="153"/>
      <c r="N76" s="91"/>
      <c r="O76" s="41" t="s">
        <v>51</v>
      </c>
      <c r="P76" s="26"/>
      <c r="Q76" s="26"/>
      <c r="R76" s="26"/>
    </row>
    <row r="77" spans="1:18" ht="24" customHeight="1">
      <c r="A77" s="16">
        <v>67</v>
      </c>
      <c r="B77" s="139">
        <v>221</v>
      </c>
      <c r="C77" s="18" t="s">
        <v>7</v>
      </c>
      <c r="D77" s="19">
        <v>2026</v>
      </c>
      <c r="E77" s="35">
        <f t="shared" ref="E77:E91" si="13">B77</f>
        <v>221</v>
      </c>
      <c r="F77" s="18" t="str">
        <f t="shared" ref="F77:F91" si="14">C77</f>
        <v>답</v>
      </c>
      <c r="G77" s="20">
        <v>1822</v>
      </c>
      <c r="H77" s="21"/>
      <c r="I77" s="22">
        <v>7650</v>
      </c>
      <c r="J77" s="23"/>
      <c r="K77" s="96"/>
      <c r="L77" s="24">
        <f t="shared" si="11"/>
        <v>-204</v>
      </c>
      <c r="M77" s="153">
        <f>IF(L77&gt;0,"",I77*L77)</f>
        <v>-1560600</v>
      </c>
      <c r="N77" s="91"/>
      <c r="O77" s="25" t="s">
        <v>79</v>
      </c>
      <c r="P77" s="26"/>
      <c r="Q77" s="26"/>
      <c r="R77" s="71"/>
    </row>
    <row r="78" spans="1:18" ht="24" customHeight="1">
      <c r="A78" s="16">
        <v>68</v>
      </c>
      <c r="B78" s="138">
        <v>223</v>
      </c>
      <c r="C78" s="18" t="s">
        <v>7</v>
      </c>
      <c r="D78" s="108">
        <v>1660</v>
      </c>
      <c r="E78" s="35">
        <f t="shared" si="13"/>
        <v>223</v>
      </c>
      <c r="F78" s="18" t="str">
        <f t="shared" si="14"/>
        <v>답</v>
      </c>
      <c r="G78" s="108">
        <v>1717.8</v>
      </c>
      <c r="H78" s="88"/>
      <c r="I78" s="22">
        <v>8490</v>
      </c>
      <c r="J78" s="23">
        <f>G78-D78</f>
        <v>57.799999999999955</v>
      </c>
      <c r="K78" s="96">
        <f t="shared" si="12"/>
        <v>490720</v>
      </c>
      <c r="L78" s="24" t="str">
        <f t="shared" si="11"/>
        <v/>
      </c>
      <c r="M78" s="153"/>
      <c r="N78" s="91"/>
      <c r="O78" s="127" t="s">
        <v>151</v>
      </c>
      <c r="P78" s="26"/>
      <c r="Q78" s="26"/>
      <c r="R78" s="26"/>
    </row>
    <row r="79" spans="1:18" ht="24" customHeight="1">
      <c r="A79" s="16">
        <v>69</v>
      </c>
      <c r="B79" s="136">
        <v>225</v>
      </c>
      <c r="C79" s="18" t="s">
        <v>3</v>
      </c>
      <c r="D79" s="36">
        <v>1405</v>
      </c>
      <c r="E79" s="35">
        <f t="shared" si="13"/>
        <v>225</v>
      </c>
      <c r="F79" s="18" t="str">
        <f t="shared" si="14"/>
        <v>전</v>
      </c>
      <c r="G79" s="29">
        <v>1575.2</v>
      </c>
      <c r="H79" s="37"/>
      <c r="I79" s="22">
        <v>8400</v>
      </c>
      <c r="J79" s="23">
        <f>G79-D79</f>
        <v>170.20000000000005</v>
      </c>
      <c r="K79" s="96">
        <f t="shared" si="12"/>
        <v>1429680</v>
      </c>
      <c r="L79" s="24" t="str">
        <f t="shared" si="11"/>
        <v/>
      </c>
      <c r="M79" s="153"/>
      <c r="N79" s="91"/>
      <c r="O79" s="38" t="s">
        <v>16</v>
      </c>
      <c r="P79" s="26"/>
      <c r="Q79" s="26"/>
      <c r="R79" s="26"/>
    </row>
    <row r="80" spans="1:18" ht="24" customHeight="1">
      <c r="A80" s="16">
        <v>70</v>
      </c>
      <c r="B80" s="139">
        <v>226</v>
      </c>
      <c r="C80" s="18" t="s">
        <v>3</v>
      </c>
      <c r="D80" s="19">
        <v>1081</v>
      </c>
      <c r="E80" s="43">
        <f t="shared" si="13"/>
        <v>226</v>
      </c>
      <c r="F80" s="18" t="str">
        <f t="shared" si="14"/>
        <v>전</v>
      </c>
      <c r="G80" s="59">
        <v>1237.4000000000001</v>
      </c>
      <c r="H80" s="21"/>
      <c r="I80" s="22">
        <v>8400</v>
      </c>
      <c r="J80" s="23">
        <f>G80-D80</f>
        <v>156.40000000000009</v>
      </c>
      <c r="K80" s="96">
        <f t="shared" si="12"/>
        <v>1313760</v>
      </c>
      <c r="L80" s="24" t="str">
        <f t="shared" si="11"/>
        <v/>
      </c>
      <c r="M80" s="153"/>
      <c r="N80" s="91"/>
      <c r="O80" s="45" t="s">
        <v>38</v>
      </c>
      <c r="P80" s="26"/>
      <c r="Q80" s="26"/>
      <c r="R80" s="42"/>
    </row>
    <row r="81" spans="1:18" ht="24" customHeight="1">
      <c r="A81" s="16">
        <v>71</v>
      </c>
      <c r="B81" s="141">
        <v>227</v>
      </c>
      <c r="C81" s="18" t="s">
        <v>3</v>
      </c>
      <c r="D81" s="117">
        <v>1001</v>
      </c>
      <c r="E81" s="35">
        <f t="shared" si="13"/>
        <v>227</v>
      </c>
      <c r="F81" s="18" t="str">
        <f t="shared" si="14"/>
        <v>전</v>
      </c>
      <c r="G81" s="50">
        <v>1080.5</v>
      </c>
      <c r="H81" s="21"/>
      <c r="I81" s="86">
        <v>9320</v>
      </c>
      <c r="J81" s="23">
        <f>G81-D81</f>
        <v>79.5</v>
      </c>
      <c r="K81" s="96">
        <f t="shared" si="12"/>
        <v>740940</v>
      </c>
      <c r="L81" s="24" t="str">
        <f t="shared" si="11"/>
        <v/>
      </c>
      <c r="M81" s="153"/>
      <c r="N81" s="91" t="s">
        <v>6</v>
      </c>
      <c r="O81" s="32" t="s">
        <v>107</v>
      </c>
      <c r="P81" s="26"/>
      <c r="Q81" s="26"/>
      <c r="R81" s="26"/>
    </row>
    <row r="82" spans="1:18" ht="24" customHeight="1">
      <c r="A82" s="16">
        <v>72</v>
      </c>
      <c r="B82" s="144" t="s">
        <v>115</v>
      </c>
      <c r="C82" s="75" t="s">
        <v>3</v>
      </c>
      <c r="D82" s="87">
        <v>1629</v>
      </c>
      <c r="E82" s="35" t="str">
        <f t="shared" si="13"/>
        <v>227-5</v>
      </c>
      <c r="F82" s="18" t="str">
        <f t="shared" si="14"/>
        <v>전</v>
      </c>
      <c r="G82" s="87">
        <v>1712.5</v>
      </c>
      <c r="H82" s="126"/>
      <c r="I82" s="22">
        <v>9320</v>
      </c>
      <c r="J82" s="23">
        <f>G82-D82</f>
        <v>83.5</v>
      </c>
      <c r="K82" s="96">
        <f t="shared" si="12"/>
        <v>778220</v>
      </c>
      <c r="L82" s="24" t="str">
        <f t="shared" si="11"/>
        <v/>
      </c>
      <c r="M82" s="153"/>
      <c r="N82" s="91"/>
      <c r="O82" s="89" t="s">
        <v>116</v>
      </c>
      <c r="P82" s="80"/>
      <c r="Q82" s="80"/>
      <c r="R82" s="80"/>
    </row>
    <row r="83" spans="1:18" ht="24" customHeight="1">
      <c r="A83" s="16">
        <v>73</v>
      </c>
      <c r="B83" s="144" t="s">
        <v>117</v>
      </c>
      <c r="C83" s="75" t="s">
        <v>3</v>
      </c>
      <c r="D83" s="87">
        <v>1815</v>
      </c>
      <c r="E83" s="35" t="str">
        <f t="shared" si="13"/>
        <v>227-6</v>
      </c>
      <c r="F83" s="18" t="str">
        <f t="shared" si="14"/>
        <v>전</v>
      </c>
      <c r="G83" s="87">
        <v>1731.5</v>
      </c>
      <c r="H83" s="126"/>
      <c r="I83" s="22">
        <v>9320</v>
      </c>
      <c r="J83" s="23"/>
      <c r="K83" s="96"/>
      <c r="L83" s="24">
        <f t="shared" si="11"/>
        <v>-83.5</v>
      </c>
      <c r="M83" s="153">
        <f>IF(L83&gt;0,"",I83*L83)</f>
        <v>-778220</v>
      </c>
      <c r="N83" s="91"/>
      <c r="O83" s="89" t="s">
        <v>47</v>
      </c>
      <c r="P83" s="80"/>
      <c r="Q83" s="80"/>
      <c r="R83" s="80"/>
    </row>
    <row r="84" spans="1:18" ht="24" customHeight="1">
      <c r="A84" s="16">
        <v>74</v>
      </c>
      <c r="B84" s="136">
        <v>228</v>
      </c>
      <c r="C84" s="18" t="s">
        <v>3</v>
      </c>
      <c r="D84" s="36">
        <v>899</v>
      </c>
      <c r="E84" s="35">
        <f t="shared" si="13"/>
        <v>228</v>
      </c>
      <c r="F84" s="18" t="str">
        <f t="shared" si="14"/>
        <v>전</v>
      </c>
      <c r="G84" s="29">
        <v>1059.3</v>
      </c>
      <c r="H84" s="37"/>
      <c r="I84" s="22">
        <v>8400</v>
      </c>
      <c r="J84" s="23">
        <f>G84-D84</f>
        <v>160.29999999999995</v>
      </c>
      <c r="K84" s="96">
        <f t="shared" si="12"/>
        <v>1346520</v>
      </c>
      <c r="L84" s="24" t="str">
        <f t="shared" si="11"/>
        <v/>
      </c>
      <c r="M84" s="153"/>
      <c r="N84" s="91"/>
      <c r="O84" s="38" t="s">
        <v>16</v>
      </c>
      <c r="P84" s="26"/>
      <c r="Q84" s="26"/>
      <c r="R84" s="26"/>
    </row>
    <row r="85" spans="1:18" ht="24" customHeight="1">
      <c r="A85" s="16">
        <v>75</v>
      </c>
      <c r="B85" s="138">
        <v>229</v>
      </c>
      <c r="C85" s="18" t="s">
        <v>7</v>
      </c>
      <c r="D85" s="108">
        <v>1494</v>
      </c>
      <c r="E85" s="35">
        <f t="shared" si="13"/>
        <v>229</v>
      </c>
      <c r="F85" s="18" t="str">
        <f t="shared" si="14"/>
        <v>답</v>
      </c>
      <c r="G85" s="108">
        <v>1468.7</v>
      </c>
      <c r="H85" s="88"/>
      <c r="I85" s="22">
        <v>7890</v>
      </c>
      <c r="J85" s="23"/>
      <c r="K85" s="96"/>
      <c r="L85" s="24">
        <f t="shared" si="11"/>
        <v>-25.299999999999955</v>
      </c>
      <c r="M85" s="153">
        <f>ROUNDDOWN(IF(L85&gt;0,"",I85*L85),-1)</f>
        <v>-199610</v>
      </c>
      <c r="N85" s="91"/>
      <c r="O85" s="127" t="s">
        <v>178</v>
      </c>
      <c r="P85" s="26"/>
      <c r="Q85" s="26"/>
      <c r="R85" s="26"/>
    </row>
    <row r="86" spans="1:18" ht="24" customHeight="1">
      <c r="A86" s="16">
        <v>76</v>
      </c>
      <c r="B86" s="137">
        <v>232</v>
      </c>
      <c r="C86" s="18" t="s">
        <v>3</v>
      </c>
      <c r="D86" s="44">
        <v>1078</v>
      </c>
      <c r="E86" s="35">
        <f t="shared" si="13"/>
        <v>232</v>
      </c>
      <c r="F86" s="18" t="str">
        <f t="shared" si="14"/>
        <v>전</v>
      </c>
      <c r="G86" s="16">
        <v>1142.4000000000001</v>
      </c>
      <c r="H86" s="37"/>
      <c r="I86" s="22">
        <v>7890</v>
      </c>
      <c r="J86" s="23">
        <f>G86-D86</f>
        <v>64.400000000000091</v>
      </c>
      <c r="K86" s="96">
        <f t="shared" si="12"/>
        <v>508110</v>
      </c>
      <c r="L86" s="24" t="str">
        <f t="shared" si="11"/>
        <v/>
      </c>
      <c r="M86" s="153"/>
      <c r="N86" s="91" t="s">
        <v>6</v>
      </c>
      <c r="O86" s="45" t="s">
        <v>95</v>
      </c>
      <c r="P86" s="26"/>
      <c r="Q86" s="26"/>
      <c r="R86" s="26"/>
    </row>
    <row r="87" spans="1:18" ht="24" customHeight="1">
      <c r="A87" s="16">
        <v>77</v>
      </c>
      <c r="B87" s="145" t="s">
        <v>85</v>
      </c>
      <c r="C87" s="75" t="s">
        <v>3</v>
      </c>
      <c r="D87" s="110">
        <v>1157</v>
      </c>
      <c r="E87" s="35" t="str">
        <f t="shared" si="13"/>
        <v>235-2</v>
      </c>
      <c r="F87" s="18" t="str">
        <f t="shared" si="14"/>
        <v>전</v>
      </c>
      <c r="G87" s="120">
        <v>1126.3</v>
      </c>
      <c r="H87" s="78"/>
      <c r="I87" s="22">
        <v>7890</v>
      </c>
      <c r="J87" s="23"/>
      <c r="K87" s="96"/>
      <c r="L87" s="24">
        <f t="shared" si="11"/>
        <v>-30.700000000000045</v>
      </c>
      <c r="M87" s="153">
        <f>ROUNDDOWN(IF(L87&gt;0,"",I87*L87),-1)</f>
        <v>-242220</v>
      </c>
      <c r="N87" s="91"/>
      <c r="O87" s="128" t="s">
        <v>26</v>
      </c>
      <c r="P87" s="80"/>
      <c r="Q87" s="80"/>
      <c r="R87" s="132"/>
    </row>
    <row r="88" spans="1:18" ht="24" customHeight="1">
      <c r="A88" s="16">
        <v>78</v>
      </c>
      <c r="B88" s="145" t="s">
        <v>31</v>
      </c>
      <c r="C88" s="75" t="s">
        <v>7</v>
      </c>
      <c r="D88" s="115">
        <v>1388</v>
      </c>
      <c r="E88" s="35" t="str">
        <f t="shared" si="13"/>
        <v>235-3</v>
      </c>
      <c r="F88" s="18" t="str">
        <f t="shared" si="14"/>
        <v>답</v>
      </c>
      <c r="G88" s="85">
        <v>1455.7</v>
      </c>
      <c r="H88" s="78"/>
      <c r="I88" s="56">
        <v>7890</v>
      </c>
      <c r="J88" s="23">
        <f>G88-D88</f>
        <v>67.700000000000045</v>
      </c>
      <c r="K88" s="96">
        <f t="shared" si="12"/>
        <v>534150</v>
      </c>
      <c r="L88" s="24" t="str">
        <f t="shared" si="11"/>
        <v/>
      </c>
      <c r="M88" s="153"/>
      <c r="N88" s="91" t="s">
        <v>6</v>
      </c>
      <c r="O88" s="128" t="s">
        <v>32</v>
      </c>
      <c r="P88" s="80"/>
      <c r="Q88" s="80"/>
      <c r="R88" s="132"/>
    </row>
    <row r="89" spans="1:18" ht="24" customHeight="1">
      <c r="A89" s="16">
        <v>79</v>
      </c>
      <c r="B89" s="145" t="s">
        <v>15</v>
      </c>
      <c r="C89" s="75" t="s">
        <v>7</v>
      </c>
      <c r="D89" s="110">
        <v>1451</v>
      </c>
      <c r="E89" s="35" t="str">
        <f t="shared" si="13"/>
        <v>235-7</v>
      </c>
      <c r="F89" s="18" t="str">
        <f t="shared" si="14"/>
        <v>답</v>
      </c>
      <c r="G89" s="120">
        <v>1410.5</v>
      </c>
      <c r="H89" s="37"/>
      <c r="I89" s="22">
        <v>7890</v>
      </c>
      <c r="J89" s="23"/>
      <c r="K89" s="96"/>
      <c r="L89" s="24">
        <f t="shared" si="11"/>
        <v>-40.5</v>
      </c>
      <c r="M89" s="153">
        <f>ROUNDDOWN(IF(L89&gt;0,"",I89*L89),-1)</f>
        <v>-319540</v>
      </c>
      <c r="N89" s="91"/>
      <c r="O89" s="128" t="s">
        <v>16</v>
      </c>
      <c r="P89" s="80"/>
      <c r="Q89" s="80"/>
      <c r="R89" s="80"/>
    </row>
    <row r="90" spans="1:18" ht="24" customHeight="1">
      <c r="A90" s="16">
        <v>80</v>
      </c>
      <c r="B90" s="138">
        <v>236</v>
      </c>
      <c r="C90" s="18" t="s">
        <v>3</v>
      </c>
      <c r="D90" s="108">
        <v>1574</v>
      </c>
      <c r="E90" s="35">
        <f t="shared" si="13"/>
        <v>236</v>
      </c>
      <c r="F90" s="18" t="str">
        <f t="shared" si="14"/>
        <v>전</v>
      </c>
      <c r="G90" s="108">
        <v>1731.5</v>
      </c>
      <c r="H90" s="88"/>
      <c r="I90" s="22">
        <v>7890</v>
      </c>
      <c r="J90" s="23">
        <f>G90-D90</f>
        <v>157.5</v>
      </c>
      <c r="K90" s="96">
        <f t="shared" si="12"/>
        <v>1242670</v>
      </c>
      <c r="L90" s="24" t="str">
        <f t="shared" si="11"/>
        <v/>
      </c>
      <c r="M90" s="153"/>
      <c r="N90" s="91"/>
      <c r="O90" s="127" t="s">
        <v>136</v>
      </c>
      <c r="P90" s="26"/>
      <c r="Q90" s="26"/>
      <c r="R90" s="26"/>
    </row>
    <row r="91" spans="1:18" ht="24" customHeight="1">
      <c r="A91" s="16">
        <v>81</v>
      </c>
      <c r="B91" s="136">
        <v>239</v>
      </c>
      <c r="C91" s="18" t="s">
        <v>3</v>
      </c>
      <c r="D91" s="54">
        <v>1964</v>
      </c>
      <c r="E91" s="35">
        <f t="shared" si="13"/>
        <v>239</v>
      </c>
      <c r="F91" s="18" t="str">
        <f t="shared" si="14"/>
        <v>전</v>
      </c>
      <c r="G91" s="50">
        <v>2087.4</v>
      </c>
      <c r="H91" s="55"/>
      <c r="I91" s="22">
        <v>8400</v>
      </c>
      <c r="J91" s="23">
        <f>G91-D91</f>
        <v>123.40000000000009</v>
      </c>
      <c r="K91" s="96">
        <f t="shared" si="12"/>
        <v>1036560</v>
      </c>
      <c r="L91" s="24" t="str">
        <f t="shared" si="11"/>
        <v/>
      </c>
      <c r="M91" s="153"/>
      <c r="N91" s="91" t="s">
        <v>6</v>
      </c>
      <c r="O91" s="38" t="s">
        <v>26</v>
      </c>
      <c r="P91" s="26"/>
      <c r="Q91" s="26"/>
      <c r="R91" s="42"/>
    </row>
    <row r="92" spans="1:18" ht="24" customHeight="1">
      <c r="A92" s="16">
        <v>82</v>
      </c>
      <c r="B92" s="67">
        <v>240</v>
      </c>
      <c r="C92" s="18" t="s">
        <v>3</v>
      </c>
      <c r="D92" s="40">
        <v>1772</v>
      </c>
      <c r="E92" s="67">
        <v>240</v>
      </c>
      <c r="F92" s="18" t="s">
        <v>3</v>
      </c>
      <c r="G92" s="29">
        <v>1749.2</v>
      </c>
      <c r="H92" s="37"/>
      <c r="I92" s="22">
        <v>7890</v>
      </c>
      <c r="J92" s="23"/>
      <c r="K92" s="96"/>
      <c r="L92" s="24">
        <f t="shared" si="11"/>
        <v>-22.799999999999955</v>
      </c>
      <c r="M92" s="153">
        <f>ROUNDDOWN(IF(L92&gt;0,"",I92*L92),-1)</f>
        <v>-179890</v>
      </c>
      <c r="N92" s="91"/>
      <c r="O92" s="41" t="s">
        <v>43</v>
      </c>
      <c r="P92" s="26"/>
      <c r="Q92" s="26"/>
      <c r="R92" s="42"/>
    </row>
    <row r="93" spans="1:18" ht="24" customHeight="1">
      <c r="A93" s="16">
        <v>83</v>
      </c>
      <c r="B93" s="138">
        <v>245</v>
      </c>
      <c r="C93" s="18" t="s">
        <v>7</v>
      </c>
      <c r="D93" s="108">
        <v>1709</v>
      </c>
      <c r="E93" s="35">
        <f t="shared" ref="E93:F99" si="15">B93</f>
        <v>245</v>
      </c>
      <c r="F93" s="18" t="str">
        <f t="shared" si="15"/>
        <v>답</v>
      </c>
      <c r="G93" s="50">
        <v>1763.8</v>
      </c>
      <c r="H93" s="88"/>
      <c r="I93" s="22">
        <v>7890</v>
      </c>
      <c r="J93" s="23">
        <f>G93-D93</f>
        <v>54.799999999999955</v>
      </c>
      <c r="K93" s="96">
        <f t="shared" si="12"/>
        <v>432370</v>
      </c>
      <c r="L93" s="24" t="str">
        <f t="shared" si="11"/>
        <v/>
      </c>
      <c r="M93" s="153"/>
      <c r="N93" s="91" t="s">
        <v>6</v>
      </c>
      <c r="O93" s="127" t="s">
        <v>23</v>
      </c>
      <c r="P93" s="26"/>
      <c r="Q93" s="26"/>
      <c r="R93" s="26"/>
    </row>
    <row r="94" spans="1:18" ht="24" customHeight="1">
      <c r="A94" s="16">
        <v>84</v>
      </c>
      <c r="B94" s="145" t="s">
        <v>86</v>
      </c>
      <c r="C94" s="75" t="s">
        <v>7</v>
      </c>
      <c r="D94" s="110">
        <v>1597</v>
      </c>
      <c r="E94" s="35" t="str">
        <f t="shared" si="15"/>
        <v>247-2</v>
      </c>
      <c r="F94" s="18" t="str">
        <f t="shared" si="15"/>
        <v>답</v>
      </c>
      <c r="G94" s="120">
        <v>1508.4</v>
      </c>
      <c r="H94" s="37"/>
      <c r="I94" s="22">
        <v>7890</v>
      </c>
      <c r="J94" s="23"/>
      <c r="K94" s="96"/>
      <c r="L94" s="24">
        <f t="shared" si="11"/>
        <v>-88.599999999999909</v>
      </c>
      <c r="M94" s="153">
        <f>ROUNDDOWN(IF(L94&gt;0,"",I94*L94),-1)</f>
        <v>-699050</v>
      </c>
      <c r="N94" s="91"/>
      <c r="O94" s="128" t="s">
        <v>87</v>
      </c>
      <c r="P94" s="80"/>
      <c r="Q94" s="80"/>
      <c r="R94" s="132"/>
    </row>
    <row r="95" spans="1:18" ht="24" customHeight="1">
      <c r="A95" s="16">
        <v>85</v>
      </c>
      <c r="B95" s="144" t="s">
        <v>137</v>
      </c>
      <c r="C95" s="75" t="s">
        <v>7</v>
      </c>
      <c r="D95" s="87">
        <v>1051</v>
      </c>
      <c r="E95" s="35" t="str">
        <f t="shared" si="15"/>
        <v>247-3</v>
      </c>
      <c r="F95" s="18" t="str">
        <f t="shared" si="15"/>
        <v>답</v>
      </c>
      <c r="G95" s="87">
        <v>1133.9000000000001</v>
      </c>
      <c r="H95" s="88"/>
      <c r="I95" s="22">
        <v>7890</v>
      </c>
      <c r="J95" s="23">
        <f>G95-D95</f>
        <v>82.900000000000091</v>
      </c>
      <c r="K95" s="96">
        <f t="shared" si="12"/>
        <v>654080</v>
      </c>
      <c r="L95" s="24" t="str">
        <f t="shared" si="11"/>
        <v/>
      </c>
      <c r="M95" s="153"/>
      <c r="N95" s="91"/>
      <c r="O95" s="89" t="s">
        <v>138</v>
      </c>
      <c r="P95" s="80"/>
      <c r="Q95" s="80"/>
      <c r="R95" s="80"/>
    </row>
    <row r="96" spans="1:18" ht="24" customHeight="1">
      <c r="A96" s="16">
        <v>86</v>
      </c>
      <c r="B96" s="136">
        <v>249</v>
      </c>
      <c r="C96" s="18" t="s">
        <v>7</v>
      </c>
      <c r="D96" s="54">
        <v>734</v>
      </c>
      <c r="E96" s="35">
        <f t="shared" si="15"/>
        <v>249</v>
      </c>
      <c r="F96" s="18" t="str">
        <f t="shared" si="15"/>
        <v>답</v>
      </c>
      <c r="G96" s="50">
        <v>759</v>
      </c>
      <c r="H96" s="37"/>
      <c r="I96" s="22">
        <v>7890</v>
      </c>
      <c r="J96" s="23">
        <f>G96-D96</f>
        <v>25</v>
      </c>
      <c r="K96" s="96">
        <f t="shared" si="12"/>
        <v>197250</v>
      </c>
      <c r="L96" s="24" t="str">
        <f t="shared" si="11"/>
        <v/>
      </c>
      <c r="M96" s="153"/>
      <c r="N96" s="91" t="s">
        <v>6</v>
      </c>
      <c r="O96" s="38" t="s">
        <v>26</v>
      </c>
      <c r="P96" s="26"/>
      <c r="Q96" s="26"/>
      <c r="R96" s="42"/>
    </row>
    <row r="97" spans="1:19" ht="24" customHeight="1">
      <c r="A97" s="16">
        <v>87</v>
      </c>
      <c r="B97" s="136">
        <v>250</v>
      </c>
      <c r="C97" s="18" t="s">
        <v>7</v>
      </c>
      <c r="D97" s="54">
        <v>1025</v>
      </c>
      <c r="E97" s="35">
        <f t="shared" si="15"/>
        <v>250</v>
      </c>
      <c r="F97" s="18" t="str">
        <f t="shared" si="15"/>
        <v>답</v>
      </c>
      <c r="G97" s="50">
        <v>994.9</v>
      </c>
      <c r="H97" s="37"/>
      <c r="I97" s="22">
        <v>7890</v>
      </c>
      <c r="J97" s="23"/>
      <c r="K97" s="96"/>
      <c r="L97" s="24">
        <f t="shared" si="11"/>
        <v>-30.100000000000023</v>
      </c>
      <c r="M97" s="153">
        <f t="shared" ref="M97:M103" si="16">ROUNDDOWN(IF(L97&gt;0,"",I97*L97),-1)</f>
        <v>-237480</v>
      </c>
      <c r="N97" s="91" t="s">
        <v>6</v>
      </c>
      <c r="O97" s="38" t="s">
        <v>26</v>
      </c>
      <c r="P97" s="26"/>
      <c r="Q97" s="26"/>
      <c r="R97" s="42"/>
    </row>
    <row r="98" spans="1:19" ht="24" customHeight="1">
      <c r="A98" s="16">
        <v>88</v>
      </c>
      <c r="B98" s="136">
        <v>251</v>
      </c>
      <c r="C98" s="18" t="s">
        <v>7</v>
      </c>
      <c r="D98" s="36">
        <v>1038</v>
      </c>
      <c r="E98" s="35">
        <f t="shared" si="15"/>
        <v>251</v>
      </c>
      <c r="F98" s="18" t="str">
        <f t="shared" si="15"/>
        <v>답</v>
      </c>
      <c r="G98" s="29">
        <v>968.7</v>
      </c>
      <c r="H98" s="37"/>
      <c r="I98" s="22">
        <v>7890</v>
      </c>
      <c r="J98" s="23"/>
      <c r="K98" s="96"/>
      <c r="L98" s="24">
        <f t="shared" si="11"/>
        <v>-69.299999999999955</v>
      </c>
      <c r="M98" s="153">
        <f t="shared" si="16"/>
        <v>-546770</v>
      </c>
      <c r="N98" s="91"/>
      <c r="O98" s="38" t="s">
        <v>59</v>
      </c>
      <c r="P98" s="26"/>
      <c r="Q98" s="26"/>
      <c r="R98" s="26"/>
    </row>
    <row r="99" spans="1:19" ht="24" customHeight="1">
      <c r="A99" s="16">
        <v>89</v>
      </c>
      <c r="B99" s="136">
        <v>252</v>
      </c>
      <c r="C99" s="18" t="s">
        <v>7</v>
      </c>
      <c r="D99" s="36">
        <v>1557</v>
      </c>
      <c r="E99" s="35">
        <f t="shared" si="15"/>
        <v>252</v>
      </c>
      <c r="F99" s="18" t="str">
        <f t="shared" si="15"/>
        <v>답</v>
      </c>
      <c r="G99" s="29">
        <v>1533.2</v>
      </c>
      <c r="H99" s="37"/>
      <c r="I99" s="22">
        <v>7890</v>
      </c>
      <c r="J99" s="23"/>
      <c r="K99" s="96"/>
      <c r="L99" s="24">
        <f t="shared" si="11"/>
        <v>-23.799999999999955</v>
      </c>
      <c r="M99" s="153">
        <f t="shared" si="16"/>
        <v>-187780</v>
      </c>
      <c r="N99" s="91"/>
      <c r="O99" s="38" t="s">
        <v>90</v>
      </c>
      <c r="P99" s="26"/>
      <c r="Q99" s="26"/>
      <c r="R99" s="42"/>
    </row>
    <row r="100" spans="1:19" ht="24" customHeight="1">
      <c r="A100" s="16">
        <v>90</v>
      </c>
      <c r="B100" s="145" t="s">
        <v>55</v>
      </c>
      <c r="C100" s="75" t="s">
        <v>7</v>
      </c>
      <c r="D100" s="110">
        <v>1745</v>
      </c>
      <c r="E100" s="35" t="s">
        <v>55</v>
      </c>
      <c r="F100" s="18" t="s">
        <v>7</v>
      </c>
      <c r="G100" s="120">
        <v>1725</v>
      </c>
      <c r="H100" s="37"/>
      <c r="I100" s="22">
        <v>7890</v>
      </c>
      <c r="J100" s="23"/>
      <c r="K100" s="96"/>
      <c r="L100" s="24">
        <f t="shared" si="11"/>
        <v>-20</v>
      </c>
      <c r="M100" s="153">
        <f>IF(L100&gt;0,"",I100*L100)</f>
        <v>-157800</v>
      </c>
      <c r="N100" s="91"/>
      <c r="O100" s="128" t="s">
        <v>56</v>
      </c>
      <c r="P100" s="80"/>
      <c r="Q100" s="80"/>
      <c r="R100" s="80"/>
    </row>
    <row r="101" spans="1:19" s="4" customFormat="1" ht="24" customHeight="1">
      <c r="A101" s="16">
        <v>91</v>
      </c>
      <c r="B101" s="145" t="s">
        <v>93</v>
      </c>
      <c r="C101" s="75" t="s">
        <v>7</v>
      </c>
      <c r="D101" s="110">
        <v>1977</v>
      </c>
      <c r="E101" s="35" t="str">
        <f t="shared" ref="E101:F103" si="17">B101</f>
        <v>253-2</v>
      </c>
      <c r="F101" s="18" t="str">
        <f t="shared" si="17"/>
        <v>답</v>
      </c>
      <c r="G101" s="120">
        <v>1896.7</v>
      </c>
      <c r="H101" s="37"/>
      <c r="I101" s="72">
        <v>7890</v>
      </c>
      <c r="J101" s="23"/>
      <c r="K101" s="96"/>
      <c r="L101" s="24">
        <f t="shared" si="11"/>
        <v>-80.299999999999955</v>
      </c>
      <c r="M101" s="153">
        <f t="shared" si="16"/>
        <v>-633560</v>
      </c>
      <c r="N101" s="91" t="s">
        <v>6</v>
      </c>
      <c r="O101" s="128" t="s">
        <v>94</v>
      </c>
      <c r="P101" s="80"/>
      <c r="Q101" s="80"/>
      <c r="R101" s="134"/>
    </row>
    <row r="102" spans="1:19" ht="24" customHeight="1">
      <c r="A102" s="16">
        <v>92</v>
      </c>
      <c r="B102" s="146" t="s">
        <v>18</v>
      </c>
      <c r="C102" s="75" t="s">
        <v>21</v>
      </c>
      <c r="D102" s="76">
        <v>959</v>
      </c>
      <c r="E102" s="43" t="str">
        <f t="shared" si="17"/>
        <v>296-2</v>
      </c>
      <c r="F102" s="18" t="str">
        <f t="shared" si="17"/>
        <v>제방</v>
      </c>
      <c r="G102" s="77">
        <v>930.6</v>
      </c>
      <c r="H102" s="37"/>
      <c r="I102" s="22">
        <v>2640</v>
      </c>
      <c r="J102" s="23"/>
      <c r="K102" s="96"/>
      <c r="L102" s="24">
        <f t="shared" si="11"/>
        <v>-28.399999999999977</v>
      </c>
      <c r="M102" s="153">
        <f t="shared" si="16"/>
        <v>-74970</v>
      </c>
      <c r="N102" s="91" t="s">
        <v>6</v>
      </c>
      <c r="O102" s="79" t="s">
        <v>22</v>
      </c>
      <c r="P102" s="80"/>
      <c r="Q102" s="80"/>
      <c r="R102" s="132"/>
    </row>
    <row r="103" spans="1:19" ht="24" customHeight="1">
      <c r="A103" s="16">
        <v>93</v>
      </c>
      <c r="B103" s="147" t="s">
        <v>19</v>
      </c>
      <c r="C103" s="75" t="s">
        <v>20</v>
      </c>
      <c r="D103" s="81">
        <v>255</v>
      </c>
      <c r="E103" s="43" t="str">
        <f t="shared" si="17"/>
        <v>296-3</v>
      </c>
      <c r="F103" s="18" t="str">
        <f t="shared" si="17"/>
        <v>하천</v>
      </c>
      <c r="G103" s="75">
        <v>196.4</v>
      </c>
      <c r="H103" s="82"/>
      <c r="I103" s="22">
        <v>2640</v>
      </c>
      <c r="J103" s="23"/>
      <c r="K103" s="96"/>
      <c r="L103" s="24">
        <f t="shared" si="11"/>
        <v>-58.599999999999994</v>
      </c>
      <c r="M103" s="153">
        <f t="shared" si="16"/>
        <v>-154700</v>
      </c>
      <c r="N103" s="91" t="s">
        <v>6</v>
      </c>
      <c r="O103" s="79" t="s">
        <v>22</v>
      </c>
      <c r="P103" s="80"/>
      <c r="Q103" s="80"/>
      <c r="R103" s="132"/>
    </row>
    <row r="104" spans="1:19" s="4" customFormat="1" ht="24" customHeight="1">
      <c r="A104" s="16">
        <v>94</v>
      </c>
      <c r="B104" s="140">
        <v>297</v>
      </c>
      <c r="C104" s="18" t="s">
        <v>7</v>
      </c>
      <c r="D104" s="40">
        <v>2366</v>
      </c>
      <c r="E104" s="39">
        <v>297</v>
      </c>
      <c r="F104" s="18" t="s">
        <v>7</v>
      </c>
      <c r="G104" s="29">
        <v>2413.5</v>
      </c>
      <c r="H104" s="37"/>
      <c r="I104" s="22">
        <v>9880</v>
      </c>
      <c r="J104" s="23">
        <f>G104-D104</f>
        <v>47.5</v>
      </c>
      <c r="K104" s="96">
        <f t="shared" si="12"/>
        <v>469300</v>
      </c>
      <c r="L104" s="24" t="str">
        <f t="shared" si="11"/>
        <v/>
      </c>
      <c r="M104" s="153"/>
      <c r="N104" s="91"/>
      <c r="O104" s="41" t="s">
        <v>14</v>
      </c>
      <c r="P104" s="26"/>
      <c r="Q104" s="26"/>
      <c r="R104" s="26"/>
      <c r="S104"/>
    </row>
    <row r="105" spans="1:19" ht="24" customHeight="1">
      <c r="A105" s="16">
        <v>95</v>
      </c>
      <c r="B105" s="148" t="s">
        <v>44</v>
      </c>
      <c r="C105" s="75" t="s">
        <v>7</v>
      </c>
      <c r="D105" s="118">
        <v>1601</v>
      </c>
      <c r="E105" s="39" t="s">
        <v>44</v>
      </c>
      <c r="F105" s="18" t="s">
        <v>7</v>
      </c>
      <c r="G105" s="120">
        <v>1656.8</v>
      </c>
      <c r="H105" s="37"/>
      <c r="I105" s="22">
        <v>9880</v>
      </c>
      <c r="J105" s="23">
        <f>G105-D105</f>
        <v>55.799999999999955</v>
      </c>
      <c r="K105" s="96">
        <f t="shared" si="12"/>
        <v>551300</v>
      </c>
      <c r="L105" s="24" t="str">
        <f t="shared" si="11"/>
        <v/>
      </c>
      <c r="M105" s="153"/>
      <c r="N105" s="91"/>
      <c r="O105" s="131" t="s">
        <v>47</v>
      </c>
      <c r="P105" s="80"/>
      <c r="Q105" s="80"/>
      <c r="R105" s="132"/>
    </row>
    <row r="106" spans="1:19" ht="24" customHeight="1">
      <c r="A106" s="16">
        <v>96</v>
      </c>
      <c r="B106" s="148" t="s">
        <v>45</v>
      </c>
      <c r="C106" s="75" t="s">
        <v>46</v>
      </c>
      <c r="D106" s="118">
        <v>64</v>
      </c>
      <c r="E106" s="39" t="s">
        <v>45</v>
      </c>
      <c r="F106" s="18" t="s">
        <v>46</v>
      </c>
      <c r="G106" s="120">
        <v>82.4</v>
      </c>
      <c r="H106" s="37"/>
      <c r="I106" s="22">
        <v>9880</v>
      </c>
      <c r="J106" s="23">
        <f>G106-D106</f>
        <v>18.400000000000006</v>
      </c>
      <c r="K106" s="96">
        <f t="shared" si="12"/>
        <v>181790</v>
      </c>
      <c r="L106" s="24" t="str">
        <f t="shared" si="11"/>
        <v/>
      </c>
      <c r="M106" s="153"/>
      <c r="N106" s="91"/>
      <c r="O106" s="131" t="s">
        <v>47</v>
      </c>
      <c r="P106" s="80"/>
      <c r="Q106" s="80"/>
      <c r="R106" s="132"/>
    </row>
    <row r="107" spans="1:19" ht="24" customHeight="1">
      <c r="A107" s="16">
        <v>97</v>
      </c>
      <c r="B107" s="137">
        <v>301</v>
      </c>
      <c r="C107" s="18" t="s">
        <v>7</v>
      </c>
      <c r="D107" s="58">
        <v>678</v>
      </c>
      <c r="E107" s="43">
        <v>301</v>
      </c>
      <c r="F107" s="18" t="s">
        <v>7</v>
      </c>
      <c r="G107" s="59">
        <v>725.4</v>
      </c>
      <c r="H107" s="37"/>
      <c r="I107" s="22">
        <v>8760</v>
      </c>
      <c r="J107" s="23">
        <f>G107-D107</f>
        <v>47.399999999999977</v>
      </c>
      <c r="K107" s="96">
        <f t="shared" si="12"/>
        <v>415220</v>
      </c>
      <c r="L107" s="24" t="str">
        <f t="shared" ref="L107:L138" si="18">IF(G107-D107&gt;0,"",G107-D107)</f>
        <v/>
      </c>
      <c r="M107" s="153"/>
      <c r="N107" s="91"/>
      <c r="O107" s="45" t="s">
        <v>8</v>
      </c>
      <c r="P107" s="26"/>
      <c r="Q107" s="26"/>
      <c r="R107" s="26"/>
    </row>
    <row r="108" spans="1:19" ht="24" customHeight="1">
      <c r="A108" s="16">
        <v>98</v>
      </c>
      <c r="B108" s="138">
        <v>308</v>
      </c>
      <c r="C108" s="18" t="s">
        <v>7</v>
      </c>
      <c r="D108" s="108">
        <v>2899</v>
      </c>
      <c r="E108" s="35">
        <f t="shared" ref="E108:F114" si="19">B108</f>
        <v>308</v>
      </c>
      <c r="F108" s="18" t="str">
        <f t="shared" si="19"/>
        <v>답</v>
      </c>
      <c r="G108" s="108">
        <v>3009</v>
      </c>
      <c r="H108" s="88"/>
      <c r="I108" s="22">
        <v>7890</v>
      </c>
      <c r="J108" s="23">
        <f>G108-D108</f>
        <v>110</v>
      </c>
      <c r="K108" s="96">
        <f t="shared" si="12"/>
        <v>867900</v>
      </c>
      <c r="L108" s="24" t="str">
        <f t="shared" si="18"/>
        <v/>
      </c>
      <c r="M108" s="153"/>
      <c r="N108" s="91"/>
      <c r="O108" s="127" t="s">
        <v>149</v>
      </c>
      <c r="P108" s="26"/>
      <c r="Q108" s="26"/>
      <c r="R108" s="26"/>
    </row>
    <row r="109" spans="1:19" ht="24" customHeight="1">
      <c r="A109" s="16">
        <v>99</v>
      </c>
      <c r="B109" s="48">
        <v>309</v>
      </c>
      <c r="C109" s="18" t="s">
        <v>7</v>
      </c>
      <c r="D109" s="64">
        <v>843</v>
      </c>
      <c r="E109" s="35">
        <f t="shared" si="19"/>
        <v>309</v>
      </c>
      <c r="F109" s="18" t="str">
        <f t="shared" si="19"/>
        <v>답</v>
      </c>
      <c r="G109" s="29">
        <v>797.3</v>
      </c>
      <c r="H109" s="37"/>
      <c r="I109" s="22">
        <v>7890</v>
      </c>
      <c r="J109" s="23"/>
      <c r="K109" s="96"/>
      <c r="L109" s="24">
        <f t="shared" si="18"/>
        <v>-45.700000000000045</v>
      </c>
      <c r="M109" s="153">
        <f>ROUNDDOWN(IF(L109&gt;0,"",I109*L109),-1)</f>
        <v>-360570</v>
      </c>
      <c r="N109" s="91"/>
      <c r="O109" s="51" t="s">
        <v>82</v>
      </c>
      <c r="P109" s="26"/>
      <c r="Q109" s="26"/>
      <c r="R109" s="42"/>
    </row>
    <row r="110" spans="1:19" ht="24" customHeight="1">
      <c r="A110" s="16">
        <v>100</v>
      </c>
      <c r="B110" s="138">
        <v>312</v>
      </c>
      <c r="C110" s="18" t="s">
        <v>7</v>
      </c>
      <c r="D110" s="108">
        <v>3468</v>
      </c>
      <c r="E110" s="35">
        <f t="shared" si="19"/>
        <v>312</v>
      </c>
      <c r="F110" s="18" t="str">
        <f t="shared" si="19"/>
        <v>답</v>
      </c>
      <c r="G110" s="108">
        <v>3484.3</v>
      </c>
      <c r="H110" s="88"/>
      <c r="I110" s="22">
        <v>7890</v>
      </c>
      <c r="J110" s="23">
        <f>G110-D110</f>
        <v>16.300000000000182</v>
      </c>
      <c r="K110" s="96">
        <f t="shared" si="12"/>
        <v>128600</v>
      </c>
      <c r="L110" s="24" t="str">
        <f t="shared" si="18"/>
        <v/>
      </c>
      <c r="M110" s="153"/>
      <c r="N110" s="91" t="s">
        <v>6</v>
      </c>
      <c r="O110" s="127" t="s">
        <v>88</v>
      </c>
      <c r="P110" s="26"/>
      <c r="Q110" s="26"/>
      <c r="R110" s="26"/>
    </row>
    <row r="111" spans="1:19" ht="24" customHeight="1">
      <c r="A111" s="16">
        <v>101</v>
      </c>
      <c r="B111" s="141">
        <v>315</v>
      </c>
      <c r="C111" s="18" t="s">
        <v>7</v>
      </c>
      <c r="D111" s="28">
        <v>2255</v>
      </c>
      <c r="E111" s="27">
        <f t="shared" si="19"/>
        <v>315</v>
      </c>
      <c r="F111" s="18" t="str">
        <f t="shared" si="19"/>
        <v>답</v>
      </c>
      <c r="G111" s="29">
        <v>2279.6</v>
      </c>
      <c r="H111" s="30"/>
      <c r="I111" s="34">
        <v>7890</v>
      </c>
      <c r="J111" s="23">
        <f>G111-D111</f>
        <v>24.599999999999909</v>
      </c>
      <c r="K111" s="96">
        <f t="shared" si="12"/>
        <v>194090</v>
      </c>
      <c r="L111" s="24" t="str">
        <f t="shared" si="18"/>
        <v/>
      </c>
      <c r="M111" s="153"/>
      <c r="N111" s="91"/>
      <c r="O111" s="32" t="s">
        <v>5</v>
      </c>
      <c r="P111" s="26"/>
      <c r="Q111" s="26"/>
      <c r="R111" s="33"/>
    </row>
    <row r="112" spans="1:19" ht="24" customHeight="1">
      <c r="A112" s="16">
        <v>102</v>
      </c>
      <c r="B112" s="144" t="s">
        <v>124</v>
      </c>
      <c r="C112" s="75" t="s">
        <v>125</v>
      </c>
      <c r="D112" s="87">
        <v>866</v>
      </c>
      <c r="E112" s="35" t="str">
        <f t="shared" si="19"/>
        <v>317-2</v>
      </c>
      <c r="F112" s="18" t="str">
        <f t="shared" si="19"/>
        <v>임야</v>
      </c>
      <c r="G112" s="87">
        <v>810</v>
      </c>
      <c r="H112" s="88"/>
      <c r="I112" s="22">
        <v>726</v>
      </c>
      <c r="J112" s="23"/>
      <c r="K112" s="96"/>
      <c r="L112" s="24">
        <f t="shared" si="18"/>
        <v>-56</v>
      </c>
      <c r="M112" s="153">
        <f>ROUNDDOWN(IF(L112&gt;0,"",I112*L112),-1)</f>
        <v>-40650</v>
      </c>
      <c r="N112" s="91"/>
      <c r="O112" s="89" t="s">
        <v>126</v>
      </c>
      <c r="P112" s="80"/>
      <c r="Q112" s="80"/>
      <c r="R112" s="80"/>
    </row>
    <row r="113" spans="1:18" ht="24" customHeight="1">
      <c r="A113" s="16">
        <v>103</v>
      </c>
      <c r="B113" s="139">
        <v>324</v>
      </c>
      <c r="C113" s="18" t="s">
        <v>3</v>
      </c>
      <c r="D113" s="19">
        <v>922</v>
      </c>
      <c r="E113" s="35">
        <f t="shared" si="19"/>
        <v>324</v>
      </c>
      <c r="F113" s="18" t="str">
        <f t="shared" si="19"/>
        <v>전</v>
      </c>
      <c r="G113" s="59">
        <v>914.7</v>
      </c>
      <c r="H113" s="37"/>
      <c r="I113" s="22">
        <v>4480</v>
      </c>
      <c r="J113" s="23"/>
      <c r="K113" s="96"/>
      <c r="L113" s="24">
        <f t="shared" si="18"/>
        <v>-7.2999999999999545</v>
      </c>
      <c r="M113" s="153">
        <f>ROUNDDOWN(IF(L113&gt;0,"",I113*L113),-1)</f>
        <v>-32700</v>
      </c>
      <c r="N113" s="91"/>
      <c r="O113" s="25" t="s">
        <v>64</v>
      </c>
      <c r="P113" s="26"/>
      <c r="Q113" s="26"/>
      <c r="R113" s="42"/>
    </row>
    <row r="114" spans="1:18" ht="24" customHeight="1">
      <c r="A114" s="16">
        <v>104</v>
      </c>
      <c r="B114" s="138">
        <v>326</v>
      </c>
      <c r="C114" s="18" t="s">
        <v>7</v>
      </c>
      <c r="D114" s="108">
        <v>1802</v>
      </c>
      <c r="E114" s="35">
        <f t="shared" si="19"/>
        <v>326</v>
      </c>
      <c r="F114" s="18" t="str">
        <f t="shared" si="19"/>
        <v>답</v>
      </c>
      <c r="G114" s="108">
        <v>1772.9</v>
      </c>
      <c r="H114" s="88"/>
      <c r="I114" s="22">
        <v>6880</v>
      </c>
      <c r="J114" s="23"/>
      <c r="K114" s="96"/>
      <c r="L114" s="24">
        <f t="shared" si="18"/>
        <v>-29.099999999999909</v>
      </c>
      <c r="M114" s="153">
        <f>ROUNDDOWN(IF(L114&gt;0,"",I114*L114),-1)</f>
        <v>-200200</v>
      </c>
      <c r="N114" s="91"/>
      <c r="O114" s="127" t="s">
        <v>148</v>
      </c>
      <c r="P114" s="26"/>
      <c r="Q114" s="26"/>
      <c r="R114" s="26"/>
    </row>
    <row r="115" spans="1:18" ht="24" customHeight="1">
      <c r="A115" s="16">
        <v>105</v>
      </c>
      <c r="B115" s="145" t="s">
        <v>13</v>
      </c>
      <c r="C115" s="75" t="s">
        <v>2</v>
      </c>
      <c r="D115" s="110">
        <v>300</v>
      </c>
      <c r="E115" s="35" t="s">
        <v>13</v>
      </c>
      <c r="F115" s="18" t="s">
        <v>2</v>
      </c>
      <c r="G115" s="120">
        <v>318</v>
      </c>
      <c r="H115" s="37"/>
      <c r="I115" s="22">
        <v>13900</v>
      </c>
      <c r="J115" s="23">
        <f>G115-D115</f>
        <v>18</v>
      </c>
      <c r="K115" s="96">
        <f t="shared" si="12"/>
        <v>250200</v>
      </c>
      <c r="L115" s="24" t="str">
        <f t="shared" si="18"/>
        <v/>
      </c>
      <c r="M115" s="153"/>
      <c r="N115" s="91"/>
      <c r="O115" s="131" t="s">
        <v>14</v>
      </c>
      <c r="P115" s="80"/>
      <c r="Q115" s="80"/>
      <c r="R115" s="132"/>
    </row>
    <row r="116" spans="1:18" ht="24" customHeight="1">
      <c r="A116" s="16">
        <v>106</v>
      </c>
      <c r="B116" s="149" t="s">
        <v>69</v>
      </c>
      <c r="C116" s="75" t="s">
        <v>77</v>
      </c>
      <c r="D116" s="116">
        <v>315</v>
      </c>
      <c r="E116" s="35" t="str">
        <f t="shared" ref="E116:E131" si="20">B116</f>
        <v>375-5</v>
      </c>
      <c r="F116" s="18" t="str">
        <f t="shared" ref="F116:F131" si="21">C116</f>
        <v>구거</v>
      </c>
      <c r="G116" s="120">
        <v>373.4</v>
      </c>
      <c r="H116" s="69"/>
      <c r="I116" s="22">
        <v>3790</v>
      </c>
      <c r="J116" s="23">
        <f>G116-D116</f>
        <v>58.399999999999977</v>
      </c>
      <c r="K116" s="96">
        <f t="shared" si="12"/>
        <v>221330</v>
      </c>
      <c r="L116" s="24" t="str">
        <f t="shared" si="18"/>
        <v/>
      </c>
      <c r="M116" s="153"/>
      <c r="N116" s="91"/>
      <c r="O116" s="83" t="s">
        <v>78</v>
      </c>
      <c r="P116" s="80"/>
      <c r="Q116" s="80"/>
      <c r="R116" s="132"/>
    </row>
    <row r="117" spans="1:18" ht="24" customHeight="1">
      <c r="A117" s="16">
        <v>107</v>
      </c>
      <c r="B117" s="105" t="s">
        <v>70</v>
      </c>
      <c r="C117" s="75" t="s">
        <v>77</v>
      </c>
      <c r="D117" s="107">
        <v>368</v>
      </c>
      <c r="E117" s="35" t="str">
        <f t="shared" si="20"/>
        <v>378-1</v>
      </c>
      <c r="F117" s="18" t="str">
        <f t="shared" si="21"/>
        <v>구거</v>
      </c>
      <c r="G117" s="120">
        <v>305.39999999999998</v>
      </c>
      <c r="H117" s="70"/>
      <c r="I117" s="22">
        <v>3790</v>
      </c>
      <c r="J117" s="23"/>
      <c r="K117" s="96"/>
      <c r="L117" s="24">
        <f t="shared" si="18"/>
        <v>-62.600000000000023</v>
      </c>
      <c r="M117" s="153">
        <f>ROUNDDOWN(IF(L117&gt;0,"",I117*L117),-1)</f>
        <v>-237250</v>
      </c>
      <c r="N117" s="91"/>
      <c r="O117" s="83" t="s">
        <v>78</v>
      </c>
      <c r="P117" s="80"/>
      <c r="Q117" s="80"/>
      <c r="R117" s="133"/>
    </row>
    <row r="118" spans="1:18" ht="24" customHeight="1">
      <c r="A118" s="16">
        <v>108</v>
      </c>
      <c r="B118" s="144" t="s">
        <v>120</v>
      </c>
      <c r="C118" s="75" t="s">
        <v>3</v>
      </c>
      <c r="D118" s="87">
        <v>69</v>
      </c>
      <c r="E118" s="35" t="str">
        <f t="shared" si="20"/>
        <v>378-2</v>
      </c>
      <c r="F118" s="18" t="str">
        <f t="shared" si="21"/>
        <v>전</v>
      </c>
      <c r="G118" s="87">
        <v>44</v>
      </c>
      <c r="H118" s="88"/>
      <c r="I118" s="22">
        <v>8610</v>
      </c>
      <c r="J118" s="23"/>
      <c r="K118" s="96"/>
      <c r="L118" s="24">
        <f t="shared" si="18"/>
        <v>-25</v>
      </c>
      <c r="M118" s="153">
        <f>IF(L118&gt;0,"",I118*L118)</f>
        <v>-215250</v>
      </c>
      <c r="N118" s="91"/>
      <c r="O118" s="89" t="s">
        <v>47</v>
      </c>
      <c r="P118" s="80"/>
      <c r="Q118" s="80"/>
      <c r="R118" s="80"/>
    </row>
    <row r="119" spans="1:18" ht="24" customHeight="1">
      <c r="A119" s="16">
        <v>109</v>
      </c>
      <c r="B119" s="144" t="s">
        <v>144</v>
      </c>
      <c r="C119" s="75" t="s">
        <v>3</v>
      </c>
      <c r="D119" s="87">
        <v>523</v>
      </c>
      <c r="E119" s="35" t="str">
        <f t="shared" si="20"/>
        <v>380-1</v>
      </c>
      <c r="F119" s="18" t="str">
        <f t="shared" si="21"/>
        <v>전</v>
      </c>
      <c r="G119" s="87">
        <v>552.70000000000005</v>
      </c>
      <c r="H119" s="88"/>
      <c r="I119" s="22">
        <v>9720</v>
      </c>
      <c r="J119" s="23">
        <f>G119-D119</f>
        <v>29.700000000000045</v>
      </c>
      <c r="K119" s="96">
        <f t="shared" si="12"/>
        <v>288680</v>
      </c>
      <c r="L119" s="24" t="str">
        <f t="shared" si="18"/>
        <v/>
      </c>
      <c r="M119" s="153"/>
      <c r="N119" s="91"/>
      <c r="O119" s="89" t="s">
        <v>145</v>
      </c>
      <c r="P119" s="80"/>
      <c r="Q119" s="80"/>
      <c r="R119" s="80"/>
    </row>
    <row r="120" spans="1:18" ht="24" customHeight="1">
      <c r="A120" s="16">
        <v>110</v>
      </c>
      <c r="B120" s="148" t="s">
        <v>83</v>
      </c>
      <c r="C120" s="75" t="s">
        <v>1</v>
      </c>
      <c r="D120" s="118">
        <v>350</v>
      </c>
      <c r="E120" s="35" t="str">
        <f t="shared" si="20"/>
        <v>383-2</v>
      </c>
      <c r="F120" s="18" t="str">
        <f t="shared" si="21"/>
        <v>대</v>
      </c>
      <c r="G120" s="120">
        <v>422.1</v>
      </c>
      <c r="H120" s="37"/>
      <c r="I120" s="22">
        <v>12300</v>
      </c>
      <c r="J120" s="23">
        <f>G120-D120</f>
        <v>72.100000000000023</v>
      </c>
      <c r="K120" s="96">
        <f t="shared" si="12"/>
        <v>886830</v>
      </c>
      <c r="L120" s="24" t="str">
        <f t="shared" si="18"/>
        <v/>
      </c>
      <c r="M120" s="153"/>
      <c r="N120" s="91"/>
      <c r="O120" s="131" t="s">
        <v>84</v>
      </c>
      <c r="P120" s="80"/>
      <c r="Q120" s="80"/>
      <c r="R120" s="132"/>
    </row>
    <row r="121" spans="1:18" ht="24" customHeight="1">
      <c r="A121" s="16">
        <v>111</v>
      </c>
      <c r="B121" s="144" t="s">
        <v>132</v>
      </c>
      <c r="C121" s="75" t="s">
        <v>3</v>
      </c>
      <c r="D121" s="87">
        <v>4046</v>
      </c>
      <c r="E121" s="35" t="str">
        <f t="shared" si="20"/>
        <v>384-2</v>
      </c>
      <c r="F121" s="18" t="str">
        <f t="shared" si="21"/>
        <v>전</v>
      </c>
      <c r="G121" s="87">
        <v>3869.2</v>
      </c>
      <c r="H121" s="88"/>
      <c r="I121" s="22">
        <v>8610</v>
      </c>
      <c r="J121" s="23"/>
      <c r="K121" s="96"/>
      <c r="L121" s="24">
        <f t="shared" si="18"/>
        <v>-176.80000000000018</v>
      </c>
      <c r="M121" s="153">
        <f>ROUNDDOWN(IF(L121&gt;0,"",I121*L121),-1)</f>
        <v>-1522240</v>
      </c>
      <c r="N121" s="91"/>
      <c r="O121" s="89" t="s">
        <v>133</v>
      </c>
      <c r="P121" s="80"/>
      <c r="Q121" s="80"/>
      <c r="R121" s="80"/>
    </row>
    <row r="122" spans="1:18" ht="24" customHeight="1">
      <c r="A122" s="16">
        <v>112</v>
      </c>
      <c r="B122" s="144" t="s">
        <v>146</v>
      </c>
      <c r="C122" s="75" t="s">
        <v>3</v>
      </c>
      <c r="D122" s="87">
        <v>1146</v>
      </c>
      <c r="E122" s="35" t="str">
        <f t="shared" si="20"/>
        <v>384-4</v>
      </c>
      <c r="F122" s="18" t="str">
        <f t="shared" si="21"/>
        <v>전</v>
      </c>
      <c r="G122" s="87">
        <v>1216.9000000000001</v>
      </c>
      <c r="H122" s="88"/>
      <c r="I122" s="22">
        <v>9120</v>
      </c>
      <c r="J122" s="23">
        <f>G122-D122</f>
        <v>70.900000000000091</v>
      </c>
      <c r="K122" s="96">
        <f t="shared" si="12"/>
        <v>646600</v>
      </c>
      <c r="L122" s="24" t="str">
        <f t="shared" si="18"/>
        <v/>
      </c>
      <c r="M122" s="153"/>
      <c r="N122" s="91"/>
      <c r="O122" s="89" t="s">
        <v>147</v>
      </c>
      <c r="P122" s="80"/>
      <c r="Q122" s="80"/>
      <c r="R122" s="80"/>
    </row>
    <row r="123" spans="1:18" ht="24" customHeight="1">
      <c r="A123" s="16">
        <v>113</v>
      </c>
      <c r="B123" s="105" t="s">
        <v>71</v>
      </c>
      <c r="C123" s="75" t="s">
        <v>77</v>
      </c>
      <c r="D123" s="107">
        <v>117</v>
      </c>
      <c r="E123" s="35" t="str">
        <f t="shared" si="20"/>
        <v>387-1</v>
      </c>
      <c r="F123" s="18" t="str">
        <f t="shared" si="21"/>
        <v>구거</v>
      </c>
      <c r="G123" s="120">
        <v>108.5</v>
      </c>
      <c r="H123" s="70"/>
      <c r="I123" s="22">
        <v>3790</v>
      </c>
      <c r="J123" s="23"/>
      <c r="K123" s="96"/>
      <c r="L123" s="24">
        <f t="shared" si="18"/>
        <v>-8.5</v>
      </c>
      <c r="M123" s="153">
        <f>ROUNDDOWN(IF(L123&gt;0,"",I123*L123),-1)</f>
        <v>-32210</v>
      </c>
      <c r="N123" s="91"/>
      <c r="O123" s="83" t="s">
        <v>78</v>
      </c>
      <c r="P123" s="80"/>
      <c r="Q123" s="80"/>
      <c r="R123" s="133"/>
    </row>
    <row r="124" spans="1:18" ht="24" customHeight="1">
      <c r="A124" s="16">
        <v>114</v>
      </c>
      <c r="B124" s="138">
        <v>390</v>
      </c>
      <c r="C124" s="18" t="s">
        <v>7</v>
      </c>
      <c r="D124" s="108">
        <v>2537</v>
      </c>
      <c r="E124" s="35">
        <f t="shared" si="20"/>
        <v>390</v>
      </c>
      <c r="F124" s="18" t="str">
        <f t="shared" si="21"/>
        <v>답</v>
      </c>
      <c r="G124" s="108">
        <v>2625</v>
      </c>
      <c r="H124" s="88"/>
      <c r="I124" s="22">
        <v>9120</v>
      </c>
      <c r="J124" s="23">
        <f>G124-D124</f>
        <v>88</v>
      </c>
      <c r="K124" s="96">
        <f t="shared" si="12"/>
        <v>802560</v>
      </c>
      <c r="L124" s="24" t="str">
        <f t="shared" si="18"/>
        <v/>
      </c>
      <c r="M124" s="153"/>
      <c r="N124" s="91"/>
      <c r="O124" s="127" t="s">
        <v>143</v>
      </c>
      <c r="P124" s="26"/>
      <c r="Q124" s="26"/>
      <c r="R124" s="26"/>
    </row>
    <row r="125" spans="1:18" ht="24" customHeight="1">
      <c r="A125" s="16">
        <v>115</v>
      </c>
      <c r="B125" s="146" t="s">
        <v>61</v>
      </c>
      <c r="C125" s="75" t="s">
        <v>7</v>
      </c>
      <c r="D125" s="112">
        <v>919</v>
      </c>
      <c r="E125" s="35" t="str">
        <f t="shared" si="20"/>
        <v>405-1</v>
      </c>
      <c r="F125" s="18" t="str">
        <f t="shared" si="21"/>
        <v>답</v>
      </c>
      <c r="G125" s="121">
        <v>678</v>
      </c>
      <c r="H125" s="37"/>
      <c r="I125" s="22">
        <v>8610</v>
      </c>
      <c r="J125" s="23"/>
      <c r="K125" s="96"/>
      <c r="L125" s="24">
        <f t="shared" si="18"/>
        <v>-241</v>
      </c>
      <c r="M125" s="153">
        <f>IF(L125&gt;0,"",I125*L125)</f>
        <v>-2075010</v>
      </c>
      <c r="N125" s="91"/>
      <c r="O125" s="79" t="s">
        <v>63</v>
      </c>
      <c r="P125" s="80"/>
      <c r="Q125" s="80"/>
      <c r="R125" s="80"/>
    </row>
    <row r="126" spans="1:18" ht="24" customHeight="1">
      <c r="A126" s="16">
        <v>116</v>
      </c>
      <c r="B126" s="147" t="s">
        <v>101</v>
      </c>
      <c r="C126" s="75" t="s">
        <v>7</v>
      </c>
      <c r="D126" s="81">
        <v>598</v>
      </c>
      <c r="E126" s="35" t="str">
        <f t="shared" si="20"/>
        <v>411-3</v>
      </c>
      <c r="F126" s="18" t="str">
        <f t="shared" si="21"/>
        <v>답</v>
      </c>
      <c r="G126" s="75">
        <v>639.79999999999995</v>
      </c>
      <c r="H126" s="21"/>
      <c r="I126" s="22">
        <v>9720</v>
      </c>
      <c r="J126" s="23">
        <f t="shared" ref="J126:J138" si="22">G126-D126</f>
        <v>41.799999999999955</v>
      </c>
      <c r="K126" s="96">
        <f t="shared" si="12"/>
        <v>406290</v>
      </c>
      <c r="L126" s="24" t="str">
        <f t="shared" si="18"/>
        <v/>
      </c>
      <c r="M126" s="153"/>
      <c r="N126" s="91" t="s">
        <v>6</v>
      </c>
      <c r="O126" s="83" t="s">
        <v>23</v>
      </c>
      <c r="P126" s="80"/>
      <c r="Q126" s="80"/>
      <c r="R126" s="80"/>
    </row>
    <row r="127" spans="1:18" ht="24" customHeight="1">
      <c r="A127" s="16">
        <v>117</v>
      </c>
      <c r="B127" s="48">
        <v>416</v>
      </c>
      <c r="C127" s="18" t="s">
        <v>7</v>
      </c>
      <c r="D127" s="64">
        <v>2764</v>
      </c>
      <c r="E127" s="35">
        <f t="shared" si="20"/>
        <v>416</v>
      </c>
      <c r="F127" s="18" t="str">
        <f t="shared" si="21"/>
        <v>답</v>
      </c>
      <c r="G127" s="29">
        <v>2932.5</v>
      </c>
      <c r="H127" s="37"/>
      <c r="I127" s="22">
        <v>8860</v>
      </c>
      <c r="J127" s="23">
        <f t="shared" si="22"/>
        <v>168.5</v>
      </c>
      <c r="K127" s="96">
        <f t="shared" si="12"/>
        <v>1492910</v>
      </c>
      <c r="L127" s="24" t="str">
        <f t="shared" si="18"/>
        <v/>
      </c>
      <c r="M127" s="153"/>
      <c r="N127" s="91"/>
      <c r="O127" s="25" t="s">
        <v>78</v>
      </c>
      <c r="P127" s="26"/>
      <c r="Q127" s="26"/>
      <c r="R127" s="42"/>
    </row>
    <row r="128" spans="1:18" ht="24" customHeight="1">
      <c r="A128" s="16">
        <v>118</v>
      </c>
      <c r="B128" s="105" t="s">
        <v>72</v>
      </c>
      <c r="C128" s="75" t="s">
        <v>7</v>
      </c>
      <c r="D128" s="107">
        <v>2509</v>
      </c>
      <c r="E128" s="35" t="str">
        <f t="shared" si="20"/>
        <v>418-2</v>
      </c>
      <c r="F128" s="18" t="str">
        <f t="shared" si="21"/>
        <v>답</v>
      </c>
      <c r="G128" s="120">
        <v>2736.7</v>
      </c>
      <c r="H128" s="37"/>
      <c r="I128" s="22">
        <v>9390</v>
      </c>
      <c r="J128" s="23">
        <f t="shared" si="22"/>
        <v>227.69999999999982</v>
      </c>
      <c r="K128" s="96">
        <f t="shared" si="12"/>
        <v>2138100</v>
      </c>
      <c r="L128" s="24" t="str">
        <f t="shared" si="18"/>
        <v/>
      </c>
      <c r="M128" s="153"/>
      <c r="N128" s="91"/>
      <c r="O128" s="83" t="s">
        <v>78</v>
      </c>
      <c r="P128" s="80"/>
      <c r="Q128" s="80"/>
      <c r="R128" s="132"/>
    </row>
    <row r="129" spans="1:18" ht="24" customHeight="1">
      <c r="A129" s="16">
        <v>119</v>
      </c>
      <c r="B129" s="146" t="s">
        <v>62</v>
      </c>
      <c r="C129" s="75" t="s">
        <v>7</v>
      </c>
      <c r="D129" s="112">
        <v>139</v>
      </c>
      <c r="E129" s="35" t="str">
        <f t="shared" si="20"/>
        <v>419-1</v>
      </c>
      <c r="F129" s="18" t="str">
        <f t="shared" si="21"/>
        <v>답</v>
      </c>
      <c r="G129" s="121">
        <v>380</v>
      </c>
      <c r="H129" s="37"/>
      <c r="I129" s="22">
        <v>9120</v>
      </c>
      <c r="J129" s="23">
        <f t="shared" si="22"/>
        <v>241</v>
      </c>
      <c r="K129" s="96">
        <f t="shared" si="12"/>
        <v>2197920</v>
      </c>
      <c r="L129" s="24" t="str">
        <f t="shared" si="18"/>
        <v/>
      </c>
      <c r="M129" s="153"/>
      <c r="N129" s="91"/>
      <c r="O129" s="79" t="s">
        <v>63</v>
      </c>
      <c r="P129" s="80"/>
      <c r="Q129" s="80"/>
      <c r="R129" s="132"/>
    </row>
    <row r="130" spans="1:18" ht="24" customHeight="1">
      <c r="A130" s="16">
        <v>120</v>
      </c>
      <c r="B130" s="138">
        <v>454</v>
      </c>
      <c r="C130" s="18" t="s">
        <v>7</v>
      </c>
      <c r="D130" s="108">
        <v>2367</v>
      </c>
      <c r="E130" s="35">
        <f t="shared" si="20"/>
        <v>454</v>
      </c>
      <c r="F130" s="18" t="str">
        <f t="shared" si="21"/>
        <v>답</v>
      </c>
      <c r="G130" s="108">
        <v>2377.8000000000002</v>
      </c>
      <c r="H130" s="88"/>
      <c r="I130" s="22">
        <v>9120</v>
      </c>
      <c r="J130" s="23">
        <f t="shared" si="22"/>
        <v>10.800000000000182</v>
      </c>
      <c r="K130" s="96">
        <f t="shared" si="12"/>
        <v>98490</v>
      </c>
      <c r="L130" s="24" t="str">
        <f t="shared" si="18"/>
        <v/>
      </c>
      <c r="M130" s="153"/>
      <c r="N130" s="91"/>
      <c r="O130" s="127" t="s">
        <v>118</v>
      </c>
      <c r="P130" s="26"/>
      <c r="Q130" s="26"/>
      <c r="R130" s="26"/>
    </row>
    <row r="131" spans="1:18" ht="24" customHeight="1">
      <c r="A131" s="16">
        <v>121</v>
      </c>
      <c r="B131" s="136">
        <v>455</v>
      </c>
      <c r="C131" s="18" t="s">
        <v>7</v>
      </c>
      <c r="D131" s="36">
        <v>1189</v>
      </c>
      <c r="E131" s="35">
        <f t="shared" si="20"/>
        <v>455</v>
      </c>
      <c r="F131" s="18" t="str">
        <f t="shared" si="21"/>
        <v>답</v>
      </c>
      <c r="G131" s="29">
        <v>1210.0999999999999</v>
      </c>
      <c r="H131" s="37"/>
      <c r="I131" s="22">
        <v>9120</v>
      </c>
      <c r="J131" s="23">
        <f t="shared" si="22"/>
        <v>21.099999999999909</v>
      </c>
      <c r="K131" s="96">
        <f t="shared" si="12"/>
        <v>192430</v>
      </c>
      <c r="L131" s="24" t="str">
        <f t="shared" si="18"/>
        <v/>
      </c>
      <c r="M131" s="153"/>
      <c r="N131" s="91"/>
      <c r="O131" s="38" t="s">
        <v>88</v>
      </c>
      <c r="P131" s="26"/>
      <c r="Q131" s="26"/>
      <c r="R131" s="42"/>
    </row>
    <row r="132" spans="1:18" ht="24" customHeight="1">
      <c r="A132" s="16">
        <v>122</v>
      </c>
      <c r="B132" s="147" t="s">
        <v>9</v>
      </c>
      <c r="C132" s="75" t="s">
        <v>7</v>
      </c>
      <c r="D132" s="109">
        <v>9</v>
      </c>
      <c r="E132" s="17" t="s">
        <v>9</v>
      </c>
      <c r="F132" s="18" t="s">
        <v>7</v>
      </c>
      <c r="G132" s="124">
        <v>13.7</v>
      </c>
      <c r="H132" s="21"/>
      <c r="I132" s="22">
        <v>2700</v>
      </c>
      <c r="J132" s="23">
        <f t="shared" si="22"/>
        <v>4.6999999999999993</v>
      </c>
      <c r="K132" s="96">
        <f t="shared" si="12"/>
        <v>12690</v>
      </c>
      <c r="L132" s="24" t="str">
        <f t="shared" si="18"/>
        <v/>
      </c>
      <c r="M132" s="153"/>
      <c r="N132" s="91"/>
      <c r="O132" s="83" t="s">
        <v>8</v>
      </c>
      <c r="P132" s="80"/>
      <c r="Q132" s="80"/>
      <c r="R132" s="80"/>
    </row>
    <row r="133" spans="1:18" ht="24" customHeight="1">
      <c r="A133" s="16">
        <v>123</v>
      </c>
      <c r="B133" s="146" t="s">
        <v>73</v>
      </c>
      <c r="C133" s="75" t="s">
        <v>77</v>
      </c>
      <c r="D133" s="112">
        <v>443</v>
      </c>
      <c r="E133" s="35" t="str">
        <f>B133</f>
        <v>472-2</v>
      </c>
      <c r="F133" s="18" t="str">
        <f>C133</f>
        <v>구거</v>
      </c>
      <c r="G133" s="121">
        <v>486.3</v>
      </c>
      <c r="H133" s="37"/>
      <c r="I133" s="22">
        <v>3790</v>
      </c>
      <c r="J133" s="23">
        <f t="shared" si="22"/>
        <v>43.300000000000011</v>
      </c>
      <c r="K133" s="96">
        <f t="shared" si="12"/>
        <v>164100</v>
      </c>
      <c r="L133" s="24" t="str">
        <f t="shared" si="18"/>
        <v/>
      </c>
      <c r="M133" s="153"/>
      <c r="N133" s="91"/>
      <c r="O133" s="83" t="s">
        <v>78</v>
      </c>
      <c r="P133" s="80"/>
      <c r="Q133" s="80"/>
      <c r="R133" s="132"/>
    </row>
    <row r="134" spans="1:18" s="4" customFormat="1" ht="24" customHeight="1">
      <c r="A134" s="16">
        <v>124</v>
      </c>
      <c r="B134" s="138">
        <v>473</v>
      </c>
      <c r="C134" s="18" t="s">
        <v>7</v>
      </c>
      <c r="D134" s="108">
        <v>2778</v>
      </c>
      <c r="E134" s="35">
        <f>B134</f>
        <v>473</v>
      </c>
      <c r="F134" s="18" t="str">
        <f>C134</f>
        <v>답</v>
      </c>
      <c r="G134" s="108">
        <v>2829.8</v>
      </c>
      <c r="H134" s="88"/>
      <c r="I134" s="22">
        <v>9120</v>
      </c>
      <c r="J134" s="23">
        <f t="shared" si="22"/>
        <v>51.800000000000182</v>
      </c>
      <c r="K134" s="96">
        <f t="shared" si="12"/>
        <v>472410</v>
      </c>
      <c r="L134" s="24" t="str">
        <f t="shared" si="18"/>
        <v/>
      </c>
      <c r="M134" s="153"/>
      <c r="N134" s="91"/>
      <c r="O134" s="127" t="s">
        <v>129</v>
      </c>
      <c r="P134" s="26"/>
      <c r="Q134" s="26"/>
      <c r="R134" s="26"/>
    </row>
    <row r="135" spans="1:18" s="4" customFormat="1" ht="24" customHeight="1">
      <c r="A135" s="16">
        <v>125</v>
      </c>
      <c r="B135" s="139">
        <v>474</v>
      </c>
      <c r="C135" s="18" t="s">
        <v>3</v>
      </c>
      <c r="D135" s="19">
        <v>2559</v>
      </c>
      <c r="E135" s="17">
        <v>474</v>
      </c>
      <c r="F135" s="18" t="s">
        <v>3</v>
      </c>
      <c r="G135" s="20">
        <v>2576.6999999999998</v>
      </c>
      <c r="H135" s="21"/>
      <c r="I135" s="22">
        <v>9120</v>
      </c>
      <c r="J135" s="23">
        <f t="shared" si="22"/>
        <v>17.699999999999818</v>
      </c>
      <c r="K135" s="96">
        <f t="shared" si="12"/>
        <v>161420</v>
      </c>
      <c r="L135" s="24" t="str">
        <f t="shared" si="18"/>
        <v/>
      </c>
      <c r="M135" s="153"/>
      <c r="N135" s="91"/>
      <c r="O135" s="25" t="s">
        <v>8</v>
      </c>
      <c r="P135" s="26"/>
      <c r="Q135" s="26"/>
      <c r="R135" s="26"/>
    </row>
    <row r="136" spans="1:18" ht="24" customHeight="1">
      <c r="A136" s="16">
        <v>126</v>
      </c>
      <c r="B136" s="139">
        <v>475</v>
      </c>
      <c r="C136" s="18" t="s">
        <v>3</v>
      </c>
      <c r="D136" s="19">
        <v>2574</v>
      </c>
      <c r="E136" s="17">
        <v>475</v>
      </c>
      <c r="F136" s="18" t="s">
        <v>3</v>
      </c>
      <c r="G136" s="20">
        <v>2627.6</v>
      </c>
      <c r="H136" s="21"/>
      <c r="I136" s="22">
        <v>9120</v>
      </c>
      <c r="J136" s="23">
        <f t="shared" si="22"/>
        <v>53.599999999999909</v>
      </c>
      <c r="K136" s="96">
        <f t="shared" si="12"/>
        <v>488830</v>
      </c>
      <c r="L136" s="24" t="str">
        <f t="shared" si="18"/>
        <v/>
      </c>
      <c r="M136" s="153"/>
      <c r="N136" s="91"/>
      <c r="O136" s="25" t="s">
        <v>8</v>
      </c>
      <c r="P136" s="26"/>
      <c r="Q136" s="26"/>
      <c r="R136" s="26"/>
    </row>
    <row r="137" spans="1:18" ht="24" customHeight="1">
      <c r="A137" s="16">
        <v>127</v>
      </c>
      <c r="B137" s="146" t="s">
        <v>96</v>
      </c>
      <c r="C137" s="75" t="s">
        <v>3</v>
      </c>
      <c r="D137" s="76">
        <v>1319</v>
      </c>
      <c r="E137" s="35" t="str">
        <f t="shared" ref="E137:F141" si="23">B137</f>
        <v>478-2</v>
      </c>
      <c r="F137" s="18" t="str">
        <f t="shared" si="23"/>
        <v>전</v>
      </c>
      <c r="G137" s="77">
        <v>1385.8</v>
      </c>
      <c r="H137" s="37"/>
      <c r="I137" s="22">
        <v>9120</v>
      </c>
      <c r="J137" s="23">
        <f t="shared" si="22"/>
        <v>66.799999999999955</v>
      </c>
      <c r="K137" s="96">
        <f t="shared" si="12"/>
        <v>609210</v>
      </c>
      <c r="L137" s="24" t="str">
        <f t="shared" si="18"/>
        <v/>
      </c>
      <c r="M137" s="153"/>
      <c r="N137" s="91" t="s">
        <v>6</v>
      </c>
      <c r="O137" s="79" t="s">
        <v>97</v>
      </c>
      <c r="P137" s="80"/>
      <c r="Q137" s="80"/>
      <c r="R137" s="80"/>
    </row>
    <row r="138" spans="1:18" ht="24" customHeight="1">
      <c r="A138" s="16">
        <v>128</v>
      </c>
      <c r="B138" s="146" t="s">
        <v>74</v>
      </c>
      <c r="C138" s="75" t="s">
        <v>77</v>
      </c>
      <c r="D138" s="112">
        <v>186</v>
      </c>
      <c r="E138" s="35" t="str">
        <f t="shared" si="23"/>
        <v>482-5</v>
      </c>
      <c r="F138" s="18" t="str">
        <f t="shared" si="23"/>
        <v>구거</v>
      </c>
      <c r="G138" s="121">
        <v>192.4</v>
      </c>
      <c r="H138" s="37"/>
      <c r="I138" s="22">
        <v>3790</v>
      </c>
      <c r="J138" s="23">
        <f t="shared" si="22"/>
        <v>6.4000000000000057</v>
      </c>
      <c r="K138" s="96">
        <f t="shared" si="12"/>
        <v>24250</v>
      </c>
      <c r="L138" s="24" t="str">
        <f t="shared" si="18"/>
        <v/>
      </c>
      <c r="M138" s="153"/>
      <c r="N138" s="91"/>
      <c r="O138" s="83" t="s">
        <v>78</v>
      </c>
      <c r="P138" s="80"/>
      <c r="Q138" s="80"/>
      <c r="R138" s="132"/>
    </row>
    <row r="139" spans="1:18" ht="24" customHeight="1">
      <c r="A139" s="16">
        <v>129</v>
      </c>
      <c r="B139" s="146" t="s">
        <v>75</v>
      </c>
      <c r="C139" s="75" t="s">
        <v>77</v>
      </c>
      <c r="D139" s="112">
        <v>361</v>
      </c>
      <c r="E139" s="35" t="str">
        <f t="shared" si="23"/>
        <v>490-1</v>
      </c>
      <c r="F139" s="18" t="str">
        <f t="shared" si="23"/>
        <v>구거</v>
      </c>
      <c r="G139" s="121">
        <v>329.2</v>
      </c>
      <c r="H139" s="37"/>
      <c r="I139" s="22">
        <v>3790</v>
      </c>
      <c r="J139" s="23"/>
      <c r="K139" s="96"/>
      <c r="L139" s="24">
        <f t="shared" ref="L139:L145" si="24">IF(G139-D139&gt;0,"",G139-D139)</f>
        <v>-31.800000000000011</v>
      </c>
      <c r="M139" s="153">
        <f>ROUNDDOWN(IF(L139&gt;0,"",I139*L139),-1)</f>
        <v>-120520</v>
      </c>
      <c r="N139" s="91"/>
      <c r="O139" s="83" t="s">
        <v>78</v>
      </c>
      <c r="P139" s="80"/>
      <c r="Q139" s="80"/>
      <c r="R139" s="132"/>
    </row>
    <row r="140" spans="1:18" ht="24" customHeight="1">
      <c r="A140" s="16">
        <v>130</v>
      </c>
      <c r="B140" s="141">
        <v>493</v>
      </c>
      <c r="C140" s="18" t="s">
        <v>3</v>
      </c>
      <c r="D140" s="28">
        <v>4529</v>
      </c>
      <c r="E140" s="27">
        <f t="shared" si="23"/>
        <v>493</v>
      </c>
      <c r="F140" s="18" t="str">
        <f t="shared" si="23"/>
        <v>전</v>
      </c>
      <c r="G140" s="29">
        <v>4598.7</v>
      </c>
      <c r="H140" s="30"/>
      <c r="I140" s="34">
        <v>9120</v>
      </c>
      <c r="J140" s="23">
        <f>G140-D140</f>
        <v>69.699999999999818</v>
      </c>
      <c r="K140" s="96">
        <f>ROUNDDOWN(I140*J140,-1)</f>
        <v>635660</v>
      </c>
      <c r="L140" s="24" t="str">
        <f t="shared" si="24"/>
        <v/>
      </c>
      <c r="M140" s="153"/>
      <c r="N140" s="91"/>
      <c r="O140" s="32" t="s">
        <v>5</v>
      </c>
      <c r="P140" s="26"/>
      <c r="Q140" s="26"/>
      <c r="R140" s="33"/>
    </row>
    <row r="141" spans="1:18" ht="24" customHeight="1">
      <c r="A141" s="16">
        <v>131</v>
      </c>
      <c r="B141" s="144" t="s">
        <v>111</v>
      </c>
      <c r="C141" s="75" t="s">
        <v>3</v>
      </c>
      <c r="D141" s="87">
        <v>2040</v>
      </c>
      <c r="E141" s="35" t="str">
        <f t="shared" si="23"/>
        <v>495-1</v>
      </c>
      <c r="F141" s="18" t="str">
        <f t="shared" si="23"/>
        <v>전</v>
      </c>
      <c r="G141" s="87">
        <v>2005</v>
      </c>
      <c r="H141" s="88"/>
      <c r="I141" s="22">
        <v>9720</v>
      </c>
      <c r="J141" s="23"/>
      <c r="K141" s="96"/>
      <c r="L141" s="24">
        <f t="shared" si="24"/>
        <v>-35</v>
      </c>
      <c r="M141" s="153">
        <f>IF(L141&gt;0,"",I141*L141)</f>
        <v>-340200</v>
      </c>
      <c r="N141" s="91" t="s">
        <v>6</v>
      </c>
      <c r="O141" s="89" t="s">
        <v>4</v>
      </c>
      <c r="P141" s="80"/>
      <c r="Q141" s="80"/>
      <c r="R141" s="80"/>
    </row>
    <row r="142" spans="1:18" ht="24" customHeight="1">
      <c r="A142" s="16">
        <v>132</v>
      </c>
      <c r="B142" s="147" t="s">
        <v>10</v>
      </c>
      <c r="C142" s="75" t="s">
        <v>3</v>
      </c>
      <c r="D142" s="109">
        <v>764</v>
      </c>
      <c r="E142" s="17" t="s">
        <v>10</v>
      </c>
      <c r="F142" s="18" t="s">
        <v>3</v>
      </c>
      <c r="G142" s="124">
        <v>784.5</v>
      </c>
      <c r="H142" s="21"/>
      <c r="I142" s="22">
        <v>8340</v>
      </c>
      <c r="J142" s="23">
        <f>G142-D142</f>
        <v>20.5</v>
      </c>
      <c r="K142" s="96">
        <f>ROUNDDOWN(I142*J142,-1)</f>
        <v>170970</v>
      </c>
      <c r="L142" s="24" t="str">
        <f t="shared" si="24"/>
        <v/>
      </c>
      <c r="M142" s="153"/>
      <c r="N142" s="91"/>
      <c r="O142" s="83" t="s">
        <v>8</v>
      </c>
      <c r="P142" s="80"/>
      <c r="Q142" s="80"/>
      <c r="R142" s="80"/>
    </row>
    <row r="143" spans="1:18" ht="24" customHeight="1">
      <c r="A143" s="16">
        <v>133</v>
      </c>
      <c r="B143" s="146" t="s">
        <v>76</v>
      </c>
      <c r="C143" s="75" t="s">
        <v>77</v>
      </c>
      <c r="D143" s="112">
        <v>112</v>
      </c>
      <c r="E143" s="35" t="str">
        <f t="shared" ref="E143:F145" si="25">B143</f>
        <v>497-4</v>
      </c>
      <c r="F143" s="18" t="str">
        <f t="shared" si="25"/>
        <v>구거</v>
      </c>
      <c r="G143" s="121">
        <v>81.8</v>
      </c>
      <c r="H143" s="37"/>
      <c r="I143" s="22">
        <v>3790</v>
      </c>
      <c r="J143" s="23"/>
      <c r="K143" s="96"/>
      <c r="L143" s="24">
        <f t="shared" si="24"/>
        <v>-30.200000000000003</v>
      </c>
      <c r="M143" s="153">
        <f>ROUNDDOWN(IF(L143&gt;0,"",I143*L143),-1)</f>
        <v>-114450</v>
      </c>
      <c r="N143" s="91"/>
      <c r="O143" s="83" t="s">
        <v>78</v>
      </c>
      <c r="P143" s="80"/>
      <c r="Q143" s="80"/>
      <c r="R143" s="132"/>
    </row>
    <row r="144" spans="1:18" ht="24" customHeight="1">
      <c r="A144" s="16">
        <v>134</v>
      </c>
      <c r="B144" s="144" t="s">
        <v>127</v>
      </c>
      <c r="C144" s="75" t="s">
        <v>7</v>
      </c>
      <c r="D144" s="87">
        <v>1036</v>
      </c>
      <c r="E144" s="35" t="str">
        <f t="shared" si="25"/>
        <v>724-4</v>
      </c>
      <c r="F144" s="18" t="str">
        <f t="shared" si="25"/>
        <v>답</v>
      </c>
      <c r="G144" s="87">
        <v>1149</v>
      </c>
      <c r="H144" s="88"/>
      <c r="I144" s="22">
        <v>8400</v>
      </c>
      <c r="J144" s="23">
        <f>G144-D144</f>
        <v>113</v>
      </c>
      <c r="K144" s="96">
        <f>ROUNDDOWN(I144*J144,-1)</f>
        <v>949200</v>
      </c>
      <c r="L144" s="24" t="str">
        <f t="shared" si="24"/>
        <v/>
      </c>
      <c r="M144" s="154" t="str">
        <f>IF(L144&gt;0,"",I144*L144)</f>
        <v/>
      </c>
      <c r="N144" s="91"/>
      <c r="O144" s="89" t="s">
        <v>128</v>
      </c>
      <c r="P144" s="80"/>
      <c r="Q144" s="80"/>
      <c r="R144" s="80"/>
    </row>
    <row r="145" spans="1:18" ht="24" customHeight="1" thickBot="1">
      <c r="A145" s="16">
        <v>135</v>
      </c>
      <c r="B145" s="144" t="s">
        <v>139</v>
      </c>
      <c r="C145" s="75" t="s">
        <v>7</v>
      </c>
      <c r="D145" s="87">
        <v>674</v>
      </c>
      <c r="E145" s="35" t="str">
        <f t="shared" si="25"/>
        <v>724-5</v>
      </c>
      <c r="F145" s="18" t="str">
        <f t="shared" si="25"/>
        <v>답</v>
      </c>
      <c r="G145" s="87">
        <v>984.7</v>
      </c>
      <c r="H145" s="88"/>
      <c r="I145" s="22">
        <v>7890</v>
      </c>
      <c r="J145" s="155">
        <f>G145-D145</f>
        <v>310.70000000000005</v>
      </c>
      <c r="K145" s="156">
        <f>ROUNDDOWN(I145*J145,-1)</f>
        <v>2451420</v>
      </c>
      <c r="L145" s="157" t="str">
        <f t="shared" si="24"/>
        <v/>
      </c>
      <c r="M145" s="158" t="str">
        <f>IF(L145&gt;0,"",I145*L145)</f>
        <v/>
      </c>
      <c r="N145" s="91"/>
      <c r="O145" s="89" t="s">
        <v>140</v>
      </c>
      <c r="P145" s="80"/>
      <c r="Q145" s="80"/>
      <c r="R145" s="80"/>
    </row>
    <row r="146" spans="1:18" ht="17.25" thickTop="1"/>
    <row r="156" spans="1:18" hidden="1"/>
  </sheetData>
  <autoFilter ref="A10:S10"/>
  <mergeCells count="28">
    <mergeCell ref="H6:H9"/>
    <mergeCell ref="B6:D6"/>
    <mergeCell ref="N6:O6"/>
    <mergeCell ref="N7:N9"/>
    <mergeCell ref="O7:O9"/>
    <mergeCell ref="J7:K7"/>
    <mergeCell ref="L7:M7"/>
    <mergeCell ref="J8:J9"/>
    <mergeCell ref="K8:K9"/>
    <mergeCell ref="L8:L9"/>
    <mergeCell ref="M8:M9"/>
    <mergeCell ref="E6:G6"/>
    <mergeCell ref="A2:R2"/>
    <mergeCell ref="A4:O4"/>
    <mergeCell ref="A5:R5"/>
    <mergeCell ref="J6:M6"/>
    <mergeCell ref="P6:Q6"/>
    <mergeCell ref="R6:R9"/>
    <mergeCell ref="P7:P9"/>
    <mergeCell ref="Q7:Q9"/>
    <mergeCell ref="A6:A9"/>
    <mergeCell ref="B7:B9"/>
    <mergeCell ref="C7:C9"/>
    <mergeCell ref="I6:I9"/>
    <mergeCell ref="F7:F9"/>
    <mergeCell ref="G7:G9"/>
    <mergeCell ref="D7:D9"/>
    <mergeCell ref="E7:E9"/>
  </mergeCells>
  <phoneticPr fontId="1" type="noConversion"/>
  <pageMargins left="0.23622047244094491" right="0.23622047244094491" top="0.74803149606299213" bottom="0.48" header="0.31496062992125984" footer="0.31496062992125984"/>
  <pageSetup paperSize="9" scale="85" orientation="landscape" r:id="rId1"/>
  <headerFooter alignWithMargins="0"/>
  <ignoredErrors>
    <ignoredError sqref="B14:B16" twoDigitTextYear="1"/>
    <ignoredError sqref="M41 M47 M10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조정금조서 </vt:lpstr>
      <vt:lpstr>'조정금조서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이호석</dc:creator>
  <cp:lastModifiedBy>main</cp:lastModifiedBy>
  <cp:lastPrinted>2014-10-15T23:56:47Z</cp:lastPrinted>
  <dcterms:created xsi:type="dcterms:W3CDTF">2014-07-08T01:30:16Z</dcterms:created>
  <dcterms:modified xsi:type="dcterms:W3CDTF">2014-12-09T00:12:43Z</dcterms:modified>
</cp:coreProperties>
</file>