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22635" windowHeight="11820" activeTab="2"/>
  </bookViews>
  <sheets>
    <sheet name="세입세출_총괄표" sheetId="2" r:id="rId1"/>
    <sheet name="세입예산서" sheetId="3" r:id="rId2"/>
    <sheet name="세출예산서" sheetId="4" r:id="rId3"/>
  </sheets>
  <definedNames>
    <definedName name="_xlnm.Print_Area" localSheetId="2">세출예산서!$A$1:$G$39</definedName>
  </definedNames>
  <calcPr calcId="145621"/>
</workbook>
</file>

<file path=xl/calcChain.xml><?xml version="1.0" encoding="utf-8"?>
<calcChain xmlns="http://schemas.openxmlformats.org/spreadsheetml/2006/main">
  <c r="E4" i="4" l="1"/>
  <c r="D4" i="4"/>
  <c r="F39" i="4"/>
  <c r="F38" i="4"/>
  <c r="F37" i="4" l="1"/>
  <c r="F36" i="4" s="1"/>
  <c r="E37" i="4"/>
  <c r="D7" i="2"/>
  <c r="E5" i="3"/>
  <c r="F5" i="3"/>
  <c r="E4" i="3"/>
  <c r="F4" i="3"/>
  <c r="D4" i="3"/>
  <c r="D6" i="3"/>
  <c r="E6" i="3"/>
  <c r="F6" i="3"/>
  <c r="D12" i="3"/>
  <c r="E12" i="3"/>
  <c r="E18" i="3"/>
  <c r="E15" i="3"/>
  <c r="D5" i="3"/>
  <c r="B7" i="2" l="1"/>
  <c r="E11" i="3"/>
  <c r="D11" i="3"/>
  <c r="G22" i="4" l="1"/>
  <c r="G15" i="4" l="1"/>
  <c r="G16" i="4"/>
  <c r="G17" i="4"/>
  <c r="G18" i="4"/>
  <c r="G19" i="4"/>
  <c r="G20" i="4"/>
  <c r="G21" i="4"/>
  <c r="G29" i="4"/>
  <c r="G31" i="4"/>
  <c r="G33" i="4"/>
  <c r="G34" i="4"/>
  <c r="G35" i="4"/>
  <c r="G6" i="4"/>
  <c r="G7" i="4"/>
  <c r="G8" i="4"/>
  <c r="G9" i="4"/>
  <c r="G10" i="4"/>
  <c r="G11" i="4"/>
  <c r="G12" i="4"/>
  <c r="G13" i="4"/>
  <c r="G14" i="4"/>
  <c r="G5" i="4"/>
  <c r="E5" i="4" l="1"/>
  <c r="D5" i="4"/>
  <c r="E36" i="4" l="1"/>
  <c r="E6" i="4" l="1"/>
  <c r="E13" i="4"/>
  <c r="E16" i="4"/>
  <c r="E28" i="4"/>
  <c r="E23" i="4"/>
  <c r="E24" i="4"/>
  <c r="E14" i="3"/>
  <c r="E27" i="4" l="1"/>
  <c r="D6" i="4"/>
  <c r="D37" i="4" l="1"/>
  <c r="D36" i="4" s="1"/>
  <c r="F35" i="4" l="1"/>
  <c r="F29" i="4"/>
  <c r="F30" i="4"/>
  <c r="G30" i="4" s="1"/>
  <c r="F31" i="4"/>
  <c r="F33" i="4"/>
  <c r="F34" i="4"/>
  <c r="F26" i="4"/>
  <c r="F25" i="4"/>
  <c r="F22" i="4"/>
  <c r="F18" i="4"/>
  <c r="F20" i="4"/>
  <c r="F21" i="4"/>
  <c r="F17" i="4"/>
  <c r="F15" i="4"/>
  <c r="F14" i="4"/>
  <c r="F12" i="4"/>
  <c r="F8" i="4"/>
  <c r="F9" i="4"/>
  <c r="F10" i="4"/>
  <c r="F11" i="4"/>
  <c r="F7" i="4"/>
  <c r="F6" i="4"/>
  <c r="D24" i="4"/>
  <c r="F24" i="4" s="1"/>
  <c r="D23" i="4" l="1"/>
  <c r="F23" i="4" s="1"/>
  <c r="D13" i="4"/>
  <c r="F13" i="4" s="1"/>
  <c r="D16" i="4"/>
  <c r="D28" i="4"/>
  <c r="D27" i="4" s="1"/>
  <c r="F16" i="4" l="1"/>
  <c r="D11" i="2"/>
  <c r="F28" i="4" l="1"/>
  <c r="G28" i="4" s="1"/>
  <c r="F4" i="4" l="1"/>
  <c r="E17" i="3"/>
  <c r="D17" i="3"/>
  <c r="F27" i="4" l="1"/>
  <c r="G27" i="4" s="1"/>
  <c r="F5" i="4"/>
</calcChain>
</file>

<file path=xl/sharedStrings.xml><?xml version="1.0" encoding="utf-8"?>
<sst xmlns="http://schemas.openxmlformats.org/spreadsheetml/2006/main" count="162" uniqueCount="83">
  <si>
    <t>총 계</t>
  </si>
  <si>
    <t>방문교육사업</t>
  </si>
  <si>
    <t>-</t>
  </si>
  <si>
    <t>대우수당</t>
  </si>
  <si>
    <t>기타보조금</t>
  </si>
  <si>
    <t>후원금</t>
  </si>
  <si>
    <t xml:space="preserve">  </t>
  </si>
  <si>
    <t>(단위 : 천원)</t>
  </si>
  <si>
    <t>세 입 부</t>
  </si>
  <si>
    <t>세 출 부</t>
  </si>
  <si>
    <t>총계</t>
  </si>
  <si>
    <t>보조금</t>
  </si>
  <si>
    <t>사무비</t>
  </si>
  <si>
    <t>재산조성비</t>
  </si>
  <si>
    <t>사업비</t>
  </si>
  <si>
    <t xml:space="preserve">(단위 : 천원) </t>
  </si>
  <si>
    <t>관항목</t>
  </si>
  <si>
    <t xml:space="preserve">증감(B-A) </t>
  </si>
  <si>
    <t>비율(%)</t>
  </si>
  <si>
    <t>합계</t>
  </si>
  <si>
    <t>소계</t>
  </si>
  <si>
    <t>국고보조금</t>
  </si>
  <si>
    <t>시․도보조금</t>
  </si>
  <si>
    <t>시․군․구보조금</t>
  </si>
  <si>
    <t>인건비</t>
  </si>
  <si>
    <t>급여</t>
  </si>
  <si>
    <t>제수당</t>
  </si>
  <si>
    <t>사회보험</t>
  </si>
  <si>
    <t>처우개선비</t>
  </si>
  <si>
    <t>업무추진비</t>
  </si>
  <si>
    <t>기관운영비</t>
  </si>
  <si>
    <t>회의비</t>
  </si>
  <si>
    <t>일반운영비</t>
  </si>
  <si>
    <t>여비</t>
  </si>
  <si>
    <t>수용비 및 수수료</t>
  </si>
  <si>
    <t>차량비</t>
  </si>
  <si>
    <t>공공요금</t>
  </si>
  <si>
    <t>제세공과금</t>
  </si>
  <si>
    <t>기타운영비</t>
  </si>
  <si>
    <t>재산</t>
  </si>
  <si>
    <t>조성비</t>
  </si>
  <si>
    <t>시설비</t>
  </si>
  <si>
    <t>자산취득비</t>
  </si>
  <si>
    <t>시설장비 유지비</t>
  </si>
  <si>
    <t>교육사업</t>
  </si>
  <si>
    <t>문화사업</t>
  </si>
  <si>
    <t>통번역지원사업</t>
  </si>
  <si>
    <t>언어발달지원사업</t>
  </si>
  <si>
    <t>한국어교육사업</t>
  </si>
  <si>
    <t>초등학습지원사업</t>
  </si>
  <si>
    <t>예비비</t>
  </si>
  <si>
    <t>반환금</t>
  </si>
  <si>
    <t>퇴직금 및
 퇴직적립금</t>
    <phoneticPr fontId="3" type="noConversion"/>
  </si>
  <si>
    <t>예비비</t>
    <phoneticPr fontId="3" type="noConversion"/>
  </si>
  <si>
    <t>(반환금)</t>
    <phoneticPr fontId="3" type="noConversion"/>
  </si>
  <si>
    <t>증감(A-B)</t>
    <phoneticPr fontId="3" type="noConversion"/>
  </si>
  <si>
    <t>이월금</t>
    <phoneticPr fontId="3" type="noConversion"/>
  </si>
  <si>
    <t>합계</t>
    <phoneticPr fontId="3" type="noConversion"/>
  </si>
  <si>
    <t>소계</t>
    <phoneticPr fontId="3" type="noConversion"/>
  </si>
  <si>
    <t>영동군다문화가족지원센터 2018년 세입․세출결산서</t>
    <phoneticPr fontId="3" type="noConversion"/>
  </si>
  <si>
    <t>1. 2018년 세입ㆍ세출결산 총괄표</t>
    <phoneticPr fontId="3" type="noConversion"/>
  </si>
  <si>
    <t>2. 2018년 세입예산서</t>
    <phoneticPr fontId="3" type="noConversion"/>
  </si>
  <si>
    <t xml:space="preserve">2018년 예산(A) </t>
    <phoneticPr fontId="3" type="noConversion"/>
  </si>
  <si>
    <t xml:space="preserve">2018년 결산(B) </t>
    <phoneticPr fontId="3" type="noConversion"/>
  </si>
  <si>
    <t>-</t>
    <phoneticPr fontId="3" type="noConversion"/>
  </si>
  <si>
    <t>-</t>
    <phoneticPr fontId="3" type="noConversion"/>
  </si>
  <si>
    <t xml:space="preserve">2018년 예산(A) </t>
    <phoneticPr fontId="3" type="noConversion"/>
  </si>
  <si>
    <t xml:space="preserve">2018년 결산(B) </t>
    <phoneticPr fontId="3" type="noConversion"/>
  </si>
  <si>
    <t>3. 2018년 세출예산서</t>
    <phoneticPr fontId="3" type="noConversion"/>
  </si>
  <si>
    <t>-</t>
    <phoneticPr fontId="3" type="noConversion"/>
  </si>
  <si>
    <t>법인전입금</t>
    <phoneticPr fontId="3" type="noConversion"/>
  </si>
  <si>
    <t>법인전입금</t>
    <phoneticPr fontId="3" type="noConversion"/>
  </si>
  <si>
    <t>법인전입금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</si>
  <si>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</si>
  <si>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</si>
  <si>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</si>
  <si>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</si>
  <si>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후원금</t>
    <phoneticPr fontId="3" type="noConversion"/>
  </si>
  <si>
    <t>후원금</t>
    <phoneticPr fontId="3" type="noConversion"/>
  </si>
  <si>
    <r>
      <t xml:space="preserve">이월금
</t>
    </r>
    <r>
      <rPr>
        <sz val="9"/>
        <color rgb="FF000000"/>
        <rFont val="맑은 고딕"/>
        <family val="3"/>
        <charset val="129"/>
        <scheme val="minor"/>
      </rPr>
      <t>(전년도후원금)</t>
    </r>
    <phoneticPr fontId="3" type="noConversion"/>
  </si>
  <si>
    <r>
      <t xml:space="preserve">후원금
</t>
    </r>
    <r>
      <rPr>
        <sz val="10"/>
        <color rgb="FF000000"/>
        <rFont val="맑은 고딕"/>
        <family val="3"/>
        <charset val="129"/>
        <scheme val="minor"/>
      </rPr>
      <t>(이월)</t>
    </r>
    <phoneticPr fontId="3" type="noConversion"/>
  </si>
  <si>
    <r>
      <t xml:space="preserve">* </t>
    </r>
    <r>
      <rPr>
        <sz val="10"/>
        <color theme="1"/>
        <rFont val="맑은 고딕"/>
        <family val="3"/>
        <charset val="129"/>
        <scheme val="minor"/>
      </rPr>
      <t>당초 예산에서 국비 통번역 예산 증액, 후원금 예산 증액, 대우수당 예산증액으로 인한 예산 변경</t>
    </r>
    <r>
      <rPr>
        <sz val="11"/>
        <color theme="1"/>
        <rFont val="맑은 고딕"/>
        <family val="2"/>
        <charset val="129"/>
        <scheme val="minor"/>
      </rPr>
      <t xml:space="preserve"> 
 </t>
    </r>
    <r>
      <rPr>
        <sz val="10"/>
        <color theme="1"/>
        <rFont val="맑은 고딕"/>
        <family val="3"/>
        <charset val="129"/>
        <scheme val="minor"/>
      </rPr>
      <t>가. 당초예산 422,385,000원에서 정산(12월31일 기준) 후 426,872,000원으로 예산 변경 
 나. 변경사유 : 국비 통번역 사업비 2,000,000원, 대우수당 1,137,000원, 후원금 1,350,000원 증액</t>
    </r>
    <phoneticPr fontId="3" type="noConversion"/>
  </si>
  <si>
    <t>(후원금 이월)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</si>
</sst>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;[Red]\-#,##0\ "/>
    <numFmt numFmtId="177" formatCode="0_);[Red]\(0\)"/>
    <numFmt numFmtId="178" formatCode="_-* #,##0.0_-;\-* #,##0.0_-;_-* &quot;-&quot;?_-;_-@_-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3"/>
      <color rgb="FF000000"/>
      <name val="한컴돋움"/>
      <family val="1"/>
      <charset val="129"/>
    </font>
    <font>
      <sz val="8"/>
      <name val="맑은 고딕"/>
      <family val="2"/>
      <charset val="129"/>
      <scheme val="minor"/>
    </font>
    <font>
      <b/>
      <sz val="16"/>
      <color rgb="FF000000"/>
      <name val="한컴돋움"/>
      <family val="1"/>
      <charset val="129"/>
    </font>
    <font>
      <b/>
      <sz val="15"/>
      <color rgb="FF000000"/>
      <name val="한컴돋움"/>
      <family val="1"/>
      <charset val="129"/>
    </font>
    <font>
      <b/>
      <sz val="10"/>
      <color rgb="FF000000"/>
      <name val="한컴돋움"/>
      <family val="1"/>
      <charset val="129"/>
    </font>
    <font>
      <sz val="10"/>
      <color rgb="FF000000"/>
      <name val="한컴돋움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한컴돋움"/>
      <family val="1"/>
      <charset val="129"/>
    </font>
    <font>
      <sz val="15"/>
      <color rgb="FF000000"/>
      <name val="맑은 고딕"/>
      <family val="3"/>
      <charset val="129"/>
      <scheme val="minor"/>
    </font>
    <font>
      <sz val="16"/>
      <color rgb="FF000000"/>
      <name val="맑은 고딕"/>
      <family val="3"/>
      <charset val="129"/>
      <scheme val="minor"/>
    </font>
    <font>
      <b/>
      <sz val="18"/>
      <color rgb="FF000000"/>
      <name val="맑은 고딕"/>
      <family val="3"/>
      <charset val="129"/>
      <scheme val="minor"/>
    </font>
    <font>
      <b/>
      <sz val="15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ck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9" fillId="0" borderId="0" applyFont="0" applyFill="0" applyBorder="0" applyAlignment="0" applyProtection="0"/>
    <xf numFmtId="0" fontId="9" fillId="0" borderId="0"/>
  </cellStyleXfs>
  <cellXfs count="17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right"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3" fontId="0" fillId="0" borderId="0" xfId="0" applyNumberFormat="1">
      <alignment vertical="center"/>
    </xf>
    <xf numFmtId="0" fontId="15" fillId="0" borderId="7" xfId="0" applyFont="1" applyBorder="1" applyAlignment="1">
      <alignment horizontal="center" vertical="center" wrapText="1"/>
    </xf>
    <xf numFmtId="3" fontId="15" fillId="0" borderId="31" xfId="0" applyNumberFormat="1" applyFont="1" applyBorder="1" applyAlignment="1">
      <alignment horizontal="right" vertical="center" wrapText="1"/>
    </xf>
    <xf numFmtId="0" fontId="15" fillId="0" borderId="32" xfId="0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right" vertical="center" wrapText="1"/>
    </xf>
    <xf numFmtId="0" fontId="12" fillId="0" borderId="11" xfId="0" applyFont="1" applyBorder="1" applyAlignment="1">
      <alignment horizontal="center" vertical="center" wrapText="1"/>
    </xf>
    <xf numFmtId="3" fontId="12" fillId="0" borderId="33" xfId="0" applyNumberFormat="1" applyFont="1" applyBorder="1" applyAlignment="1">
      <alignment horizontal="right" vertical="center" wrapText="1"/>
    </xf>
    <xf numFmtId="0" fontId="12" fillId="0" borderId="34" xfId="0" applyFont="1" applyBorder="1" applyAlignment="1">
      <alignment horizontal="center" vertical="center" wrapText="1"/>
    </xf>
    <xf numFmtId="3" fontId="12" fillId="0" borderId="13" xfId="0" applyNumberFormat="1" applyFont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center" wrapText="1"/>
    </xf>
    <xf numFmtId="3" fontId="12" fillId="0" borderId="35" xfId="0" applyNumberFormat="1" applyFont="1" applyBorder="1" applyAlignment="1">
      <alignment horizontal="right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right" vertical="center" wrapText="1"/>
    </xf>
    <xf numFmtId="0" fontId="12" fillId="0" borderId="17" xfId="0" applyFont="1" applyBorder="1" applyAlignment="1">
      <alignment horizontal="center" vertical="center" wrapText="1"/>
    </xf>
    <xf numFmtId="3" fontId="12" fillId="0" borderId="37" xfId="0" applyNumberFormat="1" applyFont="1" applyBorder="1" applyAlignment="1">
      <alignment vertical="center" wrapText="1"/>
    </xf>
    <xf numFmtId="0" fontId="12" fillId="0" borderId="38" xfId="0" applyFont="1" applyBorder="1" applyAlignment="1">
      <alignment horizontal="center" vertical="center" wrapText="1"/>
    </xf>
    <xf numFmtId="3" fontId="12" fillId="0" borderId="27" xfId="0" applyNumberFormat="1" applyFont="1" applyBorder="1" applyAlignment="1">
      <alignment vertical="center" wrapText="1"/>
    </xf>
    <xf numFmtId="0" fontId="17" fillId="0" borderId="65" xfId="0" applyFont="1" applyBorder="1" applyAlignment="1">
      <alignment horizontal="center" vertical="center" wrapText="1"/>
    </xf>
    <xf numFmtId="3" fontId="17" fillId="0" borderId="66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right" vertical="center" wrapText="1"/>
    </xf>
    <xf numFmtId="0" fontId="17" fillId="0" borderId="50" xfId="0" applyFont="1" applyBorder="1" applyAlignment="1">
      <alignment horizontal="center" vertical="center" wrapText="1"/>
    </xf>
    <xf numFmtId="41" fontId="17" fillId="0" borderId="60" xfId="1" applyFont="1" applyBorder="1" applyAlignment="1">
      <alignment horizontal="right" vertical="center" wrapText="1"/>
    </xf>
    <xf numFmtId="3" fontId="17" fillId="5" borderId="42" xfId="0" applyNumberFormat="1" applyFont="1" applyFill="1" applyBorder="1" applyAlignment="1">
      <alignment horizontal="right" vertical="center" wrapText="1"/>
    </xf>
    <xf numFmtId="0" fontId="17" fillId="5" borderId="43" xfId="0" applyFont="1" applyFill="1" applyBorder="1" applyAlignment="1">
      <alignment horizontal="right" vertical="center" wrapText="1"/>
    </xf>
    <xf numFmtId="3" fontId="17" fillId="6" borderId="46" xfId="0" applyNumberFormat="1" applyFont="1" applyFill="1" applyBorder="1" applyAlignment="1">
      <alignment horizontal="right" vertical="center" wrapText="1"/>
    </xf>
    <xf numFmtId="0" fontId="17" fillId="6" borderId="13" xfId="0" applyFont="1" applyFill="1" applyBorder="1" applyAlignment="1">
      <alignment horizontal="right" vertical="center" wrapText="1"/>
    </xf>
    <xf numFmtId="0" fontId="17" fillId="0" borderId="48" xfId="0" applyFont="1" applyBorder="1" applyAlignment="1">
      <alignment horizontal="center" vertical="center" wrapText="1"/>
    </xf>
    <xf numFmtId="3" fontId="17" fillId="0" borderId="48" xfId="0" applyNumberFormat="1" applyFont="1" applyBorder="1" applyAlignment="1">
      <alignment horizontal="right" vertical="center" wrapText="1"/>
    </xf>
    <xf numFmtId="0" fontId="17" fillId="0" borderId="20" xfId="0" applyFont="1" applyBorder="1" applyAlignment="1">
      <alignment horizontal="right" vertical="center" wrapText="1"/>
    </xf>
    <xf numFmtId="0" fontId="17" fillId="0" borderId="39" xfId="0" applyFont="1" applyBorder="1" applyAlignment="1">
      <alignment horizontal="right" vertical="center" wrapText="1"/>
    </xf>
    <xf numFmtId="0" fontId="17" fillId="0" borderId="49" xfId="0" applyFont="1" applyBorder="1" applyAlignment="1">
      <alignment horizontal="center" vertical="center" wrapText="1"/>
    </xf>
    <xf numFmtId="3" fontId="17" fillId="0" borderId="49" xfId="0" applyNumberFormat="1" applyFont="1" applyBorder="1" applyAlignment="1">
      <alignment horizontal="right" vertical="center" wrapText="1"/>
    </xf>
    <xf numFmtId="0" fontId="17" fillId="0" borderId="16" xfId="0" applyFont="1" applyBorder="1" applyAlignment="1">
      <alignment horizontal="right" vertical="center" wrapText="1"/>
    </xf>
    <xf numFmtId="3" fontId="17" fillId="0" borderId="50" xfId="0" applyNumberFormat="1" applyFont="1" applyBorder="1" applyAlignment="1">
      <alignment horizontal="right" vertical="center" wrapText="1"/>
    </xf>
    <xf numFmtId="0" fontId="17" fillId="0" borderId="26" xfId="0" applyFont="1" applyBorder="1" applyAlignment="1">
      <alignment horizontal="right" vertical="center" wrapText="1"/>
    </xf>
    <xf numFmtId="0" fontId="17" fillId="0" borderId="28" xfId="0" applyFont="1" applyBorder="1" applyAlignment="1">
      <alignment horizontal="right" vertical="center" wrapText="1"/>
    </xf>
    <xf numFmtId="3" fontId="17" fillId="6" borderId="48" xfId="0" applyNumberFormat="1" applyFont="1" applyFill="1" applyBorder="1" applyAlignment="1">
      <alignment horizontal="right" vertical="center" wrapText="1"/>
    </xf>
    <xf numFmtId="0" fontId="17" fillId="6" borderId="20" xfId="0" applyFont="1" applyFill="1" applyBorder="1" applyAlignment="1">
      <alignment horizontal="right" vertical="center" wrapText="1"/>
    </xf>
    <xf numFmtId="0" fontId="17" fillId="6" borderId="39" xfId="0" applyFont="1" applyFill="1" applyBorder="1" applyAlignment="1">
      <alignment horizontal="right" vertical="center" wrapText="1"/>
    </xf>
    <xf numFmtId="0" fontId="17" fillId="6" borderId="12" xfId="0" applyFont="1" applyFill="1" applyBorder="1" applyAlignment="1">
      <alignment horizontal="right" vertical="center" wrapText="1"/>
    </xf>
    <xf numFmtId="0" fontId="17" fillId="0" borderId="53" xfId="0" applyFont="1" applyBorder="1" applyAlignment="1">
      <alignment horizontal="center" vertical="center" wrapText="1"/>
    </xf>
    <xf numFmtId="3" fontId="17" fillId="0" borderId="53" xfId="0" applyNumberFormat="1" applyFont="1" applyBorder="1" applyAlignment="1">
      <alignment horizontal="right" vertical="center" wrapText="1"/>
    </xf>
    <xf numFmtId="0" fontId="17" fillId="0" borderId="47" xfId="0" applyFont="1" applyBorder="1" applyAlignment="1">
      <alignment horizontal="right" vertical="center" wrapText="1"/>
    </xf>
    <xf numFmtId="0" fontId="17" fillId="0" borderId="66" xfId="0" applyFont="1" applyBorder="1" applyAlignment="1">
      <alignment horizontal="right" vertical="center" wrapText="1"/>
    </xf>
    <xf numFmtId="0" fontId="17" fillId="6" borderId="46" xfId="0" applyFont="1" applyFill="1" applyBorder="1" applyAlignment="1">
      <alignment horizontal="right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righ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3" fontId="17" fillId="5" borderId="53" xfId="0" applyNumberFormat="1" applyFont="1" applyFill="1" applyBorder="1" applyAlignment="1">
      <alignment horizontal="right" vertical="center" wrapText="1"/>
    </xf>
    <xf numFmtId="41" fontId="17" fillId="5" borderId="53" xfId="1" applyFont="1" applyFill="1" applyBorder="1" applyAlignment="1">
      <alignment horizontal="right" vertical="center" wrapText="1"/>
    </xf>
    <xf numFmtId="177" fontId="17" fillId="5" borderId="54" xfId="0" applyNumberFormat="1" applyFont="1" applyFill="1" applyBorder="1" applyAlignment="1">
      <alignment horizontal="right" vertical="center" wrapText="1"/>
    </xf>
    <xf numFmtId="3" fontId="17" fillId="6" borderId="56" xfId="0" applyNumberFormat="1" applyFont="1" applyFill="1" applyBorder="1" applyAlignment="1">
      <alignment horizontal="right" vertical="center" wrapText="1"/>
    </xf>
    <xf numFmtId="41" fontId="17" fillId="6" borderId="56" xfId="1" applyFont="1" applyFill="1" applyBorder="1" applyAlignment="1">
      <alignment horizontal="right" vertical="center" wrapText="1"/>
    </xf>
    <xf numFmtId="178" fontId="17" fillId="6" borderId="57" xfId="0" applyNumberFormat="1" applyFont="1" applyFill="1" applyBorder="1" applyAlignment="1">
      <alignment horizontal="right" vertical="center" wrapText="1"/>
    </xf>
    <xf numFmtId="0" fontId="17" fillId="2" borderId="62" xfId="0" applyFont="1" applyFill="1" applyBorder="1" applyAlignment="1">
      <alignment horizontal="center" vertical="center" wrapText="1"/>
    </xf>
    <xf numFmtId="176" fontId="18" fillId="0" borderId="61" xfId="3" applyNumberFormat="1" applyFont="1" applyBorder="1" applyAlignment="1">
      <alignment vertical="center" shrinkToFit="1"/>
    </xf>
    <xf numFmtId="3" fontId="17" fillId="2" borderId="49" xfId="0" applyNumberFormat="1" applyFont="1" applyFill="1" applyBorder="1" applyAlignment="1">
      <alignment horizontal="right" vertical="center" wrapText="1"/>
    </xf>
    <xf numFmtId="41" fontId="17" fillId="2" borderId="49" xfId="1" applyFont="1" applyFill="1" applyBorder="1" applyAlignment="1">
      <alignment horizontal="right" vertical="center" wrapText="1"/>
    </xf>
    <xf numFmtId="178" fontId="17" fillId="2" borderId="16" xfId="0" applyNumberFormat="1" applyFont="1" applyFill="1" applyBorder="1" applyAlignment="1">
      <alignment horizontal="right" vertical="center" wrapText="1"/>
    </xf>
    <xf numFmtId="0" fontId="17" fillId="2" borderId="63" xfId="0" applyFont="1" applyFill="1" applyBorder="1" applyAlignment="1">
      <alignment horizontal="center" vertical="center" wrapText="1"/>
    </xf>
    <xf numFmtId="3" fontId="17" fillId="2" borderId="48" xfId="0" applyNumberFormat="1" applyFont="1" applyFill="1" applyBorder="1" applyAlignment="1">
      <alignment horizontal="right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17" fillId="2" borderId="59" xfId="0" applyFont="1" applyFill="1" applyBorder="1" applyAlignment="1">
      <alignment horizontal="center" vertical="center" wrapText="1"/>
    </xf>
    <xf numFmtId="3" fontId="17" fillId="2" borderId="59" xfId="0" applyNumberFormat="1" applyFont="1" applyFill="1" applyBorder="1" applyAlignment="1">
      <alignment horizontal="right" vertical="center" wrapText="1"/>
    </xf>
    <xf numFmtId="41" fontId="17" fillId="2" borderId="59" xfId="1" applyFont="1" applyFill="1" applyBorder="1" applyAlignment="1">
      <alignment horizontal="right" vertical="center" wrapText="1"/>
    </xf>
    <xf numFmtId="178" fontId="17" fillId="2" borderId="69" xfId="0" applyNumberFormat="1" applyFont="1" applyFill="1" applyBorder="1" applyAlignment="1">
      <alignment horizontal="right" vertical="center" wrapText="1"/>
    </xf>
    <xf numFmtId="0" fontId="17" fillId="2" borderId="50" xfId="0" applyFont="1" applyFill="1" applyBorder="1" applyAlignment="1">
      <alignment horizontal="center" vertical="center" wrapText="1"/>
    </xf>
    <xf numFmtId="3" fontId="17" fillId="2" borderId="50" xfId="0" applyNumberFormat="1" applyFont="1" applyFill="1" applyBorder="1" applyAlignment="1">
      <alignment horizontal="right" vertical="center" wrapText="1"/>
    </xf>
    <xf numFmtId="41" fontId="17" fillId="2" borderId="50" xfId="1" applyFont="1" applyFill="1" applyBorder="1" applyAlignment="1">
      <alignment horizontal="right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41" fontId="17" fillId="2" borderId="69" xfId="0" applyNumberFormat="1" applyFont="1" applyFill="1" applyBorder="1" applyAlignment="1">
      <alignment horizontal="right" vertical="center" wrapText="1"/>
    </xf>
    <xf numFmtId="0" fontId="17" fillId="2" borderId="44" xfId="0" applyFont="1" applyFill="1" applyBorder="1" applyAlignment="1">
      <alignment horizontal="center" vertical="center" wrapText="1"/>
    </xf>
    <xf numFmtId="41" fontId="17" fillId="6" borderId="46" xfId="1" applyFont="1" applyFill="1" applyBorder="1" applyAlignment="1">
      <alignment horizontal="right" vertical="center" wrapText="1"/>
    </xf>
    <xf numFmtId="178" fontId="17" fillId="6" borderId="13" xfId="0" applyNumberFormat="1" applyFont="1" applyFill="1" applyBorder="1" applyAlignment="1">
      <alignment horizontal="right" vertical="center" wrapText="1"/>
    </xf>
    <xf numFmtId="0" fontId="17" fillId="2" borderId="45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vertical="center" wrapText="1"/>
    </xf>
    <xf numFmtId="0" fontId="17" fillId="2" borderId="48" xfId="0" applyFont="1" applyFill="1" applyBorder="1" applyAlignment="1">
      <alignment horizontal="center" vertical="center" wrapText="1"/>
    </xf>
    <xf numFmtId="0" fontId="17" fillId="2" borderId="48" xfId="0" applyFont="1" applyFill="1" applyBorder="1" applyAlignment="1">
      <alignment horizontal="right" vertical="center" wrapText="1"/>
    </xf>
    <xf numFmtId="0" fontId="8" fillId="2" borderId="18" xfId="0" applyFont="1" applyFill="1" applyBorder="1" applyAlignment="1">
      <alignment vertical="center" wrapText="1"/>
    </xf>
    <xf numFmtId="0" fontId="17" fillId="2" borderId="50" xfId="0" applyFont="1" applyFill="1" applyBorder="1" applyAlignment="1">
      <alignment horizontal="right" vertical="center" wrapText="1"/>
    </xf>
    <xf numFmtId="41" fontId="17" fillId="2" borderId="48" xfId="1" applyFont="1" applyFill="1" applyBorder="1" applyAlignment="1">
      <alignment horizontal="right" vertical="center" wrapText="1"/>
    </xf>
    <xf numFmtId="0" fontId="17" fillId="2" borderId="53" xfId="0" applyFont="1" applyFill="1" applyBorder="1" applyAlignment="1">
      <alignment horizontal="center" vertical="center" wrapText="1"/>
    </xf>
    <xf numFmtId="3" fontId="17" fillId="2" borderId="53" xfId="0" applyNumberFormat="1" applyFont="1" applyFill="1" applyBorder="1" applyAlignment="1">
      <alignment horizontal="right" vertical="center" wrapText="1"/>
    </xf>
    <xf numFmtId="41" fontId="17" fillId="2" borderId="53" xfId="1" applyFont="1" applyFill="1" applyBorder="1" applyAlignment="1">
      <alignment horizontal="right" vertical="center" wrapText="1"/>
    </xf>
    <xf numFmtId="0" fontId="17" fillId="2" borderId="61" xfId="0" applyFont="1" applyFill="1" applyBorder="1" applyAlignment="1">
      <alignment horizontal="center" vertical="center" wrapText="1"/>
    </xf>
    <xf numFmtId="3" fontId="17" fillId="2" borderId="61" xfId="0" applyNumberFormat="1" applyFont="1" applyFill="1" applyBorder="1" applyAlignment="1">
      <alignment horizontal="right" vertical="center" wrapText="1"/>
    </xf>
    <xf numFmtId="41" fontId="17" fillId="2" borderId="61" xfId="1" applyFont="1" applyFill="1" applyBorder="1" applyAlignment="1">
      <alignment horizontal="right" vertical="center" wrapText="1"/>
    </xf>
    <xf numFmtId="178" fontId="17" fillId="2" borderId="21" xfId="0" applyNumberFormat="1" applyFont="1" applyFill="1" applyBorder="1" applyAlignment="1">
      <alignment horizontal="right" vertical="center" wrapText="1"/>
    </xf>
    <xf numFmtId="0" fontId="17" fillId="2" borderId="61" xfId="0" applyFont="1" applyFill="1" applyBorder="1" applyAlignment="1">
      <alignment horizontal="right" vertical="center" wrapText="1"/>
    </xf>
    <xf numFmtId="177" fontId="17" fillId="6" borderId="58" xfId="1" applyNumberFormat="1" applyFont="1" applyFill="1" applyBorder="1" applyAlignment="1">
      <alignment horizontal="right" vertical="center" wrapText="1"/>
    </xf>
    <xf numFmtId="177" fontId="17" fillId="2" borderId="21" xfId="1" applyNumberFormat="1" applyFont="1" applyFill="1" applyBorder="1" applyAlignment="1">
      <alignment horizontal="right" vertical="center" wrapText="1"/>
    </xf>
    <xf numFmtId="177" fontId="17" fillId="2" borderId="60" xfId="1" applyNumberFormat="1" applyFont="1" applyFill="1" applyBorder="1" applyAlignment="1">
      <alignment horizontal="right" vertical="center" wrapText="1"/>
    </xf>
    <xf numFmtId="0" fontId="17" fillId="4" borderId="48" xfId="0" applyFont="1" applyFill="1" applyBorder="1" applyAlignment="1">
      <alignment horizontal="center" vertical="center" wrapText="1"/>
    </xf>
    <xf numFmtId="3" fontId="17" fillId="4" borderId="48" xfId="0" applyNumberFormat="1" applyFont="1" applyFill="1" applyBorder="1" applyAlignment="1">
      <alignment horizontal="right" vertical="center" wrapText="1"/>
    </xf>
    <xf numFmtId="0" fontId="17" fillId="4" borderId="39" xfId="0" applyFont="1" applyFill="1" applyBorder="1" applyAlignment="1">
      <alignment horizontal="right" vertical="center" wrapText="1"/>
    </xf>
    <xf numFmtId="0" fontId="17" fillId="4" borderId="20" xfId="0" applyFont="1" applyFill="1" applyBorder="1" applyAlignment="1">
      <alignment horizontal="right" vertical="center" wrapText="1"/>
    </xf>
    <xf numFmtId="0" fontId="17" fillId="4" borderId="49" xfId="0" applyFont="1" applyFill="1" applyBorder="1" applyAlignment="1">
      <alignment horizontal="center" vertical="center" wrapText="1"/>
    </xf>
    <xf numFmtId="3" fontId="17" fillId="4" borderId="49" xfId="0" applyNumberFormat="1" applyFont="1" applyFill="1" applyBorder="1" applyAlignment="1">
      <alignment horizontal="right" vertical="center" wrapText="1"/>
    </xf>
    <xf numFmtId="0" fontId="17" fillId="4" borderId="15" xfId="0" applyFont="1" applyFill="1" applyBorder="1" applyAlignment="1">
      <alignment horizontal="right" vertical="center" wrapText="1"/>
    </xf>
    <xf numFmtId="0" fontId="17" fillId="4" borderId="16" xfId="0" applyFont="1" applyFill="1" applyBorder="1" applyAlignment="1">
      <alignment horizontal="right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48" xfId="0" applyFont="1" applyFill="1" applyBorder="1" applyAlignment="1">
      <alignment horizontal="right" vertical="center" wrapText="1"/>
    </xf>
    <xf numFmtId="0" fontId="17" fillId="4" borderId="46" xfId="0" applyFont="1" applyFill="1" applyBorder="1" applyAlignment="1">
      <alignment horizontal="center" vertical="center" wrapText="1"/>
    </xf>
    <xf numFmtId="3" fontId="17" fillId="4" borderId="64" xfId="0" applyNumberFormat="1" applyFont="1" applyFill="1" applyBorder="1" applyAlignment="1">
      <alignment horizontal="right" vertical="center" wrapText="1"/>
    </xf>
    <xf numFmtId="3" fontId="17" fillId="4" borderId="46" xfId="0" applyNumberFormat="1" applyFont="1" applyFill="1" applyBorder="1" applyAlignment="1">
      <alignment horizontal="right" vertical="center" wrapText="1"/>
    </xf>
    <xf numFmtId="41" fontId="17" fillId="4" borderId="46" xfId="1" applyFont="1" applyFill="1" applyBorder="1" applyAlignment="1">
      <alignment horizontal="right" vertical="center" wrapText="1"/>
    </xf>
    <xf numFmtId="178" fontId="17" fillId="4" borderId="13" xfId="0" applyNumberFormat="1" applyFont="1" applyFill="1" applyBorder="1" applyAlignment="1">
      <alignment horizontal="right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49" xfId="0" applyFont="1" applyFill="1" applyBorder="1" applyAlignment="1">
      <alignment horizontal="right" vertical="center" wrapText="1"/>
    </xf>
    <xf numFmtId="41" fontId="17" fillId="4" borderId="49" xfId="1" applyFont="1" applyFill="1" applyBorder="1" applyAlignment="1">
      <alignment horizontal="right" vertical="center" wrapText="1"/>
    </xf>
    <xf numFmtId="178" fontId="17" fillId="4" borderId="16" xfId="0" applyNumberFormat="1" applyFont="1" applyFill="1" applyBorder="1" applyAlignment="1">
      <alignment horizontal="right" vertical="center" wrapText="1"/>
    </xf>
    <xf numFmtId="41" fontId="17" fillId="4" borderId="48" xfId="1" applyFont="1" applyFill="1" applyBorder="1" applyAlignment="1">
      <alignment horizontal="right" vertical="center" wrapText="1"/>
    </xf>
    <xf numFmtId="177" fontId="17" fillId="4" borderId="21" xfId="1" applyNumberFormat="1" applyFont="1" applyFill="1" applyBorder="1" applyAlignment="1">
      <alignment horizontal="right" vertical="center" wrapText="1"/>
    </xf>
    <xf numFmtId="0" fontId="17" fillId="3" borderId="40" xfId="0" applyFont="1" applyFill="1" applyBorder="1" applyAlignment="1">
      <alignment horizontal="center" vertical="center" wrapText="1"/>
    </xf>
    <xf numFmtId="0" fontId="17" fillId="3" borderId="41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41" fontId="17" fillId="6" borderId="46" xfId="1" applyFont="1" applyFill="1" applyBorder="1" applyAlignment="1">
      <alignment vertical="center" wrapText="1"/>
    </xf>
    <xf numFmtId="41" fontId="17" fillId="4" borderId="49" xfId="1" applyFont="1" applyFill="1" applyBorder="1" applyAlignment="1">
      <alignment vertical="center" wrapText="1"/>
    </xf>
    <xf numFmtId="41" fontId="17" fillId="2" borderId="49" xfId="1" applyFont="1" applyFill="1" applyBorder="1" applyAlignment="1">
      <alignment vertical="center" wrapText="1"/>
    </xf>
    <xf numFmtId="41" fontId="17" fillId="2" borderId="50" xfId="1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right" vertical="center" wrapText="1"/>
    </xf>
    <xf numFmtId="0" fontId="12" fillId="0" borderId="67" xfId="0" applyFont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52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6" borderId="51" xfId="0" applyFont="1" applyFill="1" applyBorder="1" applyAlignment="1">
      <alignment horizontal="center" vertical="center" wrapText="1"/>
    </xf>
    <xf numFmtId="0" fontId="17" fillId="6" borderId="46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47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17" fillId="2" borderId="44" xfId="0" applyFont="1" applyFill="1" applyBorder="1" applyAlignment="1">
      <alignment horizontal="center" vertical="center" wrapText="1"/>
    </xf>
    <xf numFmtId="0" fontId="17" fillId="6" borderId="55" xfId="0" applyFont="1" applyFill="1" applyBorder="1" applyAlignment="1">
      <alignment horizontal="center" vertical="center" wrapText="1"/>
    </xf>
    <xf numFmtId="0" fontId="17" fillId="6" borderId="56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70" xfId="0" applyFont="1" applyFill="1" applyBorder="1" applyAlignment="1">
      <alignment horizontal="center" vertical="center" wrapText="1"/>
    </xf>
  </cellXfs>
  <cellStyles count="7">
    <cellStyle name="쉼표 [0]" xfId="1" builtinId="6"/>
    <cellStyle name="쉼표 [0] 2" xfId="3"/>
    <cellStyle name="쉼표 [0] 2 2" xfId="5"/>
    <cellStyle name="표준" xfId="0" builtinId="0"/>
    <cellStyle name="표준 2" xfId="4"/>
    <cellStyle name="표준 2 2" xfId="6"/>
    <cellStyle name="표준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workbookViewId="0">
      <selection activeCell="G8" sqref="G8"/>
    </sheetView>
  </sheetViews>
  <sheetFormatPr defaultRowHeight="16.5" x14ac:dyDescent="0.3"/>
  <cols>
    <col min="1" max="1" width="16.5" customWidth="1"/>
    <col min="2" max="2" width="18.25" customWidth="1"/>
    <col min="3" max="3" width="19.125" customWidth="1"/>
    <col min="4" max="4" width="19" customWidth="1"/>
    <col min="5" max="5" width="7.875" bestFit="1" customWidth="1"/>
  </cols>
  <sheetData>
    <row r="1" spans="1:5" ht="26.25" x14ac:dyDescent="0.3">
      <c r="A1" s="143" t="s">
        <v>59</v>
      </c>
      <c r="B1" s="143"/>
      <c r="C1" s="143"/>
      <c r="D1" s="143"/>
    </row>
    <row r="2" spans="1:5" ht="20.25" x14ac:dyDescent="0.3">
      <c r="A2" s="3" t="s">
        <v>6</v>
      </c>
    </row>
    <row r="3" spans="1:5" ht="24" x14ac:dyDescent="0.3">
      <c r="A3" s="142" t="s">
        <v>60</v>
      </c>
      <c r="B3" s="142"/>
      <c r="C3" s="142"/>
      <c r="D3" s="142"/>
    </row>
    <row r="4" spans="1:5" x14ac:dyDescent="0.3">
      <c r="A4" s="4" t="s">
        <v>6</v>
      </c>
    </row>
    <row r="5" spans="1:5" ht="17.25" thickBot="1" x14ac:dyDescent="0.35">
      <c r="A5" s="144" t="s">
        <v>7</v>
      </c>
      <c r="B5" s="144"/>
      <c r="C5" s="144"/>
      <c r="D5" s="144"/>
    </row>
    <row r="6" spans="1:5" ht="27" customHeight="1" thickTop="1" thickBot="1" x14ac:dyDescent="0.35">
      <c r="A6" s="145" t="s">
        <v>8</v>
      </c>
      <c r="B6" s="146"/>
      <c r="C6" s="147" t="s">
        <v>9</v>
      </c>
      <c r="D6" s="148"/>
    </row>
    <row r="7" spans="1:5" ht="27" customHeight="1" thickTop="1" thickBot="1" x14ac:dyDescent="0.35">
      <c r="A7" s="13" t="s">
        <v>10</v>
      </c>
      <c r="B7" s="14">
        <f>SUM(B8:B12)</f>
        <v>426872</v>
      </c>
      <c r="C7" s="15" t="s">
        <v>10</v>
      </c>
      <c r="D7" s="16">
        <f>SUM(D8:D11)</f>
        <v>426872</v>
      </c>
    </row>
    <row r="8" spans="1:5" ht="35.25" customHeight="1" thickTop="1" x14ac:dyDescent="0.3">
      <c r="A8" s="17" t="s">
        <v>11</v>
      </c>
      <c r="B8" s="18">
        <v>417022</v>
      </c>
      <c r="C8" s="19" t="s">
        <v>12</v>
      </c>
      <c r="D8" s="20">
        <v>239708</v>
      </c>
      <c r="E8" s="12"/>
    </row>
    <row r="9" spans="1:5" ht="35.25" customHeight="1" x14ac:dyDescent="0.3">
      <c r="A9" s="21" t="s">
        <v>77</v>
      </c>
      <c r="B9" s="22">
        <v>4507</v>
      </c>
      <c r="C9" s="23" t="s">
        <v>13</v>
      </c>
      <c r="D9" s="24" t="s">
        <v>69</v>
      </c>
    </row>
    <row r="10" spans="1:5" ht="36" customHeight="1" x14ac:dyDescent="0.3">
      <c r="A10" s="25" t="s">
        <v>79</v>
      </c>
      <c r="B10" s="26">
        <v>5343</v>
      </c>
      <c r="C10" s="27" t="s">
        <v>14</v>
      </c>
      <c r="D10" s="28">
        <v>173139</v>
      </c>
    </row>
    <row r="11" spans="1:5" ht="27" customHeight="1" x14ac:dyDescent="0.3">
      <c r="A11" s="138" t="s">
        <v>72</v>
      </c>
      <c r="B11" s="140">
        <v>0</v>
      </c>
      <c r="C11" s="27" t="s">
        <v>53</v>
      </c>
      <c r="D11" s="28">
        <f>SUM(D12,D13)</f>
        <v>14025</v>
      </c>
    </row>
    <row r="12" spans="1:5" ht="19.5" customHeight="1" thickBot="1" x14ac:dyDescent="0.35">
      <c r="A12" s="139"/>
      <c r="B12" s="141"/>
      <c r="C12" s="29" t="s">
        <v>54</v>
      </c>
      <c r="D12" s="30">
        <v>12477</v>
      </c>
    </row>
    <row r="13" spans="1:5" ht="36" customHeight="1" thickTop="1" thickBot="1" x14ac:dyDescent="0.35">
      <c r="A13" s="31"/>
      <c r="B13" s="32"/>
      <c r="C13" s="33" t="s">
        <v>82</v>
      </c>
      <c r="D13" s="34">
        <v>1548</v>
      </c>
    </row>
    <row r="14" spans="1:5" ht="17.25" thickTop="1" x14ac:dyDescent="0.3">
      <c r="A14" s="9" t="s">
        <v>6</v>
      </c>
      <c r="B14" s="9" t="s">
        <v>6</v>
      </c>
      <c r="C14" s="1" t="s">
        <v>6</v>
      </c>
      <c r="D14" s="2" t="s">
        <v>6</v>
      </c>
    </row>
    <row r="15" spans="1:5" ht="16.5" customHeight="1" x14ac:dyDescent="0.3">
      <c r="A15" s="137" t="s">
        <v>81</v>
      </c>
      <c r="B15" s="137"/>
      <c r="C15" s="137"/>
      <c r="D15" s="137"/>
      <c r="E15" s="137"/>
    </row>
    <row r="16" spans="1:5" x14ac:dyDescent="0.3">
      <c r="A16" s="137"/>
      <c r="B16" s="137"/>
      <c r="C16" s="137"/>
      <c r="D16" s="137"/>
      <c r="E16" s="137"/>
    </row>
    <row r="17" spans="1:5" ht="48.75" customHeight="1" x14ac:dyDescent="0.3">
      <c r="A17" s="137"/>
      <c r="B17" s="137"/>
      <c r="C17" s="137"/>
      <c r="D17" s="137"/>
      <c r="E17" s="137"/>
    </row>
    <row r="18" spans="1:5" x14ac:dyDescent="0.3">
      <c r="A18" s="136"/>
      <c r="B18" s="136"/>
      <c r="C18" s="136"/>
      <c r="D18" s="136"/>
      <c r="E18" s="136"/>
    </row>
    <row r="19" spans="1:5" x14ac:dyDescent="0.3">
      <c r="A19" s="136"/>
      <c r="B19" s="136"/>
      <c r="C19" s="136"/>
      <c r="D19" s="136"/>
      <c r="E19" s="136"/>
    </row>
  </sheetData>
  <mergeCells count="8">
    <mergeCell ref="A15:E17"/>
    <mergeCell ref="A11:A12"/>
    <mergeCell ref="B11:B12"/>
    <mergeCell ref="A3:D3"/>
    <mergeCell ref="A1:D1"/>
    <mergeCell ref="A5:D5"/>
    <mergeCell ref="A6:B6"/>
    <mergeCell ref="C6:D6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Normal="100" workbookViewId="0">
      <selection activeCell="K7" sqref="K7"/>
    </sheetView>
  </sheetViews>
  <sheetFormatPr defaultRowHeight="16.5" x14ac:dyDescent="0.3"/>
  <cols>
    <col min="1" max="2" width="11.75" customWidth="1"/>
    <col min="3" max="3" width="16.125" customWidth="1"/>
    <col min="4" max="4" width="15.25" customWidth="1"/>
    <col min="5" max="5" width="17" customWidth="1"/>
    <col min="6" max="6" width="12.125" customWidth="1"/>
    <col min="7" max="7" width="10" customWidth="1"/>
  </cols>
  <sheetData>
    <row r="1" spans="1:7" ht="19.5" customHeight="1" x14ac:dyDescent="0.3">
      <c r="A1" s="149" t="s">
        <v>61</v>
      </c>
      <c r="B1" s="149"/>
      <c r="C1" s="149"/>
      <c r="D1" s="149"/>
      <c r="E1" s="149"/>
      <c r="F1" s="149"/>
      <c r="G1" s="149"/>
    </row>
    <row r="2" spans="1:7" ht="17.25" thickBot="1" x14ac:dyDescent="0.35">
      <c r="A2" s="5" t="s">
        <v>6</v>
      </c>
      <c r="B2" s="5" t="s">
        <v>6</v>
      </c>
      <c r="C2" s="5" t="s">
        <v>6</v>
      </c>
      <c r="D2" s="5" t="s">
        <v>6</v>
      </c>
      <c r="E2" s="5" t="s">
        <v>6</v>
      </c>
      <c r="F2" s="5" t="s">
        <v>6</v>
      </c>
      <c r="G2" s="6" t="s">
        <v>15</v>
      </c>
    </row>
    <row r="3" spans="1:7" ht="31.5" customHeight="1" thickTop="1" thickBot="1" x14ac:dyDescent="0.35">
      <c r="A3" s="150" t="s">
        <v>16</v>
      </c>
      <c r="B3" s="151"/>
      <c r="C3" s="152"/>
      <c r="D3" s="128" t="s">
        <v>62</v>
      </c>
      <c r="E3" s="129" t="s">
        <v>63</v>
      </c>
      <c r="F3" s="130" t="s">
        <v>17</v>
      </c>
      <c r="G3" s="131" t="s">
        <v>18</v>
      </c>
    </row>
    <row r="4" spans="1:7" ht="27" customHeight="1" thickTop="1" thickBot="1" x14ac:dyDescent="0.35">
      <c r="A4" s="153" t="s">
        <v>10</v>
      </c>
      <c r="B4" s="154"/>
      <c r="C4" s="155"/>
      <c r="D4" s="35">
        <f>SUM(D5,D11,D14,D17)</f>
        <v>426872</v>
      </c>
      <c r="E4" s="35">
        <f t="shared" ref="E4:F4" si="0">SUM(E5,E11,E14,E17)</f>
        <v>426872</v>
      </c>
      <c r="F4" s="35">
        <f t="shared" si="0"/>
        <v>0</v>
      </c>
      <c r="G4" s="36" t="s">
        <v>2</v>
      </c>
    </row>
    <row r="5" spans="1:7" ht="27" customHeight="1" thickTop="1" x14ac:dyDescent="0.3">
      <c r="A5" s="156" t="s">
        <v>11</v>
      </c>
      <c r="B5" s="159" t="s">
        <v>19</v>
      </c>
      <c r="C5" s="160"/>
      <c r="D5" s="37">
        <f>D6</f>
        <v>417022</v>
      </c>
      <c r="E5" s="37">
        <f t="shared" ref="E5:F5" si="1">E6</f>
        <v>417022</v>
      </c>
      <c r="F5" s="37">
        <f t="shared" si="1"/>
        <v>0</v>
      </c>
      <c r="G5" s="38" t="s">
        <v>2</v>
      </c>
    </row>
    <row r="6" spans="1:7" ht="27" customHeight="1" x14ac:dyDescent="0.3">
      <c r="A6" s="157"/>
      <c r="B6" s="161" t="s">
        <v>11</v>
      </c>
      <c r="C6" s="107" t="s">
        <v>20</v>
      </c>
      <c r="D6" s="108">
        <f>SUM(D7:D10)</f>
        <v>417022</v>
      </c>
      <c r="E6" s="108">
        <f t="shared" ref="E6:F6" si="2">SUM(E7:E10)</f>
        <v>417022</v>
      </c>
      <c r="F6" s="108">
        <f t="shared" si="2"/>
        <v>0</v>
      </c>
      <c r="G6" s="109" t="s">
        <v>2</v>
      </c>
    </row>
    <row r="7" spans="1:7" ht="27" customHeight="1" x14ac:dyDescent="0.3">
      <c r="A7" s="157"/>
      <c r="B7" s="162"/>
      <c r="C7" s="39" t="s">
        <v>21</v>
      </c>
      <c r="D7" s="40">
        <v>171501</v>
      </c>
      <c r="E7" s="40">
        <v>171501</v>
      </c>
      <c r="F7" s="41" t="s">
        <v>2</v>
      </c>
      <c r="G7" s="42" t="s">
        <v>2</v>
      </c>
    </row>
    <row r="8" spans="1:7" ht="27" customHeight="1" x14ac:dyDescent="0.3">
      <c r="A8" s="157"/>
      <c r="B8" s="162"/>
      <c r="C8" s="39" t="s">
        <v>22</v>
      </c>
      <c r="D8" s="40">
        <v>61598</v>
      </c>
      <c r="E8" s="40">
        <v>61598</v>
      </c>
      <c r="F8" s="41" t="s">
        <v>2</v>
      </c>
      <c r="G8" s="42" t="s">
        <v>2</v>
      </c>
    </row>
    <row r="9" spans="1:7" ht="27" customHeight="1" x14ac:dyDescent="0.3">
      <c r="A9" s="157"/>
      <c r="B9" s="162"/>
      <c r="C9" s="43" t="s">
        <v>23</v>
      </c>
      <c r="D9" s="44">
        <v>178923</v>
      </c>
      <c r="E9" s="44">
        <v>178923</v>
      </c>
      <c r="F9" s="41" t="s">
        <v>2</v>
      </c>
      <c r="G9" s="45" t="s">
        <v>2</v>
      </c>
    </row>
    <row r="10" spans="1:7" ht="27" customHeight="1" thickBot="1" x14ac:dyDescent="0.35">
      <c r="A10" s="158"/>
      <c r="B10" s="163"/>
      <c r="C10" s="33" t="s">
        <v>4</v>
      </c>
      <c r="D10" s="46">
        <v>5000</v>
      </c>
      <c r="E10" s="46">
        <v>5000</v>
      </c>
      <c r="F10" s="47" t="s">
        <v>2</v>
      </c>
      <c r="G10" s="48" t="s">
        <v>2</v>
      </c>
    </row>
    <row r="11" spans="1:7" ht="27" customHeight="1" thickTop="1" x14ac:dyDescent="0.3">
      <c r="A11" s="156" t="s">
        <v>5</v>
      </c>
      <c r="B11" s="159" t="s">
        <v>19</v>
      </c>
      <c r="C11" s="160"/>
      <c r="D11" s="49">
        <f>D12</f>
        <v>4507</v>
      </c>
      <c r="E11" s="49">
        <f>E12</f>
        <v>4507</v>
      </c>
      <c r="F11" s="50" t="s">
        <v>2</v>
      </c>
      <c r="G11" s="51" t="s">
        <v>2</v>
      </c>
    </row>
    <row r="12" spans="1:7" ht="27" customHeight="1" x14ac:dyDescent="0.3">
      <c r="A12" s="157"/>
      <c r="B12" s="161" t="s">
        <v>5</v>
      </c>
      <c r="C12" s="107" t="s">
        <v>20</v>
      </c>
      <c r="D12" s="108">
        <f>D13</f>
        <v>4507</v>
      </c>
      <c r="E12" s="108">
        <f>E13</f>
        <v>4507</v>
      </c>
      <c r="F12" s="110" t="s">
        <v>2</v>
      </c>
      <c r="G12" s="109" t="s">
        <v>2</v>
      </c>
    </row>
    <row r="13" spans="1:7" ht="27" customHeight="1" thickBot="1" x14ac:dyDescent="0.35">
      <c r="A13" s="158"/>
      <c r="B13" s="163"/>
      <c r="C13" s="33" t="s">
        <v>78</v>
      </c>
      <c r="D13" s="46">
        <v>4507</v>
      </c>
      <c r="E13" s="46">
        <v>4507</v>
      </c>
      <c r="F13" s="47" t="s">
        <v>2</v>
      </c>
      <c r="G13" s="48" t="s">
        <v>2</v>
      </c>
    </row>
    <row r="14" spans="1:7" ht="27" customHeight="1" thickTop="1" x14ac:dyDescent="0.3">
      <c r="A14" s="156" t="s">
        <v>56</v>
      </c>
      <c r="B14" s="159" t="s">
        <v>57</v>
      </c>
      <c r="C14" s="160"/>
      <c r="D14" s="37">
        <v>5343</v>
      </c>
      <c r="E14" s="37">
        <f>E15</f>
        <v>5343</v>
      </c>
      <c r="F14" s="52" t="s">
        <v>64</v>
      </c>
      <c r="G14" s="38" t="s">
        <v>65</v>
      </c>
    </row>
    <row r="15" spans="1:7" ht="27" customHeight="1" x14ac:dyDescent="0.3">
      <c r="A15" s="157"/>
      <c r="B15" s="161" t="s">
        <v>56</v>
      </c>
      <c r="C15" s="111" t="s">
        <v>58</v>
      </c>
      <c r="D15" s="112">
        <v>5343</v>
      </c>
      <c r="E15" s="112">
        <f>E16</f>
        <v>5343</v>
      </c>
      <c r="F15" s="113" t="s">
        <v>64</v>
      </c>
      <c r="G15" s="114" t="s">
        <v>64</v>
      </c>
    </row>
    <row r="16" spans="1:7" ht="27" customHeight="1" thickBot="1" x14ac:dyDescent="0.35">
      <c r="A16" s="158"/>
      <c r="B16" s="163"/>
      <c r="C16" s="53" t="s">
        <v>56</v>
      </c>
      <c r="D16" s="54">
        <v>5343</v>
      </c>
      <c r="E16" s="54">
        <v>5343</v>
      </c>
      <c r="F16" s="55" t="s">
        <v>64</v>
      </c>
      <c r="G16" s="56" t="s">
        <v>64</v>
      </c>
    </row>
    <row r="17" spans="1:7" ht="27" customHeight="1" thickTop="1" x14ac:dyDescent="0.3">
      <c r="A17" s="156" t="s">
        <v>70</v>
      </c>
      <c r="B17" s="159" t="s">
        <v>19</v>
      </c>
      <c r="C17" s="160"/>
      <c r="D17" s="57">
        <f>D18</f>
        <v>0</v>
      </c>
      <c r="E17" s="57">
        <f>E18</f>
        <v>0</v>
      </c>
      <c r="F17" s="52" t="s">
        <v>2</v>
      </c>
      <c r="G17" s="38" t="s">
        <v>2</v>
      </c>
    </row>
    <row r="18" spans="1:7" ht="27" customHeight="1" x14ac:dyDescent="0.3">
      <c r="A18" s="157"/>
      <c r="B18" s="161" t="s">
        <v>70</v>
      </c>
      <c r="C18" s="115" t="s">
        <v>20</v>
      </c>
      <c r="D18" s="116">
        <v>0</v>
      </c>
      <c r="E18" s="116">
        <f>E19</f>
        <v>0</v>
      </c>
      <c r="F18" s="110" t="s">
        <v>2</v>
      </c>
      <c r="G18" s="109" t="s">
        <v>2</v>
      </c>
    </row>
    <row r="19" spans="1:7" ht="27" customHeight="1" thickBot="1" x14ac:dyDescent="0.35">
      <c r="A19" s="158"/>
      <c r="B19" s="163"/>
      <c r="C19" s="58" t="s">
        <v>71</v>
      </c>
      <c r="D19" s="59">
        <v>0</v>
      </c>
      <c r="E19" s="59">
        <v>0</v>
      </c>
      <c r="F19" s="47" t="s">
        <v>2</v>
      </c>
      <c r="G19" s="48" t="s">
        <v>2</v>
      </c>
    </row>
    <row r="20" spans="1:7" ht="17.25" thickTop="1" x14ac:dyDescent="0.3"/>
  </sheetData>
  <mergeCells count="15">
    <mergeCell ref="A17:A19"/>
    <mergeCell ref="B17:C17"/>
    <mergeCell ref="B18:B19"/>
    <mergeCell ref="A11:A13"/>
    <mergeCell ref="B11:C11"/>
    <mergeCell ref="B12:B13"/>
    <mergeCell ref="B14:C14"/>
    <mergeCell ref="A14:A16"/>
    <mergeCell ref="B15:B16"/>
    <mergeCell ref="A1:G1"/>
    <mergeCell ref="A3:C3"/>
    <mergeCell ref="A4:C4"/>
    <mergeCell ref="A5:A10"/>
    <mergeCell ref="B5:C5"/>
    <mergeCell ref="B6:B10"/>
  </mergeCells>
  <phoneticPr fontId="3" type="noConversion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tabSelected="1" zoomScaleNormal="100" workbookViewId="0">
      <selection activeCell="K5" sqref="K5"/>
    </sheetView>
  </sheetViews>
  <sheetFormatPr defaultRowHeight="13.5" x14ac:dyDescent="0.3"/>
  <cols>
    <col min="1" max="1" width="8" style="10" customWidth="1"/>
    <col min="2" max="2" width="11.125" style="10" customWidth="1"/>
    <col min="3" max="3" width="17.375" style="10" customWidth="1"/>
    <col min="4" max="5" width="16.25" style="10" customWidth="1"/>
    <col min="6" max="7" width="14" style="10" customWidth="1"/>
    <col min="8" max="8" width="9" style="10"/>
    <col min="9" max="9" width="12.75" style="10" customWidth="1"/>
    <col min="10" max="10" width="9" style="10"/>
    <col min="11" max="11" width="17.625" style="10" customWidth="1"/>
    <col min="12" max="12" width="10.875" style="10" customWidth="1"/>
    <col min="13" max="13" width="10.375" style="10" customWidth="1"/>
    <col min="14" max="14" width="10.25" style="10" customWidth="1"/>
    <col min="15" max="16" width="9" style="10"/>
    <col min="17" max="17" width="9.5" style="10" customWidth="1"/>
    <col min="18" max="18" width="11.375" style="10" customWidth="1"/>
    <col min="19" max="19" width="12" style="10" customWidth="1"/>
    <col min="20" max="16384" width="9" style="10"/>
  </cols>
  <sheetData>
    <row r="1" spans="1:10" ht="19.5" customHeight="1" x14ac:dyDescent="0.3">
      <c r="A1" s="170" t="s">
        <v>68</v>
      </c>
      <c r="B1" s="170"/>
      <c r="C1" s="170"/>
      <c r="D1" s="170"/>
      <c r="E1" s="170"/>
      <c r="F1" s="170"/>
      <c r="G1" s="170"/>
    </row>
    <row r="2" spans="1:10" ht="14.25" thickBot="1" x14ac:dyDescent="0.35">
      <c r="A2" s="7" t="s">
        <v>6</v>
      </c>
      <c r="B2" s="7" t="s">
        <v>6</v>
      </c>
      <c r="C2" s="7" t="s">
        <v>6</v>
      </c>
      <c r="D2" s="7" t="s">
        <v>6</v>
      </c>
      <c r="E2" s="7" t="s">
        <v>6</v>
      </c>
      <c r="F2" s="7" t="s">
        <v>6</v>
      </c>
      <c r="G2" s="8" t="s">
        <v>15</v>
      </c>
    </row>
    <row r="3" spans="1:10" ht="27.75" customHeight="1" thickTop="1" thickBot="1" x14ac:dyDescent="0.35">
      <c r="A3" s="150" t="s">
        <v>16</v>
      </c>
      <c r="B3" s="151"/>
      <c r="C3" s="152"/>
      <c r="D3" s="60" t="s">
        <v>66</v>
      </c>
      <c r="E3" s="60" t="s">
        <v>67</v>
      </c>
      <c r="F3" s="60" t="s">
        <v>55</v>
      </c>
      <c r="G3" s="61" t="s">
        <v>18</v>
      </c>
    </row>
    <row r="4" spans="1:10" ht="30" customHeight="1" thickTop="1" thickBot="1" x14ac:dyDescent="0.35">
      <c r="A4" s="153" t="s">
        <v>0</v>
      </c>
      <c r="B4" s="154"/>
      <c r="C4" s="155"/>
      <c r="D4" s="62">
        <f>SUM(D5,D23,D27,D36)</f>
        <v>426872</v>
      </c>
      <c r="E4" s="62">
        <f>SUM(E5,E23,E27,E36)</f>
        <v>426872</v>
      </c>
      <c r="F4" s="63">
        <f>D4-E4</f>
        <v>0</v>
      </c>
      <c r="G4" s="64" t="s">
        <v>74</v>
      </c>
    </row>
    <row r="5" spans="1:10" ht="27" customHeight="1" thickTop="1" thickBot="1" x14ac:dyDescent="0.35">
      <c r="A5" s="171" t="s">
        <v>12</v>
      </c>
      <c r="B5" s="172" t="s">
        <v>19</v>
      </c>
      <c r="C5" s="173"/>
      <c r="D5" s="65">
        <f>SUM(D6,D13,D16)</f>
        <v>250606</v>
      </c>
      <c r="E5" s="65">
        <f>SUM(E6,E13,E16)</f>
        <v>239708</v>
      </c>
      <c r="F5" s="66">
        <f>D5-E5</f>
        <v>10898</v>
      </c>
      <c r="G5" s="67">
        <f>F5*100/D5</f>
        <v>4.3486588509453084</v>
      </c>
    </row>
    <row r="6" spans="1:10" ht="27" customHeight="1" thickTop="1" x14ac:dyDescent="0.3">
      <c r="A6" s="165"/>
      <c r="B6" s="174" t="s">
        <v>24</v>
      </c>
      <c r="C6" s="117" t="s">
        <v>20</v>
      </c>
      <c r="D6" s="118">
        <f>SUM(D7:D12)</f>
        <v>211874</v>
      </c>
      <c r="E6" s="119">
        <f>SUM(E7:E12)</f>
        <v>205552</v>
      </c>
      <c r="F6" s="120">
        <f>D6-E6</f>
        <v>6322</v>
      </c>
      <c r="G6" s="121">
        <f t="shared" ref="G6:G35" si="0">F6*100/D6</f>
        <v>2.983848891322201</v>
      </c>
    </row>
    <row r="7" spans="1:10" ht="27" customHeight="1" x14ac:dyDescent="0.3">
      <c r="A7" s="165"/>
      <c r="B7" s="168"/>
      <c r="C7" s="68" t="s">
        <v>25</v>
      </c>
      <c r="D7" s="69">
        <v>169409</v>
      </c>
      <c r="E7" s="70">
        <v>164551</v>
      </c>
      <c r="F7" s="71">
        <f>D7-E7</f>
        <v>4858</v>
      </c>
      <c r="G7" s="72">
        <f t="shared" si="0"/>
        <v>2.8676162423483995</v>
      </c>
      <c r="J7" s="11"/>
    </row>
    <row r="8" spans="1:10" ht="27" customHeight="1" x14ac:dyDescent="0.3">
      <c r="A8" s="165"/>
      <c r="B8" s="168"/>
      <c r="C8" s="73" t="s">
        <v>26</v>
      </c>
      <c r="D8" s="69">
        <v>2580</v>
      </c>
      <c r="E8" s="74">
        <v>2580</v>
      </c>
      <c r="F8" s="71">
        <f t="shared" ref="F8:F11" si="1">D8-E8</f>
        <v>0</v>
      </c>
      <c r="G8" s="72">
        <f t="shared" si="0"/>
        <v>0</v>
      </c>
    </row>
    <row r="9" spans="1:10" ht="27" customHeight="1" x14ac:dyDescent="0.3">
      <c r="A9" s="165"/>
      <c r="B9" s="168"/>
      <c r="C9" s="68" t="s">
        <v>27</v>
      </c>
      <c r="D9" s="69">
        <v>15827</v>
      </c>
      <c r="E9" s="70">
        <v>14815</v>
      </c>
      <c r="F9" s="71">
        <f t="shared" si="1"/>
        <v>1012</v>
      </c>
      <c r="G9" s="72">
        <f t="shared" si="0"/>
        <v>6.3941366020092252</v>
      </c>
    </row>
    <row r="10" spans="1:10" ht="27" customHeight="1" x14ac:dyDescent="0.3">
      <c r="A10" s="165"/>
      <c r="B10" s="168"/>
      <c r="C10" s="68" t="s">
        <v>52</v>
      </c>
      <c r="D10" s="69">
        <v>13641</v>
      </c>
      <c r="E10" s="70">
        <v>13289</v>
      </c>
      <c r="F10" s="71">
        <f t="shared" si="1"/>
        <v>352</v>
      </c>
      <c r="G10" s="72">
        <f t="shared" si="0"/>
        <v>2.5804559783007113</v>
      </c>
    </row>
    <row r="11" spans="1:10" ht="27" customHeight="1" x14ac:dyDescent="0.3">
      <c r="A11" s="165"/>
      <c r="B11" s="168"/>
      <c r="C11" s="75" t="s">
        <v>3</v>
      </c>
      <c r="D11" s="74">
        <v>6817</v>
      </c>
      <c r="E11" s="70">
        <v>6817</v>
      </c>
      <c r="F11" s="71">
        <f t="shared" si="1"/>
        <v>0</v>
      </c>
      <c r="G11" s="72">
        <f t="shared" si="0"/>
        <v>0</v>
      </c>
    </row>
    <row r="12" spans="1:10" ht="27" customHeight="1" thickBot="1" x14ac:dyDescent="0.35">
      <c r="A12" s="165"/>
      <c r="B12" s="175"/>
      <c r="C12" s="76" t="s">
        <v>28</v>
      </c>
      <c r="D12" s="77">
        <v>3600</v>
      </c>
      <c r="E12" s="77">
        <v>3500</v>
      </c>
      <c r="F12" s="78">
        <f t="shared" ref="F12:F17" si="2">D12-E12</f>
        <v>100</v>
      </c>
      <c r="G12" s="79">
        <f t="shared" si="0"/>
        <v>2.7777777777777777</v>
      </c>
    </row>
    <row r="13" spans="1:10" ht="27" customHeight="1" thickTop="1" x14ac:dyDescent="0.3">
      <c r="A13" s="165"/>
      <c r="B13" s="167" t="s">
        <v>29</v>
      </c>
      <c r="C13" s="117" t="s">
        <v>20</v>
      </c>
      <c r="D13" s="119">
        <f>SUM(D14,D15)</f>
        <v>4211</v>
      </c>
      <c r="E13" s="119">
        <f>SUM(E14:E15)</f>
        <v>3774</v>
      </c>
      <c r="F13" s="120">
        <f t="shared" si="2"/>
        <v>437</v>
      </c>
      <c r="G13" s="121">
        <f t="shared" si="0"/>
        <v>10.377582521966279</v>
      </c>
    </row>
    <row r="14" spans="1:10" ht="27" customHeight="1" x14ac:dyDescent="0.3">
      <c r="A14" s="165"/>
      <c r="B14" s="168"/>
      <c r="C14" s="75" t="s">
        <v>30</v>
      </c>
      <c r="D14" s="70">
        <v>2700</v>
      </c>
      <c r="E14" s="70">
        <v>2654</v>
      </c>
      <c r="F14" s="71">
        <f t="shared" si="2"/>
        <v>46</v>
      </c>
      <c r="G14" s="72">
        <f t="shared" si="0"/>
        <v>1.7037037037037037</v>
      </c>
    </row>
    <row r="15" spans="1:10" ht="27" customHeight="1" thickBot="1" x14ac:dyDescent="0.35">
      <c r="A15" s="165"/>
      <c r="B15" s="175"/>
      <c r="C15" s="80" t="s">
        <v>31</v>
      </c>
      <c r="D15" s="81">
        <v>1511</v>
      </c>
      <c r="E15" s="81">
        <v>1120</v>
      </c>
      <c r="F15" s="82">
        <f t="shared" si="2"/>
        <v>391</v>
      </c>
      <c r="G15" s="79">
        <f t="shared" si="0"/>
        <v>25.876902713434813</v>
      </c>
    </row>
    <row r="16" spans="1:10" ht="27" customHeight="1" thickTop="1" x14ac:dyDescent="0.3">
      <c r="A16" s="165"/>
      <c r="B16" s="167" t="s">
        <v>32</v>
      </c>
      <c r="C16" s="122" t="s">
        <v>20</v>
      </c>
      <c r="D16" s="119">
        <f>SUM(D17,D18,D19,D20,D21,D22)</f>
        <v>34521</v>
      </c>
      <c r="E16" s="119">
        <f>SUM(E17:E22)</f>
        <v>30382</v>
      </c>
      <c r="F16" s="120">
        <f t="shared" si="2"/>
        <v>4139</v>
      </c>
      <c r="G16" s="121">
        <f t="shared" si="0"/>
        <v>11.989803308131282</v>
      </c>
    </row>
    <row r="17" spans="1:10" ht="27" customHeight="1" x14ac:dyDescent="0.3">
      <c r="A17" s="165"/>
      <c r="B17" s="168"/>
      <c r="C17" s="83" t="s">
        <v>33</v>
      </c>
      <c r="D17" s="70">
        <v>13710</v>
      </c>
      <c r="E17" s="70">
        <v>12290</v>
      </c>
      <c r="F17" s="71">
        <f t="shared" si="2"/>
        <v>1420</v>
      </c>
      <c r="G17" s="72">
        <f t="shared" si="0"/>
        <v>10.357403355215171</v>
      </c>
    </row>
    <row r="18" spans="1:10" ht="27" customHeight="1" x14ac:dyDescent="0.3">
      <c r="A18" s="165"/>
      <c r="B18" s="168"/>
      <c r="C18" s="83" t="s">
        <v>34</v>
      </c>
      <c r="D18" s="70">
        <v>6432</v>
      </c>
      <c r="E18" s="70">
        <v>4879</v>
      </c>
      <c r="F18" s="71">
        <f t="shared" ref="F18:F21" si="3">D18-E18</f>
        <v>1553</v>
      </c>
      <c r="G18" s="72">
        <f t="shared" si="0"/>
        <v>24.144900497512438</v>
      </c>
    </row>
    <row r="19" spans="1:10" ht="27" customHeight="1" x14ac:dyDescent="0.3">
      <c r="A19" s="165"/>
      <c r="B19" s="168"/>
      <c r="C19" s="83" t="s">
        <v>35</v>
      </c>
      <c r="D19" s="70">
        <v>3659</v>
      </c>
      <c r="E19" s="70">
        <v>3659</v>
      </c>
      <c r="F19" s="71">
        <v>0</v>
      </c>
      <c r="G19" s="72">
        <f t="shared" si="0"/>
        <v>0</v>
      </c>
    </row>
    <row r="20" spans="1:10" ht="27" customHeight="1" x14ac:dyDescent="0.3">
      <c r="A20" s="165"/>
      <c r="B20" s="168"/>
      <c r="C20" s="83" t="s">
        <v>36</v>
      </c>
      <c r="D20" s="70">
        <v>3400</v>
      </c>
      <c r="E20" s="70">
        <v>3166</v>
      </c>
      <c r="F20" s="71">
        <f t="shared" si="3"/>
        <v>234</v>
      </c>
      <c r="G20" s="72">
        <f t="shared" si="0"/>
        <v>6.882352941176471</v>
      </c>
    </row>
    <row r="21" spans="1:10" ht="27" customHeight="1" x14ac:dyDescent="0.3">
      <c r="A21" s="165"/>
      <c r="B21" s="168"/>
      <c r="C21" s="83" t="s">
        <v>37</v>
      </c>
      <c r="D21" s="70">
        <v>3755</v>
      </c>
      <c r="E21" s="70">
        <v>3608</v>
      </c>
      <c r="F21" s="71">
        <f t="shared" si="3"/>
        <v>147</v>
      </c>
      <c r="G21" s="72">
        <f t="shared" si="0"/>
        <v>3.9147802929427429</v>
      </c>
    </row>
    <row r="22" spans="1:10" ht="27" customHeight="1" thickBot="1" x14ac:dyDescent="0.35">
      <c r="A22" s="166"/>
      <c r="B22" s="169"/>
      <c r="C22" s="84" t="s">
        <v>38</v>
      </c>
      <c r="D22" s="77">
        <v>3565</v>
      </c>
      <c r="E22" s="77">
        <v>2780</v>
      </c>
      <c r="F22" s="78">
        <f t="shared" ref="F22:F28" si="4">D22-E22</f>
        <v>785</v>
      </c>
      <c r="G22" s="85">
        <f>F22*100/D22</f>
        <v>22.019635343618514</v>
      </c>
      <c r="J22" s="11"/>
    </row>
    <row r="23" spans="1:10" ht="27" customHeight="1" thickTop="1" x14ac:dyDescent="0.3">
      <c r="A23" s="86" t="s">
        <v>39</v>
      </c>
      <c r="B23" s="159" t="s">
        <v>19</v>
      </c>
      <c r="C23" s="160"/>
      <c r="D23" s="57">
        <f>D24</f>
        <v>0</v>
      </c>
      <c r="E23" s="57">
        <f>E24</f>
        <v>0</v>
      </c>
      <c r="F23" s="87">
        <f t="shared" si="4"/>
        <v>0</v>
      </c>
      <c r="G23" s="88" t="s">
        <v>76</v>
      </c>
    </row>
    <row r="24" spans="1:10" ht="27" customHeight="1" x14ac:dyDescent="0.3">
      <c r="A24" s="89" t="s">
        <v>40</v>
      </c>
      <c r="B24" s="167" t="s">
        <v>41</v>
      </c>
      <c r="C24" s="111" t="s">
        <v>20</v>
      </c>
      <c r="D24" s="123">
        <f>SUM(D25,D26)</f>
        <v>0</v>
      </c>
      <c r="E24" s="123">
        <f>SUM(E25:E26)</f>
        <v>0</v>
      </c>
      <c r="F24" s="124">
        <f t="shared" si="4"/>
        <v>0</v>
      </c>
      <c r="G24" s="125" t="s">
        <v>76</v>
      </c>
    </row>
    <row r="25" spans="1:10" ht="27" customHeight="1" x14ac:dyDescent="0.3">
      <c r="A25" s="90"/>
      <c r="B25" s="168"/>
      <c r="C25" s="91" t="s">
        <v>42</v>
      </c>
      <c r="D25" s="92">
        <v>0</v>
      </c>
      <c r="E25" s="92">
        <v>0</v>
      </c>
      <c r="F25" s="71">
        <f t="shared" si="4"/>
        <v>0</v>
      </c>
      <c r="G25" s="72" t="s">
        <v>76</v>
      </c>
    </row>
    <row r="26" spans="1:10" ht="27" customHeight="1" thickBot="1" x14ac:dyDescent="0.35">
      <c r="A26" s="93"/>
      <c r="B26" s="169"/>
      <c r="C26" s="80" t="s">
        <v>43</v>
      </c>
      <c r="D26" s="94">
        <v>0</v>
      </c>
      <c r="E26" s="94">
        <v>0</v>
      </c>
      <c r="F26" s="82">
        <f t="shared" si="4"/>
        <v>0</v>
      </c>
      <c r="G26" s="79" t="s">
        <v>76</v>
      </c>
    </row>
    <row r="27" spans="1:10" ht="27" customHeight="1" thickTop="1" x14ac:dyDescent="0.3">
      <c r="A27" s="164" t="s">
        <v>14</v>
      </c>
      <c r="B27" s="159" t="s">
        <v>19</v>
      </c>
      <c r="C27" s="160"/>
      <c r="D27" s="37">
        <f>D28</f>
        <v>176266</v>
      </c>
      <c r="E27" s="37">
        <f>E28</f>
        <v>173139</v>
      </c>
      <c r="F27" s="87">
        <f t="shared" si="4"/>
        <v>3127</v>
      </c>
      <c r="G27" s="88">
        <f t="shared" si="0"/>
        <v>1.7740233510716759</v>
      </c>
    </row>
    <row r="28" spans="1:10" ht="27" customHeight="1" x14ac:dyDescent="0.3">
      <c r="A28" s="165"/>
      <c r="B28" s="167" t="s">
        <v>14</v>
      </c>
      <c r="C28" s="107" t="s">
        <v>20</v>
      </c>
      <c r="D28" s="108">
        <f>SUM(D29,D30,D31,D32,D33,D34,D35)</f>
        <v>176266</v>
      </c>
      <c r="E28" s="108">
        <f>SUM(E29:E35)</f>
        <v>173139</v>
      </c>
      <c r="F28" s="126">
        <f t="shared" si="4"/>
        <v>3127</v>
      </c>
      <c r="G28" s="125">
        <f t="shared" si="0"/>
        <v>1.7740233510716759</v>
      </c>
    </row>
    <row r="29" spans="1:10" ht="27" customHeight="1" x14ac:dyDescent="0.3">
      <c r="A29" s="165"/>
      <c r="B29" s="168"/>
      <c r="C29" s="91" t="s">
        <v>44</v>
      </c>
      <c r="D29" s="74">
        <v>35200</v>
      </c>
      <c r="E29" s="95">
        <v>34071</v>
      </c>
      <c r="F29" s="95">
        <f t="shared" ref="F29:F34" si="5">D29-E29</f>
        <v>1129</v>
      </c>
      <c r="G29" s="72">
        <f t="shared" si="0"/>
        <v>3.2073863636363638</v>
      </c>
    </row>
    <row r="30" spans="1:10" ht="27" customHeight="1" x14ac:dyDescent="0.3">
      <c r="A30" s="165"/>
      <c r="B30" s="168"/>
      <c r="C30" s="96" t="s">
        <v>45</v>
      </c>
      <c r="D30" s="97">
        <v>52150</v>
      </c>
      <c r="E30" s="97">
        <v>50492</v>
      </c>
      <c r="F30" s="98">
        <f t="shared" si="5"/>
        <v>1658</v>
      </c>
      <c r="G30" s="72">
        <f t="shared" si="0"/>
        <v>3.1792905081495686</v>
      </c>
    </row>
    <row r="31" spans="1:10" ht="27" customHeight="1" x14ac:dyDescent="0.3">
      <c r="A31" s="165"/>
      <c r="B31" s="177"/>
      <c r="C31" s="99" t="s">
        <v>1</v>
      </c>
      <c r="D31" s="100">
        <v>59395</v>
      </c>
      <c r="E31" s="100">
        <v>59103</v>
      </c>
      <c r="F31" s="101">
        <f t="shared" si="5"/>
        <v>292</v>
      </c>
      <c r="G31" s="102">
        <f t="shared" si="0"/>
        <v>0.49162387406347335</v>
      </c>
    </row>
    <row r="32" spans="1:10" ht="27" customHeight="1" x14ac:dyDescent="0.3">
      <c r="A32" s="165"/>
      <c r="B32" s="177"/>
      <c r="C32" s="99" t="s">
        <v>46</v>
      </c>
      <c r="D32" s="103">
        <v>0</v>
      </c>
      <c r="E32" s="103">
        <v>0</v>
      </c>
      <c r="F32" s="101" t="s">
        <v>75</v>
      </c>
      <c r="G32" s="102" t="s">
        <v>76</v>
      </c>
    </row>
    <row r="33" spans="1:7" ht="27" customHeight="1" x14ac:dyDescent="0.3">
      <c r="A33" s="165"/>
      <c r="B33" s="177"/>
      <c r="C33" s="99" t="s">
        <v>47</v>
      </c>
      <c r="D33" s="100">
        <v>800</v>
      </c>
      <c r="E33" s="100">
        <v>800</v>
      </c>
      <c r="F33" s="101">
        <f t="shared" si="5"/>
        <v>0</v>
      </c>
      <c r="G33" s="102">
        <f t="shared" si="0"/>
        <v>0</v>
      </c>
    </row>
    <row r="34" spans="1:7" ht="27" customHeight="1" x14ac:dyDescent="0.3">
      <c r="A34" s="165"/>
      <c r="B34" s="177"/>
      <c r="C34" s="99" t="s">
        <v>48</v>
      </c>
      <c r="D34" s="100">
        <v>10400</v>
      </c>
      <c r="E34" s="100">
        <v>10400</v>
      </c>
      <c r="F34" s="101">
        <f t="shared" si="5"/>
        <v>0</v>
      </c>
      <c r="G34" s="102">
        <f t="shared" si="0"/>
        <v>0</v>
      </c>
    </row>
    <row r="35" spans="1:7" ht="27" customHeight="1" thickBot="1" x14ac:dyDescent="0.35">
      <c r="A35" s="176"/>
      <c r="B35" s="169"/>
      <c r="C35" s="80" t="s">
        <v>49</v>
      </c>
      <c r="D35" s="81">
        <v>18321</v>
      </c>
      <c r="E35" s="81">
        <v>18273</v>
      </c>
      <c r="F35" s="82">
        <f>D35-E35</f>
        <v>48</v>
      </c>
      <c r="G35" s="79">
        <f t="shared" si="0"/>
        <v>0.26199443261830685</v>
      </c>
    </row>
    <row r="36" spans="1:7" ht="27" customHeight="1" thickTop="1" x14ac:dyDescent="0.3">
      <c r="A36" s="164" t="s">
        <v>50</v>
      </c>
      <c r="B36" s="159" t="s">
        <v>19</v>
      </c>
      <c r="C36" s="160"/>
      <c r="D36" s="57">
        <f>D37</f>
        <v>0</v>
      </c>
      <c r="E36" s="87">
        <f>E37</f>
        <v>14025</v>
      </c>
      <c r="F36" s="132">
        <f>F37</f>
        <v>-14025</v>
      </c>
      <c r="G36" s="104" t="s">
        <v>73</v>
      </c>
    </row>
    <row r="37" spans="1:7" ht="27" customHeight="1" x14ac:dyDescent="0.3">
      <c r="A37" s="165"/>
      <c r="B37" s="167" t="s">
        <v>50</v>
      </c>
      <c r="C37" s="111" t="s">
        <v>20</v>
      </c>
      <c r="D37" s="123">
        <f>D38</f>
        <v>0</v>
      </c>
      <c r="E37" s="124">
        <f>SUM(E38:E39)</f>
        <v>14025</v>
      </c>
      <c r="F37" s="133">
        <f>SUM(F38:F39)</f>
        <v>-14025</v>
      </c>
      <c r="G37" s="127" t="s">
        <v>73</v>
      </c>
    </row>
    <row r="38" spans="1:7" ht="27" customHeight="1" x14ac:dyDescent="0.3">
      <c r="A38" s="165"/>
      <c r="B38" s="168"/>
      <c r="C38" s="91" t="s">
        <v>51</v>
      </c>
      <c r="D38" s="92">
        <v>0</v>
      </c>
      <c r="E38" s="95">
        <v>12477</v>
      </c>
      <c r="F38" s="134">
        <f>D38-E38</f>
        <v>-12477</v>
      </c>
      <c r="G38" s="105" t="s">
        <v>73</v>
      </c>
    </row>
    <row r="39" spans="1:7" ht="27" customHeight="1" thickBot="1" x14ac:dyDescent="0.35">
      <c r="A39" s="166"/>
      <c r="B39" s="169"/>
      <c r="C39" s="80" t="s">
        <v>80</v>
      </c>
      <c r="D39" s="94">
        <v>0</v>
      </c>
      <c r="E39" s="82">
        <v>1548</v>
      </c>
      <c r="F39" s="135">
        <f>D39-E39</f>
        <v>-1548</v>
      </c>
      <c r="G39" s="106" t="s">
        <v>73</v>
      </c>
    </row>
    <row r="40" spans="1:7" ht="14.25" thickTop="1" x14ac:dyDescent="0.3"/>
  </sheetData>
  <mergeCells count="16">
    <mergeCell ref="A36:A39"/>
    <mergeCell ref="B36:C36"/>
    <mergeCell ref="B37:B39"/>
    <mergeCell ref="A1:G1"/>
    <mergeCell ref="A3:C3"/>
    <mergeCell ref="A4:C4"/>
    <mergeCell ref="A5:A22"/>
    <mergeCell ref="B5:C5"/>
    <mergeCell ref="B6:B12"/>
    <mergeCell ref="B13:B15"/>
    <mergeCell ref="B16:B22"/>
    <mergeCell ref="B23:C23"/>
    <mergeCell ref="B24:B26"/>
    <mergeCell ref="A27:A35"/>
    <mergeCell ref="B27:C27"/>
    <mergeCell ref="B28:B3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2" orientation="portrait" verticalDpi="0" r:id="rId1"/>
  <rowBreaks count="1" manualBreakCount="1">
    <brk id="3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세입세출_총괄표</vt:lpstr>
      <vt:lpstr>세입예산서</vt:lpstr>
      <vt:lpstr>세출예산서</vt:lpstr>
      <vt:lpstr>세출예산서!Print_Area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다문화센터</dc:creator>
  <cp:lastModifiedBy>owner</cp:lastModifiedBy>
  <cp:lastPrinted>2019-03-11T07:37:06Z</cp:lastPrinted>
  <dcterms:created xsi:type="dcterms:W3CDTF">2017-01-12T02:13:16Z</dcterms:created>
  <dcterms:modified xsi:type="dcterms:W3CDTF">2019-03-12T04:37:36Z</dcterms:modified>
</cp:coreProperties>
</file>