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30" yWindow="195" windowWidth="22635" windowHeight="11760"/>
  </bookViews>
  <sheets>
    <sheet name="1.세입세출_총괄표" sheetId="5" r:id="rId1"/>
    <sheet name="2.세입예산서" sheetId="6" r:id="rId2"/>
    <sheet name="3.세출예산서" sheetId="7" r:id="rId3"/>
  </sheets>
  <calcPr calcId="145621"/>
</workbook>
</file>

<file path=xl/calcChain.xml><?xml version="1.0" encoding="utf-8"?>
<calcChain xmlns="http://schemas.openxmlformats.org/spreadsheetml/2006/main">
  <c r="F34" i="7" l="1"/>
  <c r="F29" i="7"/>
  <c r="F30" i="7"/>
  <c r="F27" i="7" s="1"/>
  <c r="F31" i="7"/>
  <c r="F32" i="7"/>
  <c r="F33" i="7"/>
  <c r="E17" i="7"/>
  <c r="D17" i="7"/>
  <c r="F23" i="7"/>
  <c r="F19" i="7"/>
  <c r="F20" i="7"/>
  <c r="F21" i="7"/>
  <c r="F22" i="7"/>
  <c r="F19" i="6"/>
  <c r="F18" i="6" s="1"/>
  <c r="F5" i="6" s="1"/>
  <c r="E18" i="6"/>
  <c r="E5" i="6" s="1"/>
  <c r="F15" i="6"/>
  <c r="D15" i="6"/>
  <c r="C7" i="5"/>
  <c r="F7" i="5"/>
  <c r="E7" i="5"/>
  <c r="E27" i="7"/>
  <c r="D27" i="7"/>
  <c r="F9" i="7"/>
  <c r="F10" i="7"/>
  <c r="F11" i="7"/>
  <c r="F14" i="7"/>
  <c r="E14" i="7"/>
  <c r="D14" i="7"/>
  <c r="E6" i="7"/>
  <c r="E35" i="7"/>
  <c r="F35" i="7"/>
  <c r="D35" i="7"/>
  <c r="E24" i="7"/>
  <c r="F24" i="7"/>
  <c r="D24" i="7"/>
  <c r="D12" i="6"/>
  <c r="D5" i="6" s="1"/>
  <c r="B7" i="5"/>
  <c r="E19" i="6" l="1"/>
  <c r="D19" i="6"/>
  <c r="E16" i="6"/>
  <c r="D16" i="6"/>
  <c r="E13" i="6"/>
  <c r="D13" i="6"/>
  <c r="E7" i="6"/>
  <c r="E6" i="6" s="1"/>
  <c r="D7" i="6"/>
  <c r="D6" i="6" s="1"/>
  <c r="D7" i="7" l="1"/>
  <c r="D6" i="7" s="1"/>
  <c r="D5" i="7" s="1"/>
  <c r="F17" i="7"/>
  <c r="G17" i="7" l="1"/>
  <c r="F6" i="7"/>
  <c r="G6" i="7" s="1"/>
  <c r="F18" i="7"/>
  <c r="G21" i="7"/>
  <c r="F28" i="7"/>
  <c r="G28" i="7" s="1"/>
  <c r="G29" i="7"/>
  <c r="F8" i="7"/>
  <c r="G8" i="7" s="1"/>
  <c r="G9" i="7"/>
  <c r="G10" i="7"/>
  <c r="G11" i="7"/>
  <c r="G18" i="7" l="1"/>
  <c r="F8" i="6"/>
  <c r="F9" i="6"/>
  <c r="G9" i="6" s="1"/>
  <c r="F10" i="6"/>
  <c r="G10" i="6" s="1"/>
  <c r="F13" i="6"/>
  <c r="F14" i="6"/>
  <c r="G5" i="6"/>
  <c r="G8" i="6" l="1"/>
  <c r="F7" i="6"/>
  <c r="E7" i="7"/>
  <c r="F7" i="7" l="1"/>
  <c r="G7" i="7" s="1"/>
  <c r="G7" i="6"/>
  <c r="F6" i="6"/>
  <c r="G6" i="6" s="1"/>
  <c r="E12" i="6"/>
  <c r="F12" i="6" s="1"/>
  <c r="E15" i="6"/>
  <c r="D18" i="6"/>
  <c r="E5" i="7" l="1"/>
  <c r="F5" i="7" s="1"/>
  <c r="G5" i="7" s="1"/>
</calcChain>
</file>

<file path=xl/sharedStrings.xml><?xml version="1.0" encoding="utf-8"?>
<sst xmlns="http://schemas.openxmlformats.org/spreadsheetml/2006/main" count="132" uniqueCount="76">
  <si>
    <t>총 계</t>
  </si>
  <si>
    <t>-</t>
  </si>
  <si>
    <t>대우수당</t>
  </si>
  <si>
    <t>기타보조금</t>
  </si>
  <si>
    <t>후원금</t>
  </si>
  <si>
    <t>총계</t>
  </si>
  <si>
    <t>보조금</t>
  </si>
  <si>
    <t>사무비</t>
  </si>
  <si>
    <t>재산조성비</t>
  </si>
  <si>
    <t>사업비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</si>
  <si>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</si>
  <si>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</si>
  <si>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</si>
  <si>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</si>
  <si>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</si>
  <si>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</si>
  <si>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</si>
  <si>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</si>
  <si>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</si>
  <si>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급여</t>
  </si>
  <si>
    <t>제수당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</si>
  <si>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</si>
  <si>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</si>
  <si>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</si>
  <si>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</si>
  <si>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</si>
  <si>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</si>
  <si>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</si>
  <si>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</si>
  <si>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</si>
  <si>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</si>
  <si>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</si>
  <si>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</si>
  <si>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세입</t>
  </si>
  <si>
    <t>세출</t>
  </si>
  <si>
    <t xml:space="preserve">총계 </t>
  </si>
  <si>
    <t>이월금</t>
  </si>
  <si>
    <t xml:space="preserve">※서식근거:「사회복지법인 및 사회복지시설 재무‧회계규칙」규정에 의거함. </t>
  </si>
  <si>
    <t>예비비 및 기타</t>
    <phoneticPr fontId="1" type="noConversion"/>
  </si>
  <si>
    <t>증감(B-A)</t>
  </si>
  <si>
    <t>퇴직금 및 퇴직적립금</t>
  </si>
  <si>
    <t>(단위:천원)</t>
    <phoneticPr fontId="1" type="noConversion"/>
  </si>
  <si>
    <t>합계</t>
    <phoneticPr fontId="1" type="noConversion"/>
  </si>
  <si>
    <t>시설비</t>
    <phoneticPr fontId="1" type="noConversion"/>
  </si>
  <si>
    <t>자산취득비</t>
    <phoneticPr fontId="1" type="noConversion"/>
  </si>
  <si>
    <t>시설장비유지비</t>
    <phoneticPr fontId="1" type="noConversion"/>
  </si>
  <si>
    <t>사업비</t>
    <phoneticPr fontId="1" type="noConversion"/>
  </si>
  <si>
    <t>교육사업</t>
    <phoneticPr fontId="1" type="noConversion"/>
  </si>
  <si>
    <t>문화사업</t>
    <phoneticPr fontId="1" type="noConversion"/>
  </si>
  <si>
    <t>방문교육사업</t>
    <phoneticPr fontId="1" type="noConversion"/>
  </si>
  <si>
    <t>통번역지원사업</t>
    <phoneticPr fontId="1" type="noConversion"/>
  </si>
  <si>
    <t>언어발달지원사업</t>
    <phoneticPr fontId="1" type="noConversion"/>
  </si>
  <si>
    <t>한국어교육사업</t>
    <phoneticPr fontId="1" type="noConversion"/>
  </si>
  <si>
    <t>초등학습지원사업</t>
    <phoneticPr fontId="1" type="noConversion"/>
  </si>
  <si>
    <t>예비비</t>
    <phoneticPr fontId="1" type="noConversion"/>
  </si>
  <si>
    <t>반환금</t>
    <phoneticPr fontId="1" type="noConversion"/>
  </si>
  <si>
    <t>영동군다문화가족지원센터 2019년 세입․세출예산안</t>
    <phoneticPr fontId="1" type="noConversion"/>
  </si>
  <si>
    <t>1. 2019년 세입ㆍ세출예산 총괄표</t>
    <phoneticPr fontId="1" type="noConversion"/>
  </si>
  <si>
    <t>2018년</t>
    <phoneticPr fontId="1" type="noConversion"/>
  </si>
  <si>
    <t>2019년</t>
    <phoneticPr fontId="1" type="noConversion"/>
  </si>
  <si>
    <t>2019년</t>
    <phoneticPr fontId="1" type="noConversion"/>
  </si>
  <si>
    <t>2. 2019년 세입예산서</t>
    <phoneticPr fontId="1" type="noConversion"/>
  </si>
  <si>
    <t xml:space="preserve">2018년 예산(A) </t>
    <phoneticPr fontId="1" type="noConversion"/>
  </si>
  <si>
    <t xml:space="preserve">2019년 예산(B) </t>
    <phoneticPr fontId="1" type="noConversion"/>
  </si>
  <si>
    <t>3. 2019년 세출예산서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</si>
  <si>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</si>
  <si>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</si>
  <si>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</si>
  <si>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법인
전입금</t>
    <phoneticPr fontId="1" type="noConversion"/>
  </si>
  <si>
    <t>법인
전입금</t>
    <phoneticPr fontId="1" type="noConversion"/>
  </si>
  <si>
    <t>법인전입금</t>
    <phoneticPr fontId="1" type="noConversion"/>
  </si>
  <si>
    <t>-</t>
    <phoneticPr fontId="1" type="noConversion"/>
  </si>
  <si>
    <t>후원금</t>
    <phoneticPr fontId="1" type="noConversion"/>
  </si>
  <si>
    <t>후원금</t>
    <phoneticPr fontId="1" type="noConversion"/>
  </si>
  <si>
    <r>
      <t xml:space="preserve">이월금
</t>
    </r>
    <r>
      <rPr>
        <sz val="10"/>
        <color rgb="FF000000"/>
        <rFont val="맑은 고딕"/>
        <family val="3"/>
        <charset val="129"/>
        <scheme val="minor"/>
      </rPr>
      <t>(후원금)</t>
    </r>
    <phoneticPr fontId="1" type="noConversion"/>
  </si>
  <si>
    <r>
      <t xml:space="preserve">이월금
</t>
    </r>
    <r>
      <rPr>
        <sz val="9"/>
        <color rgb="FF000000"/>
        <rFont val="맑은 고딕"/>
        <family val="3"/>
        <charset val="129"/>
        <scheme val="minor"/>
      </rPr>
      <t>(후원금)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</si>
</sst>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_-* #,##0.0_-;\-* #,##0.0_-;_-* &quot;-&quot;?_-;_-@_-"/>
    <numFmt numFmtId="177" formatCode="0.0_ "/>
    <numFmt numFmtId="178" formatCode="#,##0_);[Red]\(#,##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FFFFFF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/>
    <xf numFmtId="0" fontId="4" fillId="0" borderId="0"/>
  </cellStyleXfs>
  <cellXfs count="15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6" borderId="55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3" fontId="7" fillId="6" borderId="20" xfId="0" applyNumberFormat="1" applyFont="1" applyFill="1" applyBorder="1" applyAlignment="1">
      <alignment horizontal="right" vertical="center" wrapText="1"/>
    </xf>
    <xf numFmtId="3" fontId="7" fillId="6" borderId="60" xfId="0" applyNumberFormat="1" applyFont="1" applyFill="1" applyBorder="1" applyAlignment="1">
      <alignment horizontal="right" vertical="center" wrapText="1"/>
    </xf>
    <xf numFmtId="3" fontId="7" fillId="6" borderId="61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40" xfId="0" applyNumberFormat="1" applyFont="1" applyBorder="1" applyAlignment="1">
      <alignment horizontal="right" vertical="center" wrapText="1"/>
    </xf>
    <xf numFmtId="3" fontId="7" fillId="0" borderId="62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43" xfId="0" applyNumberFormat="1" applyFont="1" applyBorder="1" applyAlignment="1">
      <alignment horizontal="right" vertical="center" wrapText="1"/>
    </xf>
    <xf numFmtId="3" fontId="8" fillId="0" borderId="63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0" fontId="7" fillId="0" borderId="32" xfId="0" applyFont="1" applyBorder="1" applyAlignment="1">
      <alignment horizontal="center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right" vertical="center" wrapText="1"/>
    </xf>
    <xf numFmtId="3" fontId="7" fillId="0" borderId="60" xfId="0" applyNumberFormat="1" applyFont="1" applyBorder="1" applyAlignment="1">
      <alignment horizontal="right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right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3" fontId="7" fillId="8" borderId="36" xfId="0" applyNumberFormat="1" applyFont="1" applyFill="1" applyBorder="1" applyAlignment="1">
      <alignment horizontal="right" vertical="center" wrapText="1"/>
    </xf>
    <xf numFmtId="177" fontId="7" fillId="8" borderId="37" xfId="0" applyNumberFormat="1" applyFont="1" applyFill="1" applyBorder="1" applyAlignment="1">
      <alignment horizontal="right" vertical="center" wrapText="1"/>
    </xf>
    <xf numFmtId="3" fontId="7" fillId="4" borderId="40" xfId="0" applyNumberFormat="1" applyFont="1" applyFill="1" applyBorder="1" applyAlignment="1">
      <alignment horizontal="right" vertical="center" wrapText="1"/>
    </xf>
    <xf numFmtId="177" fontId="7" fillId="4" borderId="11" xfId="0" applyNumberFormat="1" applyFont="1" applyFill="1" applyBorder="1" applyAlignment="1">
      <alignment horizontal="right" vertical="center" wrapText="1"/>
    </xf>
    <xf numFmtId="0" fontId="7" fillId="5" borderId="42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right" vertical="center" wrapText="1"/>
    </xf>
    <xf numFmtId="177" fontId="7" fillId="5" borderId="33" xfId="0" applyNumberFormat="1" applyFont="1" applyFill="1" applyBorder="1" applyAlignment="1">
      <alignment horizontal="right" vertical="center" wrapText="1"/>
    </xf>
    <xf numFmtId="0" fontId="7" fillId="0" borderId="42" xfId="0" applyFont="1" applyBorder="1" applyAlignment="1">
      <alignment horizontal="center" vertical="center" wrapText="1"/>
    </xf>
    <xf numFmtId="3" fontId="7" fillId="0" borderId="42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77" fontId="7" fillId="0" borderId="33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center" vertical="center" wrapText="1"/>
    </xf>
    <xf numFmtId="177" fontId="7" fillId="0" borderId="14" xfId="0" applyNumberFormat="1" applyFont="1" applyBorder="1" applyAlignment="1">
      <alignment horizontal="right" vertical="center" wrapText="1"/>
    </xf>
    <xf numFmtId="0" fontId="7" fillId="0" borderId="44" xfId="0" applyFont="1" applyBorder="1" applyAlignment="1">
      <alignment horizontal="center"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3" fontId="7" fillId="4" borderId="42" xfId="0" applyNumberFormat="1" applyFont="1" applyFill="1" applyBorder="1" applyAlignment="1">
      <alignment horizontal="right" vertical="center" wrapText="1"/>
    </xf>
    <xf numFmtId="3" fontId="7" fillId="4" borderId="10" xfId="0" applyNumberFormat="1" applyFont="1" applyFill="1" applyBorder="1" applyAlignment="1">
      <alignment horizontal="right" vertical="center" wrapText="1"/>
    </xf>
    <xf numFmtId="177" fontId="7" fillId="4" borderId="33" xfId="0" applyNumberFormat="1" applyFont="1" applyFill="1" applyBorder="1" applyAlignment="1">
      <alignment horizontal="right" vertical="center" wrapText="1"/>
    </xf>
    <xf numFmtId="3" fontId="7" fillId="5" borderId="13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right" vertical="center" wrapText="1"/>
    </xf>
    <xf numFmtId="177" fontId="7" fillId="0" borderId="26" xfId="0" applyNumberFormat="1" applyFont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5" borderId="43" xfId="0" applyFont="1" applyFill="1" applyBorder="1" applyAlignment="1">
      <alignment horizontal="center" vertical="center" wrapText="1"/>
    </xf>
    <xf numFmtId="3" fontId="7" fillId="5" borderId="43" xfId="0" applyNumberFormat="1" applyFont="1" applyFill="1" applyBorder="1" applyAlignment="1">
      <alignment horizontal="right" vertical="center" wrapText="1"/>
    </xf>
    <xf numFmtId="0" fontId="7" fillId="5" borderId="14" xfId="0" applyFont="1" applyFill="1" applyBorder="1" applyAlignment="1">
      <alignment horizontal="right" vertical="center" wrapText="1"/>
    </xf>
    <xf numFmtId="0" fontId="7" fillId="0" borderId="52" xfId="0" applyFont="1" applyBorder="1" applyAlignment="1">
      <alignment horizontal="center" vertical="center" wrapText="1"/>
    </xf>
    <xf numFmtId="3" fontId="7" fillId="0" borderId="52" xfId="0" applyNumberFormat="1" applyFont="1" applyBorder="1" applyAlignment="1">
      <alignment horizontal="right" vertical="center" wrapText="1"/>
    </xf>
    <xf numFmtId="0" fontId="7" fillId="4" borderId="4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right" vertical="center" wrapText="1"/>
    </xf>
    <xf numFmtId="0" fontId="7" fillId="5" borderId="33" xfId="0" applyFont="1" applyFill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3" fontId="7" fillId="6" borderId="47" xfId="0" applyNumberFormat="1" applyFont="1" applyFill="1" applyBorder="1" applyAlignment="1">
      <alignment horizontal="right" vertical="center" wrapText="1"/>
    </xf>
    <xf numFmtId="176" fontId="7" fillId="6" borderId="72" xfId="0" applyNumberFormat="1" applyFont="1" applyFill="1" applyBorder="1" applyAlignment="1">
      <alignment horizontal="right" vertical="center" wrapText="1"/>
    </xf>
    <xf numFmtId="0" fontId="7" fillId="2" borderId="38" xfId="0" applyFont="1" applyFill="1" applyBorder="1" applyAlignment="1">
      <alignment vertical="center" wrapText="1"/>
    </xf>
    <xf numFmtId="3" fontId="7" fillId="7" borderId="67" xfId="0" applyNumberFormat="1" applyFont="1" applyFill="1" applyBorder="1" applyAlignment="1">
      <alignment horizontal="right" vertical="center" wrapText="1"/>
    </xf>
    <xf numFmtId="176" fontId="7" fillId="7" borderId="73" xfId="0" applyNumberFormat="1" applyFont="1" applyFill="1" applyBorder="1" applyAlignment="1">
      <alignment horizontal="right" vertical="center" wrapText="1"/>
    </xf>
    <xf numFmtId="0" fontId="7" fillId="2" borderId="39" xfId="0" applyFont="1" applyFill="1" applyBorder="1" applyAlignment="1">
      <alignment vertical="center" wrapText="1"/>
    </xf>
    <xf numFmtId="0" fontId="7" fillId="5" borderId="40" xfId="0" applyFont="1" applyFill="1" applyBorder="1" applyAlignment="1">
      <alignment horizontal="center" vertical="center" wrapText="1"/>
    </xf>
    <xf numFmtId="3" fontId="7" fillId="5" borderId="70" xfId="0" applyNumberFormat="1" applyFont="1" applyFill="1" applyBorder="1" applyAlignment="1">
      <alignment horizontal="right" vertical="center" wrapText="1"/>
    </xf>
    <xf numFmtId="3" fontId="7" fillId="5" borderId="40" xfId="0" applyNumberFormat="1" applyFont="1" applyFill="1" applyBorder="1" applyAlignment="1">
      <alignment horizontal="right" vertical="center" wrapText="1"/>
    </xf>
    <xf numFmtId="3" fontId="7" fillId="5" borderId="10" xfId="0" applyNumberFormat="1" applyFont="1" applyFill="1" applyBorder="1" applyAlignment="1">
      <alignment horizontal="right" vertical="center" wrapText="1"/>
    </xf>
    <xf numFmtId="176" fontId="7" fillId="5" borderId="11" xfId="0" applyNumberFormat="1" applyFont="1" applyFill="1" applyBorder="1" applyAlignment="1">
      <alignment horizontal="right" vertical="center" wrapText="1"/>
    </xf>
    <xf numFmtId="0" fontId="7" fillId="2" borderId="43" xfId="0" applyFont="1" applyFill="1" applyBorder="1" applyAlignment="1">
      <alignment horizontal="center" vertical="center" wrapText="1"/>
    </xf>
    <xf numFmtId="178" fontId="12" fillId="0" borderId="71" xfId="2" applyNumberFormat="1" applyFont="1" applyBorder="1" applyAlignment="1">
      <alignment horizontal="right" vertical="center" wrapText="1" shrinkToFit="1"/>
    </xf>
    <xf numFmtId="3" fontId="7" fillId="2" borderId="43" xfId="0" applyNumberFormat="1" applyFont="1" applyFill="1" applyBorder="1" applyAlignment="1">
      <alignment horizontal="righ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176" fontId="7" fillId="2" borderId="14" xfId="0" applyNumberFormat="1" applyFont="1" applyFill="1" applyBorder="1" applyAlignment="1">
      <alignment horizontal="right" vertical="center" wrapText="1"/>
    </xf>
    <xf numFmtId="0" fontId="7" fillId="2" borderId="42" xfId="0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right" vertical="center" wrapText="1"/>
    </xf>
    <xf numFmtId="0" fontId="7" fillId="2" borderId="52" xfId="0" applyFont="1" applyFill="1" applyBorder="1" applyAlignment="1">
      <alignment horizontal="center" vertical="center" wrapText="1"/>
    </xf>
    <xf numFmtId="3" fontId="7" fillId="2" borderId="52" xfId="0" applyNumberFormat="1" applyFont="1" applyFill="1" applyBorder="1" applyAlignment="1">
      <alignment horizontal="right" vertical="center" wrapText="1"/>
    </xf>
    <xf numFmtId="3" fontId="7" fillId="2" borderId="2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right" vertical="center" wrapText="1"/>
    </xf>
    <xf numFmtId="0" fontId="7" fillId="5" borderId="51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44" xfId="0" applyFont="1" applyFill="1" applyBorder="1" applyAlignment="1">
      <alignment horizontal="center" vertical="center" wrapText="1"/>
    </xf>
    <xf numFmtId="3" fontId="7" fillId="2" borderId="44" xfId="0" applyNumberFormat="1" applyFont="1" applyFill="1" applyBorder="1" applyAlignment="1">
      <alignment horizontal="right" vertical="center" wrapText="1"/>
    </xf>
    <xf numFmtId="0" fontId="7" fillId="2" borderId="53" xfId="0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right" vertical="center" wrapText="1"/>
    </xf>
    <xf numFmtId="0" fontId="7" fillId="7" borderId="67" xfId="0" applyFont="1" applyFill="1" applyBorder="1" applyAlignment="1">
      <alignment horizontal="right" vertical="center" wrapText="1"/>
    </xf>
    <xf numFmtId="0" fontId="7" fillId="7" borderId="51" xfId="0" applyFont="1" applyFill="1" applyBorder="1" applyAlignment="1">
      <alignment horizontal="right" vertical="center" wrapText="1"/>
    </xf>
    <xf numFmtId="0" fontId="7" fillId="2" borderId="42" xfId="0" applyFont="1" applyFill="1" applyBorder="1" applyAlignment="1">
      <alignment horizontal="right" vertical="center" wrapText="1"/>
    </xf>
    <xf numFmtId="0" fontId="7" fillId="2" borderId="44" xfId="0" applyFont="1" applyFill="1" applyBorder="1" applyAlignment="1">
      <alignment horizontal="right" vertical="center" wrapText="1"/>
    </xf>
    <xf numFmtId="0" fontId="7" fillId="2" borderId="43" xfId="0" applyFont="1" applyFill="1" applyBorder="1" applyAlignment="1">
      <alignment horizontal="right" vertical="center" wrapText="1"/>
    </xf>
    <xf numFmtId="0" fontId="7" fillId="7" borderId="50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2" fillId="0" borderId="66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6">
    <cellStyle name="쉼표 [0] 2" xfId="2"/>
    <cellStyle name="쉼표 [0] 2 2" xfId="4"/>
    <cellStyle name="표준" xfId="0" builtinId="0"/>
    <cellStyle name="표준 2" xfId="3"/>
    <cellStyle name="표준 2 2" xfId="5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workbookViewId="0">
      <selection activeCell="H10" sqref="H10"/>
    </sheetView>
  </sheetViews>
  <sheetFormatPr defaultRowHeight="16.5" x14ac:dyDescent="0.3"/>
  <cols>
    <col min="1" max="1" width="13.5" customWidth="1"/>
    <col min="2" max="3" width="12.625" customWidth="1"/>
    <col min="4" max="4" width="14.75" customWidth="1"/>
    <col min="5" max="6" width="12.625" customWidth="1"/>
  </cols>
  <sheetData>
    <row r="1" spans="1:6" s="3" customFormat="1" ht="26.25" x14ac:dyDescent="0.3">
      <c r="A1" s="4" t="s">
        <v>56</v>
      </c>
      <c r="B1" s="4"/>
      <c r="C1" s="4"/>
      <c r="D1" s="4"/>
    </row>
    <row r="3" spans="1:6" ht="24" x14ac:dyDescent="0.3">
      <c r="A3" s="115" t="s">
        <v>57</v>
      </c>
      <c r="B3" s="115"/>
      <c r="C3" s="115"/>
      <c r="D3" s="115"/>
      <c r="E3" s="115"/>
      <c r="F3" s="115"/>
    </row>
    <row r="4" spans="1:6" ht="17.25" thickBot="1" x14ac:dyDescent="0.35">
      <c r="F4" s="1" t="s">
        <v>41</v>
      </c>
    </row>
    <row r="5" spans="1:6" ht="34.5" customHeight="1" thickTop="1" thickBot="1" x14ac:dyDescent="0.35">
      <c r="A5" s="116" t="s">
        <v>33</v>
      </c>
      <c r="B5" s="117"/>
      <c r="C5" s="118"/>
      <c r="D5" s="119" t="s">
        <v>34</v>
      </c>
      <c r="E5" s="117"/>
      <c r="F5" s="120"/>
    </row>
    <row r="6" spans="1:6" ht="34.5" customHeight="1" thickTop="1" x14ac:dyDescent="0.3">
      <c r="A6" s="121" t="s">
        <v>5</v>
      </c>
      <c r="B6" s="5" t="s">
        <v>58</v>
      </c>
      <c r="C6" s="6" t="s">
        <v>59</v>
      </c>
      <c r="D6" s="123" t="s">
        <v>35</v>
      </c>
      <c r="E6" s="5" t="s">
        <v>58</v>
      </c>
      <c r="F6" s="7" t="s">
        <v>60</v>
      </c>
    </row>
    <row r="7" spans="1:6" ht="34.5" customHeight="1" thickBot="1" x14ac:dyDescent="0.35">
      <c r="A7" s="122"/>
      <c r="B7" s="8">
        <f>SUM(B8:B11)</f>
        <v>426872</v>
      </c>
      <c r="C7" s="9">
        <f>SUM(C8:C11)</f>
        <v>442746</v>
      </c>
      <c r="D7" s="124"/>
      <c r="E7" s="8">
        <f>SUM(E8:E11)</f>
        <v>426872</v>
      </c>
      <c r="F7" s="10">
        <f>SUM(F8:F11)</f>
        <v>442746</v>
      </c>
    </row>
    <row r="8" spans="1:6" ht="34.5" customHeight="1" thickTop="1" x14ac:dyDescent="0.3">
      <c r="A8" s="11" t="s">
        <v>6</v>
      </c>
      <c r="B8" s="12">
        <v>417022</v>
      </c>
      <c r="C8" s="13">
        <v>433746</v>
      </c>
      <c r="D8" s="14" t="s">
        <v>7</v>
      </c>
      <c r="E8" s="12">
        <v>250606</v>
      </c>
      <c r="F8" s="15">
        <v>325310</v>
      </c>
    </row>
    <row r="9" spans="1:6" ht="34.5" customHeight="1" x14ac:dyDescent="0.3">
      <c r="A9" s="16" t="s">
        <v>72</v>
      </c>
      <c r="B9" s="17">
        <v>4507</v>
      </c>
      <c r="C9" s="18">
        <v>5452</v>
      </c>
      <c r="D9" s="19" t="s">
        <v>8</v>
      </c>
      <c r="E9" s="20">
        <v>0</v>
      </c>
      <c r="F9" s="21">
        <v>0</v>
      </c>
    </row>
    <row r="10" spans="1:6" ht="34.5" customHeight="1" x14ac:dyDescent="0.3">
      <c r="A10" s="22" t="s">
        <v>74</v>
      </c>
      <c r="B10" s="23">
        <v>5343</v>
      </c>
      <c r="C10" s="24">
        <v>1548</v>
      </c>
      <c r="D10" s="25" t="s">
        <v>9</v>
      </c>
      <c r="E10" s="23">
        <v>176266</v>
      </c>
      <c r="F10" s="26">
        <v>117436</v>
      </c>
    </row>
    <row r="11" spans="1:6" ht="34.5" customHeight="1" thickBot="1" x14ac:dyDescent="0.35">
      <c r="A11" s="27" t="s">
        <v>70</v>
      </c>
      <c r="B11" s="28">
        <v>0</v>
      </c>
      <c r="C11" s="29">
        <v>2000</v>
      </c>
      <c r="D11" s="30" t="s">
        <v>38</v>
      </c>
      <c r="E11" s="28">
        <v>0</v>
      </c>
      <c r="F11" s="31">
        <v>0</v>
      </c>
    </row>
    <row r="12" spans="1:6" ht="24" customHeight="1" thickTop="1" x14ac:dyDescent="0.3">
      <c r="A12" s="114" t="s">
        <v>37</v>
      </c>
      <c r="B12" s="114"/>
      <c r="C12" s="114"/>
      <c r="D12" s="114"/>
      <c r="E12" s="114"/>
      <c r="F12" s="114"/>
    </row>
  </sheetData>
  <mergeCells count="6">
    <mergeCell ref="A12:F12"/>
    <mergeCell ref="A3:F3"/>
    <mergeCell ref="A5:C5"/>
    <mergeCell ref="D5:F5"/>
    <mergeCell ref="A6:A7"/>
    <mergeCell ref="D6:D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zoomScaleNormal="100" workbookViewId="0">
      <selection activeCell="L10" sqref="L10"/>
    </sheetView>
  </sheetViews>
  <sheetFormatPr defaultRowHeight="16.5" x14ac:dyDescent="0.3"/>
  <cols>
    <col min="3" max="3" width="14.375" customWidth="1"/>
    <col min="4" max="5" width="16.5" customWidth="1"/>
    <col min="6" max="6" width="13.375" customWidth="1"/>
    <col min="7" max="7" width="9.75" customWidth="1"/>
  </cols>
  <sheetData>
    <row r="2" spans="1:7" ht="26.25" x14ac:dyDescent="0.3">
      <c r="A2" s="125" t="s">
        <v>61</v>
      </c>
      <c r="B2" s="125"/>
      <c r="C2" s="125"/>
      <c r="D2" s="125"/>
      <c r="E2" s="125"/>
      <c r="F2" s="125"/>
      <c r="G2" s="125"/>
    </row>
    <row r="3" spans="1:7" ht="17.25" thickBot="1" x14ac:dyDescent="0.35">
      <c r="G3" t="s">
        <v>41</v>
      </c>
    </row>
    <row r="4" spans="1:7" ht="29.25" customHeight="1" thickTop="1" thickBot="1" x14ac:dyDescent="0.35">
      <c r="A4" s="133" t="s">
        <v>10</v>
      </c>
      <c r="B4" s="134"/>
      <c r="C4" s="135"/>
      <c r="D4" s="32" t="s">
        <v>62</v>
      </c>
      <c r="E4" s="33" t="s">
        <v>63</v>
      </c>
      <c r="F4" s="34" t="s">
        <v>11</v>
      </c>
      <c r="G4" s="35" t="s">
        <v>12</v>
      </c>
    </row>
    <row r="5" spans="1:7" ht="27" customHeight="1" thickTop="1" thickBot="1" x14ac:dyDescent="0.35">
      <c r="A5" s="136" t="s">
        <v>5</v>
      </c>
      <c r="B5" s="137"/>
      <c r="C5" s="138"/>
      <c r="D5" s="36">
        <f>SUM(D6,D12,D15,D18)</f>
        <v>426872</v>
      </c>
      <c r="E5" s="36">
        <f t="shared" ref="E5:F5" si="0">SUM(E6,E12,E15,E18)</f>
        <v>442746</v>
      </c>
      <c r="F5" s="36">
        <f t="shared" si="0"/>
        <v>15874</v>
      </c>
      <c r="G5" s="37">
        <f>F5*100/E5</f>
        <v>3.5853514204532622</v>
      </c>
    </row>
    <row r="6" spans="1:7" ht="37.5" customHeight="1" thickTop="1" x14ac:dyDescent="0.3">
      <c r="A6" s="126" t="s">
        <v>6</v>
      </c>
      <c r="B6" s="129" t="s">
        <v>13</v>
      </c>
      <c r="C6" s="130"/>
      <c r="D6" s="38">
        <f>D7</f>
        <v>417022</v>
      </c>
      <c r="E6" s="38">
        <f>E7</f>
        <v>433746</v>
      </c>
      <c r="F6" s="38">
        <f>F7</f>
        <v>16724</v>
      </c>
      <c r="G6" s="39">
        <f t="shared" ref="G6:G10" si="1">F6*100/E6</f>
        <v>3.8557127904349549</v>
      </c>
    </row>
    <row r="7" spans="1:7" ht="37.5" customHeight="1" x14ac:dyDescent="0.3">
      <c r="A7" s="127"/>
      <c r="B7" s="131" t="s">
        <v>6</v>
      </c>
      <c r="C7" s="40" t="s">
        <v>14</v>
      </c>
      <c r="D7" s="41">
        <f>SUM(D8:D11)</f>
        <v>417022</v>
      </c>
      <c r="E7" s="41">
        <f>SUM(E8:E11)</f>
        <v>433746</v>
      </c>
      <c r="F7" s="41">
        <f>SUM(F8:F11)</f>
        <v>16724</v>
      </c>
      <c r="G7" s="42">
        <f t="shared" si="1"/>
        <v>3.8557127904349549</v>
      </c>
    </row>
    <row r="8" spans="1:7" ht="37.5" customHeight="1" x14ac:dyDescent="0.3">
      <c r="A8" s="127"/>
      <c r="B8" s="139"/>
      <c r="C8" s="43" t="s">
        <v>15</v>
      </c>
      <c r="D8" s="44">
        <v>171501</v>
      </c>
      <c r="E8" s="44">
        <v>177375</v>
      </c>
      <c r="F8" s="45">
        <f t="shared" ref="F8:F14" si="2">SUM(E8-D8)</f>
        <v>5874</v>
      </c>
      <c r="G8" s="46">
        <f t="shared" si="1"/>
        <v>3.311627906976744</v>
      </c>
    </row>
    <row r="9" spans="1:7" ht="37.5" customHeight="1" x14ac:dyDescent="0.3">
      <c r="A9" s="127"/>
      <c r="B9" s="139"/>
      <c r="C9" s="43" t="s">
        <v>16</v>
      </c>
      <c r="D9" s="44">
        <v>61598</v>
      </c>
      <c r="E9" s="44">
        <v>64615</v>
      </c>
      <c r="F9" s="45">
        <f t="shared" si="2"/>
        <v>3017</v>
      </c>
      <c r="G9" s="46">
        <f t="shared" si="1"/>
        <v>4.6691944594908303</v>
      </c>
    </row>
    <row r="10" spans="1:7" ht="37.5" customHeight="1" x14ac:dyDescent="0.3">
      <c r="A10" s="127"/>
      <c r="B10" s="139"/>
      <c r="C10" s="47" t="s">
        <v>17</v>
      </c>
      <c r="D10" s="17">
        <v>178923</v>
      </c>
      <c r="E10" s="17">
        <v>186756</v>
      </c>
      <c r="F10" s="45">
        <f t="shared" si="2"/>
        <v>7833</v>
      </c>
      <c r="G10" s="48">
        <f t="shared" si="1"/>
        <v>4.1942427552528434</v>
      </c>
    </row>
    <row r="11" spans="1:7" ht="37.5" customHeight="1" thickBot="1" x14ac:dyDescent="0.35">
      <c r="A11" s="128"/>
      <c r="B11" s="132"/>
      <c r="C11" s="49" t="s">
        <v>3</v>
      </c>
      <c r="D11" s="50">
        <v>5000</v>
      </c>
      <c r="E11" s="50">
        <v>5000</v>
      </c>
      <c r="F11" s="23" t="s">
        <v>65</v>
      </c>
      <c r="G11" s="51" t="s">
        <v>66</v>
      </c>
    </row>
    <row r="12" spans="1:7" ht="37.5" customHeight="1" thickTop="1" x14ac:dyDescent="0.3">
      <c r="A12" s="126" t="s">
        <v>4</v>
      </c>
      <c r="B12" s="129" t="s">
        <v>13</v>
      </c>
      <c r="C12" s="130"/>
      <c r="D12" s="52">
        <f>D13</f>
        <v>4507</v>
      </c>
      <c r="E12" s="52">
        <f>E13</f>
        <v>5452</v>
      </c>
      <c r="F12" s="53">
        <f t="shared" si="2"/>
        <v>945</v>
      </c>
      <c r="G12" s="54">
        <v>3.6079377340506746</v>
      </c>
    </row>
    <row r="13" spans="1:7" ht="37.5" customHeight="1" x14ac:dyDescent="0.3">
      <c r="A13" s="127"/>
      <c r="B13" s="131" t="s">
        <v>4</v>
      </c>
      <c r="C13" s="40" t="s">
        <v>14</v>
      </c>
      <c r="D13" s="41">
        <f>D14</f>
        <v>4507</v>
      </c>
      <c r="E13" s="41">
        <f>E14</f>
        <v>5452</v>
      </c>
      <c r="F13" s="55">
        <f t="shared" si="2"/>
        <v>945</v>
      </c>
      <c r="G13" s="42">
        <v>3.6079377340506746</v>
      </c>
    </row>
    <row r="14" spans="1:7" ht="37.5" customHeight="1" thickBot="1" x14ac:dyDescent="0.35">
      <c r="A14" s="128"/>
      <c r="B14" s="132"/>
      <c r="C14" s="49" t="s">
        <v>73</v>
      </c>
      <c r="D14" s="50">
        <v>4507</v>
      </c>
      <c r="E14" s="50">
        <v>5452</v>
      </c>
      <c r="F14" s="56">
        <f t="shared" si="2"/>
        <v>945</v>
      </c>
      <c r="G14" s="57">
        <v>3.6079377340506746</v>
      </c>
    </row>
    <row r="15" spans="1:7" ht="37.5" customHeight="1" thickTop="1" x14ac:dyDescent="0.3">
      <c r="A15" s="126" t="s">
        <v>36</v>
      </c>
      <c r="B15" s="129" t="s">
        <v>13</v>
      </c>
      <c r="C15" s="130"/>
      <c r="D15" s="38">
        <f>SUM(D16)</f>
        <v>5343</v>
      </c>
      <c r="E15" s="38">
        <f>E16</f>
        <v>1548</v>
      </c>
      <c r="F15" s="53">
        <f>SUM(F16)</f>
        <v>-3795</v>
      </c>
      <c r="G15" s="58" t="s">
        <v>67</v>
      </c>
    </row>
    <row r="16" spans="1:7" ht="37.5" customHeight="1" x14ac:dyDescent="0.3">
      <c r="A16" s="127"/>
      <c r="B16" s="131" t="s">
        <v>36</v>
      </c>
      <c r="C16" s="59" t="s">
        <v>14</v>
      </c>
      <c r="D16" s="60">
        <f>D17</f>
        <v>5343</v>
      </c>
      <c r="E16" s="60">
        <f>E17</f>
        <v>1548</v>
      </c>
      <c r="F16" s="55">
        <v>-3795</v>
      </c>
      <c r="G16" s="61" t="s">
        <v>67</v>
      </c>
    </row>
    <row r="17" spans="1:7" ht="37.5" customHeight="1" thickBot="1" x14ac:dyDescent="0.35">
      <c r="A17" s="128"/>
      <c r="B17" s="132"/>
      <c r="C17" s="62" t="s">
        <v>75</v>
      </c>
      <c r="D17" s="63">
        <v>5343</v>
      </c>
      <c r="E17" s="63">
        <v>1548</v>
      </c>
      <c r="F17" s="56">
        <v>-3795</v>
      </c>
      <c r="G17" s="21" t="s">
        <v>67</v>
      </c>
    </row>
    <row r="18" spans="1:7" ht="37.5" customHeight="1" thickTop="1" x14ac:dyDescent="0.3">
      <c r="A18" s="126" t="s">
        <v>68</v>
      </c>
      <c r="B18" s="129" t="s">
        <v>13</v>
      </c>
      <c r="C18" s="130"/>
      <c r="D18" s="64">
        <f>D19</f>
        <v>0</v>
      </c>
      <c r="E18" s="64">
        <f t="shared" ref="E18:F18" si="3">E19</f>
        <v>2000</v>
      </c>
      <c r="F18" s="64">
        <f t="shared" si="3"/>
        <v>2000</v>
      </c>
      <c r="G18" s="65" t="s">
        <v>1</v>
      </c>
    </row>
    <row r="19" spans="1:7" ht="37.5" customHeight="1" x14ac:dyDescent="0.3">
      <c r="A19" s="127"/>
      <c r="B19" s="131" t="s">
        <v>69</v>
      </c>
      <c r="C19" s="66" t="s">
        <v>14</v>
      </c>
      <c r="D19" s="67">
        <f>D20</f>
        <v>0</v>
      </c>
      <c r="E19" s="41">
        <f>E20</f>
        <v>2000</v>
      </c>
      <c r="F19" s="41">
        <f>F20</f>
        <v>2000</v>
      </c>
      <c r="G19" s="68" t="s">
        <v>1</v>
      </c>
    </row>
    <row r="20" spans="1:7" ht="37.5" customHeight="1" thickBot="1" x14ac:dyDescent="0.35">
      <c r="A20" s="128"/>
      <c r="B20" s="132"/>
      <c r="C20" s="69" t="s">
        <v>70</v>
      </c>
      <c r="D20" s="70">
        <v>0</v>
      </c>
      <c r="E20" s="50">
        <v>2000</v>
      </c>
      <c r="F20" s="71">
        <v>2000</v>
      </c>
      <c r="G20" s="51" t="s">
        <v>1</v>
      </c>
    </row>
    <row r="21" spans="1:7" ht="17.25" thickTop="1" x14ac:dyDescent="0.3"/>
  </sheetData>
  <mergeCells count="15">
    <mergeCell ref="A2:G2"/>
    <mergeCell ref="A15:A17"/>
    <mergeCell ref="B15:C15"/>
    <mergeCell ref="B16:B17"/>
    <mergeCell ref="A18:A20"/>
    <mergeCell ref="B18:C18"/>
    <mergeCell ref="B19:B20"/>
    <mergeCell ref="A4:C4"/>
    <mergeCell ref="A5:C5"/>
    <mergeCell ref="A6:A11"/>
    <mergeCell ref="B6:C6"/>
    <mergeCell ref="B7:B11"/>
    <mergeCell ref="A12:A14"/>
    <mergeCell ref="B12:C12"/>
    <mergeCell ref="B13:B14"/>
  </mergeCells>
  <phoneticPr fontId="1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showGridLines="0" workbookViewId="0">
      <selection activeCell="J10" sqref="J10"/>
    </sheetView>
  </sheetViews>
  <sheetFormatPr defaultRowHeight="16.5" x14ac:dyDescent="0.3"/>
  <cols>
    <col min="2" max="2" width="11.125" customWidth="1"/>
    <col min="3" max="3" width="11.875" customWidth="1"/>
    <col min="4" max="5" width="15.375" customWidth="1"/>
    <col min="6" max="6" width="11.25" customWidth="1"/>
    <col min="7" max="7" width="10" customWidth="1"/>
    <col min="11" max="11" width="16.75" customWidth="1"/>
    <col min="14" max="14" width="11.125" customWidth="1"/>
  </cols>
  <sheetData>
    <row r="2" spans="1:10" ht="26.25" x14ac:dyDescent="0.3">
      <c r="A2" s="149" t="s">
        <v>64</v>
      </c>
      <c r="B2" s="149"/>
      <c r="C2" s="149"/>
      <c r="D2" s="149"/>
      <c r="E2" s="149"/>
      <c r="F2" s="149"/>
      <c r="G2" s="149"/>
    </row>
    <row r="3" spans="1:10" ht="17.25" thickBot="1" x14ac:dyDescent="0.35">
      <c r="G3" t="s">
        <v>41</v>
      </c>
    </row>
    <row r="4" spans="1:10" ht="38.25" customHeight="1" thickTop="1" thickBot="1" x14ac:dyDescent="0.35">
      <c r="A4" s="150" t="s">
        <v>10</v>
      </c>
      <c r="B4" s="151"/>
      <c r="C4" s="152"/>
      <c r="D4" s="72" t="s">
        <v>62</v>
      </c>
      <c r="E4" s="72" t="s">
        <v>63</v>
      </c>
      <c r="F4" s="72" t="s">
        <v>39</v>
      </c>
      <c r="G4" s="73" t="s">
        <v>12</v>
      </c>
    </row>
    <row r="5" spans="1:10" ht="29.25" customHeight="1" thickTop="1" thickBot="1" x14ac:dyDescent="0.35">
      <c r="A5" s="153" t="s">
        <v>0</v>
      </c>
      <c r="B5" s="154"/>
      <c r="C5" s="155"/>
      <c r="D5" s="74">
        <f>SUM(D6,D24,D27)</f>
        <v>426872</v>
      </c>
      <c r="E5" s="74">
        <f>SUM(E6,E27)</f>
        <v>442746</v>
      </c>
      <c r="F5" s="74">
        <f>SUM(E5-D5)</f>
        <v>15874</v>
      </c>
      <c r="G5" s="75">
        <f>F5*100/E5</f>
        <v>3.5853514204532622</v>
      </c>
    </row>
    <row r="6" spans="1:10" ht="24" customHeight="1" thickTop="1" thickBot="1" x14ac:dyDescent="0.35">
      <c r="A6" s="76" t="s">
        <v>7</v>
      </c>
      <c r="B6" s="147" t="s">
        <v>13</v>
      </c>
      <c r="C6" s="148"/>
      <c r="D6" s="77">
        <f>SUM(D7,D14,D17)</f>
        <v>250606</v>
      </c>
      <c r="E6" s="77">
        <f t="shared" ref="E6:F6" si="0">SUM(E7,E14,E17)</f>
        <v>325310</v>
      </c>
      <c r="F6" s="77">
        <f t="shared" si="0"/>
        <v>74704</v>
      </c>
      <c r="G6" s="78">
        <f>F6*100/E6</f>
        <v>22.963942086010267</v>
      </c>
      <c r="J6" s="2"/>
    </row>
    <row r="7" spans="1:10" ht="24" customHeight="1" thickTop="1" x14ac:dyDescent="0.3">
      <c r="A7" s="79"/>
      <c r="B7" s="140" t="s">
        <v>18</v>
      </c>
      <c r="C7" s="80" t="s">
        <v>14</v>
      </c>
      <c r="D7" s="81">
        <f>SUM(D8:D13)</f>
        <v>211874</v>
      </c>
      <c r="E7" s="82">
        <f>SUM(E8:E13)</f>
        <v>289048</v>
      </c>
      <c r="F7" s="83">
        <f t="shared" ref="F7:F33" si="1">SUM(E7-D7)</f>
        <v>77174</v>
      </c>
      <c r="G7" s="84">
        <f t="shared" ref="G7:G11" si="2">F7*100/E7</f>
        <v>26.699371730646813</v>
      </c>
    </row>
    <row r="8" spans="1:10" ht="24" customHeight="1" x14ac:dyDescent="0.3">
      <c r="A8" s="79"/>
      <c r="B8" s="141"/>
      <c r="C8" s="85" t="s">
        <v>19</v>
      </c>
      <c r="D8" s="86">
        <v>169409</v>
      </c>
      <c r="E8" s="87">
        <v>235021</v>
      </c>
      <c r="F8" s="88">
        <f t="shared" si="1"/>
        <v>65612</v>
      </c>
      <c r="G8" s="89">
        <f t="shared" si="2"/>
        <v>27.917505244212219</v>
      </c>
    </row>
    <row r="9" spans="1:10" ht="24" customHeight="1" x14ac:dyDescent="0.3">
      <c r="A9" s="79"/>
      <c r="B9" s="141"/>
      <c r="C9" s="90" t="s">
        <v>20</v>
      </c>
      <c r="D9" s="86">
        <v>2580</v>
      </c>
      <c r="E9" s="91">
        <v>6260</v>
      </c>
      <c r="F9" s="88">
        <f t="shared" si="1"/>
        <v>3680</v>
      </c>
      <c r="G9" s="89">
        <f t="shared" si="2"/>
        <v>58.785942492012779</v>
      </c>
    </row>
    <row r="10" spans="1:10" ht="24" customHeight="1" x14ac:dyDescent="0.3">
      <c r="A10" s="79"/>
      <c r="B10" s="141"/>
      <c r="C10" s="85" t="s">
        <v>21</v>
      </c>
      <c r="D10" s="86">
        <v>15827</v>
      </c>
      <c r="E10" s="87">
        <v>21607</v>
      </c>
      <c r="F10" s="88">
        <f t="shared" si="1"/>
        <v>5780</v>
      </c>
      <c r="G10" s="89">
        <f t="shared" si="2"/>
        <v>26.750590086546026</v>
      </c>
    </row>
    <row r="11" spans="1:10" ht="30.75" customHeight="1" x14ac:dyDescent="0.3">
      <c r="A11" s="79"/>
      <c r="B11" s="141"/>
      <c r="C11" s="85" t="s">
        <v>40</v>
      </c>
      <c r="D11" s="86">
        <v>13641</v>
      </c>
      <c r="E11" s="87">
        <v>15710</v>
      </c>
      <c r="F11" s="88">
        <f t="shared" si="1"/>
        <v>2069</v>
      </c>
      <c r="G11" s="89">
        <f t="shared" si="2"/>
        <v>13.16995544239338</v>
      </c>
    </row>
    <row r="12" spans="1:10" ht="24" customHeight="1" x14ac:dyDescent="0.3">
      <c r="A12" s="79"/>
      <c r="B12" s="141"/>
      <c r="C12" s="85" t="s">
        <v>2</v>
      </c>
      <c r="D12" s="91">
        <v>6817</v>
      </c>
      <c r="E12" s="87">
        <v>6850</v>
      </c>
      <c r="F12" s="88">
        <v>-90</v>
      </c>
      <c r="G12" s="89" t="s">
        <v>71</v>
      </c>
    </row>
    <row r="13" spans="1:10" ht="24" customHeight="1" thickBot="1" x14ac:dyDescent="0.35">
      <c r="A13" s="79"/>
      <c r="B13" s="156"/>
      <c r="C13" s="92" t="s">
        <v>22</v>
      </c>
      <c r="D13" s="93">
        <v>3600</v>
      </c>
      <c r="E13" s="93">
        <v>3600</v>
      </c>
      <c r="F13" s="94" t="s">
        <v>65</v>
      </c>
      <c r="G13" s="95" t="s">
        <v>66</v>
      </c>
    </row>
    <row r="14" spans="1:10" ht="24" customHeight="1" thickTop="1" x14ac:dyDescent="0.3">
      <c r="A14" s="79"/>
      <c r="B14" s="157" t="s">
        <v>23</v>
      </c>
      <c r="C14" s="80" t="s">
        <v>14</v>
      </c>
      <c r="D14" s="82">
        <f>SUM(D15:D16)</f>
        <v>4211</v>
      </c>
      <c r="E14" s="82">
        <f>SUM(E15:E16)</f>
        <v>1200</v>
      </c>
      <c r="F14" s="83">
        <f>SUM(E14-D14)</f>
        <v>-3011</v>
      </c>
      <c r="G14" s="96" t="s">
        <v>67</v>
      </c>
    </row>
    <row r="15" spans="1:10" ht="24" customHeight="1" x14ac:dyDescent="0.3">
      <c r="A15" s="79"/>
      <c r="B15" s="141"/>
      <c r="C15" s="85" t="s">
        <v>24</v>
      </c>
      <c r="D15" s="87">
        <v>2700</v>
      </c>
      <c r="E15" s="87">
        <v>1200</v>
      </c>
      <c r="F15" s="88">
        <v>-1500</v>
      </c>
      <c r="G15" s="97" t="s">
        <v>66</v>
      </c>
    </row>
    <row r="16" spans="1:10" ht="24" customHeight="1" thickBot="1" x14ac:dyDescent="0.35">
      <c r="A16" s="79"/>
      <c r="B16" s="156"/>
      <c r="C16" s="98" t="s">
        <v>25</v>
      </c>
      <c r="D16" s="99">
        <v>1511</v>
      </c>
      <c r="E16" s="99">
        <v>0</v>
      </c>
      <c r="F16" s="94">
        <v>-1511</v>
      </c>
      <c r="G16" s="100" t="s">
        <v>65</v>
      </c>
    </row>
    <row r="17" spans="1:7" ht="24" customHeight="1" thickTop="1" x14ac:dyDescent="0.3">
      <c r="A17" s="79"/>
      <c r="B17" s="157" t="s">
        <v>26</v>
      </c>
      <c r="C17" s="101" t="s">
        <v>14</v>
      </c>
      <c r="D17" s="82">
        <f>SUM(D18:D23)</f>
        <v>34521</v>
      </c>
      <c r="E17" s="82">
        <f>SUM(E18:E23)</f>
        <v>35062</v>
      </c>
      <c r="F17" s="83">
        <f>SUM(E17-D17)</f>
        <v>541</v>
      </c>
      <c r="G17" s="84">
        <f>F17*100/E17</f>
        <v>1.5429810050767212</v>
      </c>
    </row>
    <row r="18" spans="1:7" ht="24" customHeight="1" x14ac:dyDescent="0.3">
      <c r="A18" s="79"/>
      <c r="B18" s="141"/>
      <c r="C18" s="102" t="s">
        <v>27</v>
      </c>
      <c r="D18" s="87">
        <v>13710</v>
      </c>
      <c r="E18" s="87">
        <v>16734</v>
      </c>
      <c r="F18" s="88">
        <f t="shared" si="1"/>
        <v>3024</v>
      </c>
      <c r="G18" s="89">
        <f>F18*100/E18</f>
        <v>18.070993187522408</v>
      </c>
    </row>
    <row r="19" spans="1:7" ht="31.5" customHeight="1" x14ac:dyDescent="0.3">
      <c r="A19" s="79"/>
      <c r="B19" s="141"/>
      <c r="C19" s="102" t="s">
        <v>28</v>
      </c>
      <c r="D19" s="87">
        <v>6432</v>
      </c>
      <c r="E19" s="87">
        <v>5957</v>
      </c>
      <c r="F19" s="88">
        <f t="shared" si="1"/>
        <v>-475</v>
      </c>
      <c r="G19" s="103" t="s">
        <v>71</v>
      </c>
    </row>
    <row r="20" spans="1:7" ht="24" customHeight="1" x14ac:dyDescent="0.3">
      <c r="A20" s="79"/>
      <c r="B20" s="141"/>
      <c r="C20" s="102" t="s">
        <v>29</v>
      </c>
      <c r="D20" s="87">
        <v>3659</v>
      </c>
      <c r="E20" s="87">
        <v>2620</v>
      </c>
      <c r="F20" s="88">
        <f t="shared" si="1"/>
        <v>-1039</v>
      </c>
      <c r="G20" s="103" t="s">
        <v>71</v>
      </c>
    </row>
    <row r="21" spans="1:7" ht="24" customHeight="1" x14ac:dyDescent="0.3">
      <c r="A21" s="79"/>
      <c r="B21" s="141"/>
      <c r="C21" s="102" t="s">
        <v>30</v>
      </c>
      <c r="D21" s="87">
        <v>3400</v>
      </c>
      <c r="E21" s="87">
        <v>4100</v>
      </c>
      <c r="F21" s="88">
        <f t="shared" si="1"/>
        <v>700</v>
      </c>
      <c r="G21" s="89">
        <f t="shared" ref="G21:G29" si="3">F21*100/E21</f>
        <v>17.073170731707318</v>
      </c>
    </row>
    <row r="22" spans="1:7" ht="24" customHeight="1" x14ac:dyDescent="0.3">
      <c r="A22" s="79"/>
      <c r="B22" s="141"/>
      <c r="C22" s="102" t="s">
        <v>31</v>
      </c>
      <c r="D22" s="87">
        <v>3755</v>
      </c>
      <c r="E22" s="87">
        <v>2355</v>
      </c>
      <c r="F22" s="88">
        <f t="shared" si="1"/>
        <v>-1400</v>
      </c>
      <c r="G22" s="103" t="s">
        <v>71</v>
      </c>
    </row>
    <row r="23" spans="1:7" ht="24" customHeight="1" thickBot="1" x14ac:dyDescent="0.35">
      <c r="A23" s="104"/>
      <c r="B23" s="142"/>
      <c r="C23" s="105" t="s">
        <v>32</v>
      </c>
      <c r="D23" s="93">
        <v>3565</v>
      </c>
      <c r="E23" s="93">
        <v>3296</v>
      </c>
      <c r="F23" s="94">
        <f>E23-D23</f>
        <v>-269</v>
      </c>
      <c r="G23" s="106" t="s">
        <v>71</v>
      </c>
    </row>
    <row r="24" spans="1:7" ht="24" customHeight="1" thickTop="1" thickBot="1" x14ac:dyDescent="0.35">
      <c r="A24" s="140" t="s">
        <v>43</v>
      </c>
      <c r="B24" s="147" t="s">
        <v>42</v>
      </c>
      <c r="C24" s="148"/>
      <c r="D24" s="107">
        <f>SUM(D25:D26)</f>
        <v>0</v>
      </c>
      <c r="E24" s="107">
        <f t="shared" ref="E24:F24" si="4">SUM(E25:E26)</f>
        <v>0</v>
      </c>
      <c r="F24" s="107">
        <f t="shared" si="4"/>
        <v>0</v>
      </c>
      <c r="G24" s="108" t="s">
        <v>71</v>
      </c>
    </row>
    <row r="25" spans="1:7" ht="24" customHeight="1" thickTop="1" x14ac:dyDescent="0.3">
      <c r="A25" s="141"/>
      <c r="B25" s="143" t="s">
        <v>44</v>
      </c>
      <c r="C25" s="144"/>
      <c r="D25" s="109">
        <v>0</v>
      </c>
      <c r="E25" s="109">
        <v>0</v>
      </c>
      <c r="F25" s="88" t="s">
        <v>65</v>
      </c>
      <c r="G25" s="103" t="s">
        <v>71</v>
      </c>
    </row>
    <row r="26" spans="1:7" ht="24" customHeight="1" thickBot="1" x14ac:dyDescent="0.35">
      <c r="A26" s="142"/>
      <c r="B26" s="145" t="s">
        <v>45</v>
      </c>
      <c r="C26" s="146"/>
      <c r="D26" s="110">
        <v>0</v>
      </c>
      <c r="E26" s="110">
        <v>0</v>
      </c>
      <c r="F26" s="94" t="s">
        <v>65</v>
      </c>
      <c r="G26" s="106" t="s">
        <v>71</v>
      </c>
    </row>
    <row r="27" spans="1:7" ht="24" customHeight="1" thickTop="1" thickBot="1" x14ac:dyDescent="0.35">
      <c r="A27" s="140" t="s">
        <v>46</v>
      </c>
      <c r="B27" s="147" t="s">
        <v>42</v>
      </c>
      <c r="C27" s="148"/>
      <c r="D27" s="77">
        <f>SUM(D28:D34)</f>
        <v>176266</v>
      </c>
      <c r="E27" s="77">
        <f t="shared" ref="E27:F27" si="5">SUM(E28:E34)</f>
        <v>117436</v>
      </c>
      <c r="F27" s="77">
        <f t="shared" si="5"/>
        <v>-58830</v>
      </c>
      <c r="G27" s="108" t="s">
        <v>71</v>
      </c>
    </row>
    <row r="28" spans="1:7" ht="24" customHeight="1" thickTop="1" x14ac:dyDescent="0.3">
      <c r="A28" s="141"/>
      <c r="B28" s="143" t="s">
        <v>47</v>
      </c>
      <c r="C28" s="144"/>
      <c r="D28" s="91">
        <v>35200</v>
      </c>
      <c r="E28" s="91">
        <v>36500</v>
      </c>
      <c r="F28" s="88">
        <f t="shared" si="1"/>
        <v>1300</v>
      </c>
      <c r="G28" s="89">
        <f t="shared" si="3"/>
        <v>3.5616438356164384</v>
      </c>
    </row>
    <row r="29" spans="1:7" ht="24" customHeight="1" x14ac:dyDescent="0.3">
      <c r="A29" s="141"/>
      <c r="B29" s="143" t="s">
        <v>48</v>
      </c>
      <c r="C29" s="144"/>
      <c r="D29" s="91">
        <v>52150</v>
      </c>
      <c r="E29" s="91">
        <v>53500</v>
      </c>
      <c r="F29" s="88">
        <f t="shared" si="1"/>
        <v>1350</v>
      </c>
      <c r="G29" s="89">
        <f t="shared" si="3"/>
        <v>2.5233644859813085</v>
      </c>
    </row>
    <row r="30" spans="1:7" ht="24" customHeight="1" x14ac:dyDescent="0.3">
      <c r="A30" s="141"/>
      <c r="B30" s="143" t="s">
        <v>49</v>
      </c>
      <c r="C30" s="144"/>
      <c r="D30" s="91">
        <v>59395</v>
      </c>
      <c r="E30" s="87">
        <v>500</v>
      </c>
      <c r="F30" s="88">
        <f t="shared" si="1"/>
        <v>-58895</v>
      </c>
      <c r="G30" s="103" t="s">
        <v>66</v>
      </c>
    </row>
    <row r="31" spans="1:7" ht="24" customHeight="1" x14ac:dyDescent="0.3">
      <c r="A31" s="141"/>
      <c r="B31" s="143" t="s">
        <v>50</v>
      </c>
      <c r="C31" s="144"/>
      <c r="D31" s="109">
        <v>0</v>
      </c>
      <c r="E31" s="111">
        <v>0</v>
      </c>
      <c r="F31" s="88">
        <f t="shared" si="1"/>
        <v>0</v>
      </c>
      <c r="G31" s="103" t="s">
        <v>66</v>
      </c>
    </row>
    <row r="32" spans="1:7" ht="24" customHeight="1" x14ac:dyDescent="0.3">
      <c r="A32" s="141"/>
      <c r="B32" s="143" t="s">
        <v>51</v>
      </c>
      <c r="C32" s="144"/>
      <c r="D32" s="91">
        <v>800</v>
      </c>
      <c r="E32" s="111">
        <v>400</v>
      </c>
      <c r="F32" s="88">
        <f t="shared" si="1"/>
        <v>-400</v>
      </c>
      <c r="G32" s="103" t="s">
        <v>66</v>
      </c>
    </row>
    <row r="33" spans="1:7" ht="24" customHeight="1" x14ac:dyDescent="0.3">
      <c r="A33" s="141"/>
      <c r="B33" s="143" t="s">
        <v>52</v>
      </c>
      <c r="C33" s="144"/>
      <c r="D33" s="91">
        <v>10400</v>
      </c>
      <c r="E33" s="87">
        <v>8600</v>
      </c>
      <c r="F33" s="88">
        <f t="shared" si="1"/>
        <v>-1800</v>
      </c>
      <c r="G33" s="103" t="s">
        <v>66</v>
      </c>
    </row>
    <row r="34" spans="1:7" ht="24" customHeight="1" thickBot="1" x14ac:dyDescent="0.35">
      <c r="A34" s="142"/>
      <c r="B34" s="145" t="s">
        <v>53</v>
      </c>
      <c r="C34" s="146"/>
      <c r="D34" s="99">
        <v>18321</v>
      </c>
      <c r="E34" s="99">
        <v>17936</v>
      </c>
      <c r="F34" s="94">
        <f>E34-D34</f>
        <v>-385</v>
      </c>
      <c r="G34" s="106" t="s">
        <v>66</v>
      </c>
    </row>
    <row r="35" spans="1:7" ht="24" customHeight="1" thickTop="1" thickBot="1" x14ac:dyDescent="0.35">
      <c r="A35" s="140" t="s">
        <v>54</v>
      </c>
      <c r="B35" s="147" t="s">
        <v>42</v>
      </c>
      <c r="C35" s="148"/>
      <c r="D35" s="107">
        <f>SUM(D36:D37)</f>
        <v>0</v>
      </c>
      <c r="E35" s="107">
        <f t="shared" ref="E35:F35" si="6">SUM(E36:E37)</f>
        <v>0</v>
      </c>
      <c r="F35" s="107">
        <f t="shared" si="6"/>
        <v>0</v>
      </c>
      <c r="G35" s="112" t="s">
        <v>1</v>
      </c>
    </row>
    <row r="36" spans="1:7" ht="24" customHeight="1" thickTop="1" x14ac:dyDescent="0.3">
      <c r="A36" s="141"/>
      <c r="B36" s="143" t="s">
        <v>55</v>
      </c>
      <c r="C36" s="144"/>
      <c r="D36" s="109">
        <v>0</v>
      </c>
      <c r="E36" s="109">
        <v>0</v>
      </c>
      <c r="F36" s="109" t="s">
        <v>1</v>
      </c>
      <c r="G36" s="113" t="s">
        <v>1</v>
      </c>
    </row>
    <row r="37" spans="1:7" ht="24" customHeight="1" thickBot="1" x14ac:dyDescent="0.35">
      <c r="A37" s="142"/>
      <c r="B37" s="145" t="s">
        <v>54</v>
      </c>
      <c r="C37" s="146"/>
      <c r="D37" s="110">
        <v>0</v>
      </c>
      <c r="E37" s="110">
        <v>0</v>
      </c>
      <c r="F37" s="110" t="s">
        <v>1</v>
      </c>
      <c r="G37" s="100" t="s">
        <v>1</v>
      </c>
    </row>
    <row r="38" spans="1:7" ht="17.25" thickTop="1" x14ac:dyDescent="0.3"/>
  </sheetData>
  <mergeCells count="24">
    <mergeCell ref="A24:A26"/>
    <mergeCell ref="B27:C27"/>
    <mergeCell ref="B35:C35"/>
    <mergeCell ref="A2:G2"/>
    <mergeCell ref="A4:C4"/>
    <mergeCell ref="A5:C5"/>
    <mergeCell ref="B6:C6"/>
    <mergeCell ref="B7:B13"/>
    <mergeCell ref="B14:B16"/>
    <mergeCell ref="B24:C24"/>
    <mergeCell ref="B17:B23"/>
    <mergeCell ref="B25:C25"/>
    <mergeCell ref="B26:C26"/>
    <mergeCell ref="B34:C34"/>
    <mergeCell ref="A27:A34"/>
    <mergeCell ref="B36:C36"/>
    <mergeCell ref="B37:C37"/>
    <mergeCell ref="A35:A37"/>
    <mergeCell ref="B28:C28"/>
    <mergeCell ref="B29:C29"/>
    <mergeCell ref="B30:C30"/>
    <mergeCell ref="B31:C31"/>
    <mergeCell ref="B32:C32"/>
    <mergeCell ref="B33:C33"/>
  </mergeCells>
  <phoneticPr fontId="1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1.세입세출_총괄표</vt:lpstr>
      <vt:lpstr>2.세입예산서</vt:lpstr>
      <vt:lpstr>3.세출예산서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owner</cp:lastModifiedBy>
  <cp:lastPrinted>2019-03-12T01:31:47Z</cp:lastPrinted>
  <dcterms:created xsi:type="dcterms:W3CDTF">2017-01-12T02:13:16Z</dcterms:created>
  <dcterms:modified xsi:type="dcterms:W3CDTF">2019-03-12T03:42:05Z</dcterms:modified>
</cp:coreProperties>
</file>