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관련업무\폭력관련 자료\상담소 운영\공개자료\"/>
    </mc:Choice>
  </mc:AlternateContent>
  <bookViews>
    <workbookView xWindow="7095" yWindow="870" windowWidth="21600" windowHeight="14520" activeTab="2"/>
  </bookViews>
  <sheets>
    <sheet name="세입세출_총괄표" sheetId="2" r:id="rId1"/>
    <sheet name="세입예산서" sheetId="3" r:id="rId2"/>
    <sheet name="세출예산서" sheetId="4" r:id="rId3"/>
  </sheets>
  <definedNames>
    <definedName name="_xlnm.Print_Area" localSheetId="2">세출예산서!$A$1:$G$26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4" l="1"/>
  <c r="D16" i="4"/>
  <c r="D4" i="4"/>
  <c r="E4" i="3"/>
  <c r="D4" i="3"/>
  <c r="E9" i="3"/>
  <c r="F12" i="3"/>
  <c r="F11" i="3"/>
  <c r="E11" i="3"/>
  <c r="D11" i="3"/>
  <c r="D20" i="4" l="1"/>
  <c r="E20" i="4"/>
  <c r="D7" i="2" l="1"/>
  <c r="D17" i="4" l="1"/>
  <c r="F19" i="4"/>
  <c r="E17" i="4"/>
  <c r="E24" i="4" l="1"/>
  <c r="E23" i="4" s="1"/>
  <c r="E9" i="4" l="1"/>
  <c r="F15" i="4" l="1"/>
  <c r="G15" i="4" s="1"/>
  <c r="F14" i="4"/>
  <c r="F13" i="4"/>
  <c r="G13" i="4" s="1"/>
  <c r="F12" i="4"/>
  <c r="G12" i="4" s="1"/>
  <c r="F11" i="4"/>
  <c r="F10" i="4"/>
  <c r="G10" i="4" s="1"/>
  <c r="F8" i="4"/>
  <c r="G8" i="4" s="1"/>
  <c r="F7" i="4"/>
  <c r="G7" i="4" s="1"/>
  <c r="F22" i="4"/>
  <c r="E6" i="4"/>
  <c r="G22" i="4" l="1"/>
  <c r="E5" i="4"/>
  <c r="E5" i="3"/>
  <c r="D5" i="3"/>
  <c r="D9" i="3"/>
  <c r="F7" i="3"/>
  <c r="F6" i="3"/>
  <c r="D6" i="4"/>
  <c r="D9" i="4"/>
  <c r="F9" i="4" s="1"/>
  <c r="D5" i="4" l="1"/>
  <c r="F5" i="4" s="1"/>
  <c r="G5" i="4" s="1"/>
  <c r="F6" i="4"/>
  <c r="G6" i="4" s="1"/>
  <c r="F10" i="3" l="1"/>
  <c r="G10" i="3" s="1"/>
  <c r="F8" i="3" l="1"/>
  <c r="F21" i="4" l="1"/>
  <c r="G21" i="4" l="1"/>
  <c r="F20" i="4"/>
  <c r="E4" i="4"/>
  <c r="G20" i="4" l="1"/>
  <c r="F5" i="3"/>
  <c r="F4" i="3"/>
  <c r="B7" i="2"/>
  <c r="F9" i="3" l="1"/>
  <c r="F18" i="4" l="1"/>
  <c r="F17" i="4"/>
  <c r="G17" i="4" s="1"/>
  <c r="F16" i="4" l="1"/>
  <c r="G16" i="4" s="1"/>
  <c r="F4" i="4"/>
  <c r="G4" i="4" s="1"/>
</calcChain>
</file>

<file path=xl/sharedStrings.xml><?xml version="1.0" encoding="utf-8"?>
<sst xmlns="http://schemas.openxmlformats.org/spreadsheetml/2006/main" count="100" uniqueCount="60">
  <si>
    <t>총 계</t>
  </si>
  <si>
    <t>-</t>
  </si>
  <si>
    <t>후원금</t>
  </si>
  <si>
    <t xml:space="preserve">  </t>
  </si>
  <si>
    <t>세 입 부</t>
  </si>
  <si>
    <t>세 출 부</t>
  </si>
  <si>
    <t>총계</t>
  </si>
  <si>
    <t>보조금</t>
  </si>
  <si>
    <t>관항목</t>
  </si>
  <si>
    <t xml:space="preserve">증감(B-A) </t>
  </si>
  <si>
    <t>비율(%)</t>
  </si>
  <si>
    <t>합계</t>
  </si>
  <si>
    <t>소계</t>
  </si>
  <si>
    <t>국고보조금</t>
  </si>
  <si>
    <t>시․도보조금</t>
  </si>
  <si>
    <t>시․군․구보조금</t>
  </si>
  <si>
    <t>인건비</t>
  </si>
  <si>
    <t>증감(A-B)</t>
    <phoneticPr fontId="3" type="noConversion"/>
  </si>
  <si>
    <t>-</t>
    <phoneticPr fontId="3" type="noConversion"/>
  </si>
  <si>
    <t>후원금</t>
    <phoneticPr fontId="3" type="noConversion"/>
  </si>
  <si>
    <r>
      <t xml:space="preserve">이월금
</t>
    </r>
    <r>
      <rPr>
        <sz val="9"/>
        <color rgb="FF000000"/>
        <rFont val="맑은 고딕"/>
        <family val="3"/>
        <charset val="129"/>
        <scheme val="minor"/>
      </rPr>
      <t>(전년도후원금)</t>
    </r>
    <phoneticPr fontId="3" type="noConversion"/>
  </si>
  <si>
    <t>1. 2019년 세입ㆍ세출결산 총괄표</t>
    <phoneticPr fontId="3" type="noConversion"/>
  </si>
  <si>
    <t>2. 2019년 세입예산서</t>
    <phoneticPr fontId="3" type="noConversion"/>
  </si>
  <si>
    <t xml:space="preserve">2019년 예산(A) </t>
    <phoneticPr fontId="3" type="noConversion"/>
  </si>
  <si>
    <t xml:space="preserve">2019년 결산(B) </t>
    <phoneticPr fontId="3" type="noConversion"/>
  </si>
  <si>
    <t>3. 2019년 세출예산서</t>
    <phoneticPr fontId="3" type="noConversion"/>
  </si>
  <si>
    <t>임차료</t>
    <phoneticPr fontId="3" type="noConversion"/>
  </si>
  <si>
    <t xml:space="preserve">(단위 : 원) </t>
    <phoneticPr fontId="3" type="noConversion"/>
  </si>
  <si>
    <t>(단위 : 원)</t>
    <phoneticPr fontId="3" type="noConversion"/>
  </si>
  <si>
    <t>사회보험</t>
    <phoneticPr fontId="3" type="noConversion"/>
  </si>
  <si>
    <t>수용비</t>
    <phoneticPr fontId="3" type="noConversion"/>
  </si>
  <si>
    <t>시설장비 유지비</t>
    <phoneticPr fontId="3" type="noConversion"/>
  </si>
  <si>
    <t>공공요금 및 제세공과금</t>
    <phoneticPr fontId="3" type="noConversion"/>
  </si>
  <si>
    <t>여비</t>
    <phoneticPr fontId="3" type="noConversion"/>
  </si>
  <si>
    <t>회의비</t>
    <phoneticPr fontId="3" type="noConversion"/>
  </si>
  <si>
    <t>급여</t>
    <phoneticPr fontId="3" type="noConversion"/>
  </si>
  <si>
    <t>교육비</t>
    <phoneticPr fontId="3" type="noConversion"/>
  </si>
  <si>
    <t>운영비</t>
    <phoneticPr fontId="3" type="noConversion"/>
  </si>
  <si>
    <t>인건비</t>
    <phoneticPr fontId="3" type="noConversion"/>
  </si>
  <si>
    <t>자부담</t>
    <phoneticPr fontId="3" type="noConversion"/>
  </si>
  <si>
    <t>국비</t>
    <phoneticPr fontId="3" type="noConversion"/>
  </si>
  <si>
    <t>-</t>
    <phoneticPr fontId="3" type="noConversion"/>
  </si>
  <si>
    <t xml:space="preserve">(단위 : 원) </t>
    <phoneticPr fontId="3" type="noConversion"/>
  </si>
  <si>
    <t>-</t>
    <phoneticPr fontId="3" type="noConversion"/>
  </si>
  <si>
    <t>예비비</t>
    <phoneticPr fontId="3" type="noConversion"/>
  </si>
  <si>
    <t>합계</t>
    <phoneticPr fontId="3" type="noConversion"/>
  </si>
  <si>
    <t>소계</t>
    <phoneticPr fontId="3" type="noConversion"/>
  </si>
  <si>
    <t>반환금</t>
    <phoneticPr fontId="3" type="noConversion"/>
  </si>
  <si>
    <t>인건비</t>
    <phoneticPr fontId="3" type="noConversion"/>
  </si>
  <si>
    <t>운영비</t>
    <phoneticPr fontId="3" type="noConversion"/>
  </si>
  <si>
    <t>이월금</t>
    <phoneticPr fontId="3" type="noConversion"/>
  </si>
  <si>
    <t>제수당</t>
    <phoneticPr fontId="3" type="noConversion"/>
  </si>
  <si>
    <t>영동가정폭력성폭력통합상담소 후원금 2019년 세입․세출결산서</t>
    <phoneticPr fontId="3" type="noConversion"/>
  </si>
  <si>
    <t>-</t>
    <phoneticPr fontId="3" type="noConversion"/>
  </si>
  <si>
    <t>후원금(이자포함)</t>
    <phoneticPr fontId="3" type="noConversion"/>
  </si>
  <si>
    <t>이월금</t>
    <phoneticPr fontId="3" type="noConversion"/>
  </si>
  <si>
    <t>합계</t>
    <phoneticPr fontId="3" type="noConversion"/>
  </si>
  <si>
    <t>이월금(후원금)</t>
    <phoneticPr fontId="3" type="noConversion"/>
  </si>
  <si>
    <t>후원금(이월금)</t>
    <phoneticPr fontId="3" type="noConversion"/>
  </si>
  <si>
    <t>임차료 및 수용비 등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</si>
</sst>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_-* #,##0.0_-;\-* #,##0.0_-;_-* &quot;-&quot;?_-;_-@_-"/>
    <numFmt numFmtId="177" formatCode="#,##0_ "/>
    <numFmt numFmtId="178" formatCode="#,##0_ ;[Red]\-#,##0\ "/>
    <numFmt numFmtId="179" formatCode="&quot;₩&quot;#,##0.0;[Red]\-&quot;₩&quot;#,##0.0"/>
  </numFmts>
  <fonts count="2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3"/>
      <color rgb="FF000000"/>
      <name val="한컴돋움"/>
      <family val="1"/>
      <charset val="129"/>
    </font>
    <font>
      <sz val="8"/>
      <name val="맑은 고딕"/>
      <family val="2"/>
      <charset val="129"/>
      <scheme val="minor"/>
    </font>
    <font>
      <b/>
      <sz val="16"/>
      <color rgb="FF000000"/>
      <name val="한컴돋움"/>
      <family val="1"/>
      <charset val="129"/>
    </font>
    <font>
      <b/>
      <sz val="15"/>
      <color rgb="FF000000"/>
      <name val="한컴돋움"/>
      <family val="1"/>
      <charset val="129"/>
    </font>
    <font>
      <b/>
      <sz val="10"/>
      <color rgb="FF000000"/>
      <name val="한컴돋움"/>
      <family val="1"/>
      <charset val="129"/>
    </font>
    <font>
      <sz val="10"/>
      <color rgb="FF000000"/>
      <name val="한컴돋움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theme="1"/>
      <name val="한컴돋움"/>
      <family val="1"/>
      <charset val="129"/>
    </font>
    <font>
      <sz val="15"/>
      <color rgb="FF000000"/>
      <name val="맑은 고딕"/>
      <family val="3"/>
      <charset val="129"/>
      <scheme val="minor"/>
    </font>
    <font>
      <sz val="16"/>
      <color rgb="FF000000"/>
      <name val="맑은 고딕"/>
      <family val="3"/>
      <charset val="129"/>
      <scheme val="minor"/>
    </font>
    <font>
      <b/>
      <sz val="15"/>
      <color rgb="FF000000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2"/>
      <charset val="129"/>
      <scheme val="minor"/>
    </font>
    <font>
      <sz val="15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6"/>
      <color rgb="FF00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ck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/>
      <right/>
      <top style="thick">
        <color rgb="FF000000"/>
      </top>
      <bottom style="double">
        <color rgb="FF000000"/>
      </bottom>
      <diagonal/>
    </border>
    <border>
      <left/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ck">
        <color rgb="FF000000"/>
      </left>
      <right/>
      <top style="double">
        <color rgb="FF000000"/>
      </top>
      <bottom style="thick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double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 style="thick">
        <color rgb="FF000000"/>
      </top>
      <bottom style="double">
        <color rgb="FF000000"/>
      </bottom>
      <diagonal/>
    </border>
    <border>
      <left style="double">
        <color rgb="FF000000"/>
      </left>
      <right/>
      <top style="thick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ck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double">
        <color rgb="FFFFFFFF"/>
      </bottom>
      <diagonal/>
    </border>
    <border>
      <left/>
      <right style="thin">
        <color rgb="FF000000"/>
      </right>
      <top style="thick">
        <color rgb="FF000000"/>
      </top>
      <bottom style="double">
        <color rgb="FFFFFFFF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ck">
        <color rgb="FF000000"/>
      </right>
      <top style="double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ck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9" fillId="0" borderId="0" applyFont="0" applyFill="0" applyBorder="0" applyAlignment="0" applyProtection="0"/>
    <xf numFmtId="0" fontId="9" fillId="0" borderId="0"/>
  </cellStyleXfs>
  <cellXfs count="148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right" vertical="center" wrapText="1"/>
    </xf>
    <xf numFmtId="0" fontId="7" fillId="0" borderId="0" xfId="0" applyFont="1" applyAlignment="1">
      <alignment horizontal="justify" vertical="center" wrapText="1"/>
    </xf>
    <xf numFmtId="0" fontId="7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3" fontId="0" fillId="0" borderId="0" xfId="0" applyNumberFormat="1">
      <alignment vertical="center"/>
    </xf>
    <xf numFmtId="0" fontId="13" fillId="0" borderId="7" xfId="0" applyFont="1" applyBorder="1" applyAlignment="1">
      <alignment horizontal="center" vertical="center" wrapText="1"/>
    </xf>
    <xf numFmtId="3" fontId="13" fillId="0" borderId="27" xfId="0" applyNumberFormat="1" applyFont="1" applyBorder="1" applyAlignment="1">
      <alignment horizontal="right" vertical="center" wrapText="1"/>
    </xf>
    <xf numFmtId="0" fontId="13" fillId="0" borderId="28" xfId="0" applyFont="1" applyBorder="1" applyAlignment="1">
      <alignment horizontal="center" vertical="center" wrapText="1"/>
    </xf>
    <xf numFmtId="3" fontId="13" fillId="0" borderId="10" xfId="0" applyNumberFormat="1" applyFont="1" applyBorder="1" applyAlignment="1">
      <alignment horizontal="right" vertical="center" wrapText="1"/>
    </xf>
    <xf numFmtId="0" fontId="11" fillId="0" borderId="11" xfId="0" applyFont="1" applyBorder="1" applyAlignment="1">
      <alignment horizontal="center" vertical="center" wrapText="1"/>
    </xf>
    <xf numFmtId="3" fontId="11" fillId="0" borderId="29" xfId="0" applyNumberFormat="1" applyFont="1" applyBorder="1" applyAlignment="1">
      <alignment horizontal="right" vertical="center" wrapText="1"/>
    </xf>
    <xf numFmtId="0" fontId="11" fillId="0" borderId="30" xfId="0" applyFont="1" applyBorder="1" applyAlignment="1">
      <alignment horizontal="center" vertical="center" wrapText="1"/>
    </xf>
    <xf numFmtId="3" fontId="11" fillId="0" borderId="13" xfId="0" applyNumberFormat="1" applyFont="1" applyBorder="1" applyAlignment="1">
      <alignment horizontal="right" vertical="center" wrapText="1"/>
    </xf>
    <xf numFmtId="0" fontId="11" fillId="0" borderId="14" xfId="0" applyFont="1" applyBorder="1" applyAlignment="1">
      <alignment horizontal="center" vertical="center" wrapText="1"/>
    </xf>
    <xf numFmtId="3" fontId="11" fillId="0" borderId="31" xfId="0" applyNumberFormat="1" applyFont="1" applyBorder="1" applyAlignment="1">
      <alignment horizontal="right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3" fontId="11" fillId="0" borderId="33" xfId="0" applyNumberFormat="1" applyFont="1" applyBorder="1" applyAlignment="1">
      <alignment vertical="center" wrapText="1"/>
    </xf>
    <xf numFmtId="0" fontId="11" fillId="0" borderId="34" xfId="0" applyFont="1" applyBorder="1" applyAlignment="1">
      <alignment horizontal="center" vertical="center" wrapText="1"/>
    </xf>
    <xf numFmtId="3" fontId="11" fillId="0" borderId="24" xfId="0" applyNumberFormat="1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3" fontId="15" fillId="5" borderId="38" xfId="0" applyNumberFormat="1" applyFont="1" applyFill="1" applyBorder="1" applyAlignment="1">
      <alignment horizontal="right" vertical="center" wrapText="1"/>
    </xf>
    <xf numFmtId="0" fontId="15" fillId="5" borderId="39" xfId="0" applyFont="1" applyFill="1" applyBorder="1" applyAlignment="1">
      <alignment horizontal="right" vertical="center" wrapText="1"/>
    </xf>
    <xf numFmtId="3" fontId="15" fillId="6" borderId="42" xfId="0" applyNumberFormat="1" applyFont="1" applyFill="1" applyBorder="1" applyAlignment="1">
      <alignment horizontal="right" vertical="center" wrapText="1"/>
    </xf>
    <xf numFmtId="0" fontId="15" fillId="6" borderId="13" xfId="0" applyFont="1" applyFill="1" applyBorder="1" applyAlignment="1">
      <alignment horizontal="right" vertical="center" wrapText="1"/>
    </xf>
    <xf numFmtId="0" fontId="15" fillId="0" borderId="44" xfId="0" applyFont="1" applyBorder="1" applyAlignment="1">
      <alignment horizontal="center" vertical="center" wrapText="1"/>
    </xf>
    <xf numFmtId="3" fontId="15" fillId="0" borderId="44" xfId="0" applyNumberFormat="1" applyFont="1" applyBorder="1" applyAlignment="1">
      <alignment horizontal="right" vertical="center" wrapText="1"/>
    </xf>
    <xf numFmtId="0" fontId="15" fillId="0" borderId="35" xfId="0" applyFont="1" applyBorder="1" applyAlignment="1">
      <alignment horizontal="right" vertical="center" wrapText="1"/>
    </xf>
    <xf numFmtId="0" fontId="15" fillId="0" borderId="45" xfId="0" applyFont="1" applyBorder="1" applyAlignment="1">
      <alignment horizontal="center" vertical="center" wrapText="1"/>
    </xf>
    <xf numFmtId="3" fontId="15" fillId="0" borderId="45" xfId="0" applyNumberFormat="1" applyFont="1" applyBorder="1" applyAlignment="1">
      <alignment horizontal="right" vertical="center" wrapText="1"/>
    </xf>
    <xf numFmtId="0" fontId="15" fillId="0" borderId="16" xfId="0" applyFont="1" applyBorder="1" applyAlignment="1">
      <alignment horizontal="right" vertical="center" wrapText="1"/>
    </xf>
    <xf numFmtId="3" fontId="15" fillId="6" borderId="44" xfId="0" applyNumberFormat="1" applyFont="1" applyFill="1" applyBorder="1" applyAlignment="1">
      <alignment horizontal="right" vertical="center" wrapText="1"/>
    </xf>
    <xf numFmtId="0" fontId="15" fillId="6" borderId="35" xfId="0" applyFont="1" applyFill="1" applyBorder="1" applyAlignment="1">
      <alignment horizontal="right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176" fontId="15" fillId="2" borderId="16" xfId="0" applyNumberFormat="1" applyFont="1" applyFill="1" applyBorder="1" applyAlignment="1">
      <alignment horizontal="right" vertical="center" wrapText="1"/>
    </xf>
    <xf numFmtId="0" fontId="15" fillId="2" borderId="15" xfId="0" applyFont="1" applyFill="1" applyBorder="1" applyAlignment="1">
      <alignment horizontal="center" vertical="center" wrapText="1"/>
    </xf>
    <xf numFmtId="176" fontId="15" fillId="6" borderId="13" xfId="0" applyNumberFormat="1" applyFont="1" applyFill="1" applyBorder="1" applyAlignment="1">
      <alignment horizontal="right" vertical="center" wrapText="1"/>
    </xf>
    <xf numFmtId="176" fontId="15" fillId="4" borderId="16" xfId="0" applyNumberFormat="1" applyFont="1" applyFill="1" applyBorder="1" applyAlignment="1">
      <alignment horizontal="right" vertical="center" wrapText="1"/>
    </xf>
    <xf numFmtId="0" fontId="15" fillId="3" borderId="36" xfId="0" applyFont="1" applyFill="1" applyBorder="1" applyAlignment="1">
      <alignment horizontal="center" vertical="center" wrapText="1"/>
    </xf>
    <xf numFmtId="0" fontId="15" fillId="3" borderId="37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3" fontId="15" fillId="0" borderId="19" xfId="0" applyNumberFormat="1" applyFont="1" applyBorder="1" applyAlignment="1">
      <alignment horizontal="right" vertical="center" wrapText="1"/>
    </xf>
    <xf numFmtId="41" fontId="11" fillId="0" borderId="16" xfId="1" applyFont="1" applyBorder="1" applyAlignment="1">
      <alignment horizontal="right" vertical="center" wrapText="1"/>
    </xf>
    <xf numFmtId="3" fontId="15" fillId="6" borderId="19" xfId="0" applyNumberFormat="1" applyFont="1" applyFill="1" applyBorder="1" applyAlignment="1">
      <alignment horizontal="right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7" borderId="15" xfId="0" applyFont="1" applyFill="1" applyBorder="1" applyAlignment="1">
      <alignment horizontal="center" vertical="center" wrapText="1"/>
    </xf>
    <xf numFmtId="176" fontId="15" fillId="7" borderId="16" xfId="0" applyNumberFormat="1" applyFont="1" applyFill="1" applyBorder="1" applyAlignment="1">
      <alignment horizontal="right" vertical="center" wrapText="1"/>
    </xf>
    <xf numFmtId="176" fontId="15" fillId="6" borderId="16" xfId="0" applyNumberFormat="1" applyFont="1" applyFill="1" applyBorder="1" applyAlignment="1">
      <alignment horizontal="right" vertical="center" wrapText="1"/>
    </xf>
    <xf numFmtId="177" fontId="15" fillId="4" borderId="15" xfId="0" applyNumberFormat="1" applyFont="1" applyFill="1" applyBorder="1" applyAlignment="1">
      <alignment horizontal="right" vertical="center" wrapText="1"/>
    </xf>
    <xf numFmtId="177" fontId="15" fillId="5" borderId="48" xfId="0" applyNumberFormat="1" applyFont="1" applyFill="1" applyBorder="1" applyAlignment="1">
      <alignment horizontal="right" vertical="center" wrapText="1"/>
    </xf>
    <xf numFmtId="177" fontId="15" fillId="5" borderId="48" xfId="1" applyNumberFormat="1" applyFont="1" applyFill="1" applyBorder="1" applyAlignment="1">
      <alignment horizontal="right" vertical="center" wrapText="1"/>
    </xf>
    <xf numFmtId="177" fontId="15" fillId="6" borderId="12" xfId="0" applyNumberFormat="1" applyFont="1" applyFill="1" applyBorder="1" applyAlignment="1">
      <alignment horizontal="right" vertical="center" wrapText="1"/>
    </xf>
    <xf numFmtId="177" fontId="15" fillId="6" borderId="12" xfId="1" applyNumberFormat="1" applyFont="1" applyFill="1" applyBorder="1" applyAlignment="1">
      <alignment horizontal="right" vertical="center" wrapText="1"/>
    </xf>
    <xf numFmtId="177" fontId="15" fillId="4" borderId="15" xfId="1" applyNumberFormat="1" applyFont="1" applyFill="1" applyBorder="1" applyAlignment="1">
      <alignment horizontal="right" vertical="center" wrapText="1"/>
    </xf>
    <xf numFmtId="177" fontId="15" fillId="7" borderId="15" xfId="0" applyNumberFormat="1" applyFont="1" applyFill="1" applyBorder="1" applyAlignment="1">
      <alignment horizontal="right" vertical="center" wrapText="1"/>
    </xf>
    <xf numFmtId="177" fontId="15" fillId="7" borderId="15" xfId="1" applyNumberFormat="1" applyFont="1" applyFill="1" applyBorder="1" applyAlignment="1">
      <alignment horizontal="right" vertical="center" wrapText="1"/>
    </xf>
    <xf numFmtId="177" fontId="15" fillId="2" borderId="15" xfId="0" applyNumberFormat="1" applyFont="1" applyFill="1" applyBorder="1" applyAlignment="1">
      <alignment horizontal="right" vertical="center" wrapText="1"/>
    </xf>
    <xf numFmtId="177" fontId="15" fillId="2" borderId="15" xfId="1" applyNumberFormat="1" applyFont="1" applyFill="1" applyBorder="1" applyAlignment="1">
      <alignment horizontal="right" vertical="center" wrapText="1"/>
    </xf>
    <xf numFmtId="177" fontId="15" fillId="6" borderId="15" xfId="1" applyNumberFormat="1" applyFont="1" applyFill="1" applyBorder="1" applyAlignment="1">
      <alignment horizontal="right" vertical="center" wrapText="1"/>
    </xf>
    <xf numFmtId="177" fontId="15" fillId="4" borderId="15" xfId="1" applyNumberFormat="1" applyFont="1" applyFill="1" applyBorder="1" applyAlignment="1">
      <alignment vertical="center" wrapText="1"/>
    </xf>
    <xf numFmtId="177" fontId="15" fillId="2" borderId="15" xfId="1" applyNumberFormat="1" applyFont="1" applyFill="1" applyBorder="1" applyAlignment="1">
      <alignment vertical="center" wrapText="1"/>
    </xf>
    <xf numFmtId="176" fontId="15" fillId="5" borderId="49" xfId="0" applyNumberFormat="1" applyFont="1" applyFill="1" applyBorder="1" applyAlignment="1">
      <alignment horizontal="right" vertical="center" wrapText="1"/>
    </xf>
    <xf numFmtId="176" fontId="15" fillId="4" borderId="16" xfId="1" applyNumberFormat="1" applyFont="1" applyFill="1" applyBorder="1" applyAlignment="1">
      <alignment horizontal="right" vertical="center" wrapText="1"/>
    </xf>
    <xf numFmtId="176" fontId="15" fillId="2" borderId="16" xfId="1" applyNumberFormat="1" applyFont="1" applyFill="1" applyBorder="1" applyAlignment="1">
      <alignment horizontal="right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4" borderId="43" xfId="0" applyFont="1" applyFill="1" applyBorder="1" applyAlignment="1">
      <alignment horizontal="center" vertical="center"/>
    </xf>
    <xf numFmtId="178" fontId="16" fillId="6" borderId="12" xfId="0" applyNumberFormat="1" applyFont="1" applyFill="1" applyBorder="1" applyAlignment="1">
      <alignment horizontal="right" vertical="center" wrapText="1"/>
    </xf>
    <xf numFmtId="179" fontId="16" fillId="6" borderId="13" xfId="0" applyNumberFormat="1" applyFont="1" applyFill="1" applyBorder="1" applyAlignment="1">
      <alignment vertical="center" wrapText="1"/>
    </xf>
    <xf numFmtId="178" fontId="16" fillId="4" borderId="43" xfId="0" applyNumberFormat="1" applyFont="1" applyFill="1" applyBorder="1" applyAlignment="1">
      <alignment horizontal="right" vertical="center" wrapText="1"/>
    </xf>
    <xf numFmtId="179" fontId="16" fillId="4" borderId="50" xfId="0" applyNumberFormat="1" applyFont="1" applyFill="1" applyBorder="1" applyAlignment="1">
      <alignment vertical="center" wrapText="1"/>
    </xf>
    <xf numFmtId="178" fontId="16" fillId="0" borderId="15" xfId="0" applyNumberFormat="1" applyFont="1" applyBorder="1" applyAlignment="1">
      <alignment horizontal="right" vertical="center" wrapText="1"/>
    </xf>
    <xf numFmtId="179" fontId="16" fillId="0" borderId="16" xfId="0" applyNumberFormat="1" applyFont="1" applyBorder="1" applyAlignment="1">
      <alignment vertical="center" wrapText="1"/>
    </xf>
    <xf numFmtId="178" fontId="16" fillId="0" borderId="20" xfId="0" applyNumberFormat="1" applyFont="1" applyBorder="1" applyAlignment="1">
      <alignment horizontal="right" vertical="center" wrapText="1"/>
    </xf>
    <xf numFmtId="179" fontId="16" fillId="0" borderId="51" xfId="0" applyNumberFormat="1" applyFont="1" applyBorder="1" applyAlignment="1">
      <alignment vertical="center" wrapText="1"/>
    </xf>
    <xf numFmtId="0" fontId="0" fillId="0" borderId="0" xfId="0" applyBorder="1">
      <alignment vertical="center"/>
    </xf>
    <xf numFmtId="0" fontId="11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41" fontId="15" fillId="0" borderId="0" xfId="1" applyFont="1" applyBorder="1" applyAlignment="1">
      <alignment horizontal="right" vertical="center" wrapText="1"/>
    </xf>
    <xf numFmtId="0" fontId="0" fillId="0" borderId="53" xfId="0" applyBorder="1" applyAlignment="1">
      <alignment vertical="center" wrapText="1"/>
    </xf>
    <xf numFmtId="177" fontId="18" fillId="0" borderId="51" xfId="0" applyNumberFormat="1" applyFont="1" applyBorder="1" applyAlignment="1">
      <alignment vertical="center" wrapText="1"/>
    </xf>
    <xf numFmtId="0" fontId="17" fillId="0" borderId="54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3" fontId="15" fillId="0" borderId="48" xfId="0" applyNumberFormat="1" applyFont="1" applyBorder="1" applyAlignment="1">
      <alignment horizontal="right" vertical="center" wrapText="1"/>
    </xf>
    <xf numFmtId="3" fontId="15" fillId="0" borderId="43" xfId="0" applyNumberFormat="1" applyFont="1" applyBorder="1" applyAlignment="1">
      <alignment horizontal="right" vertical="center" wrapText="1"/>
    </xf>
    <xf numFmtId="176" fontId="15" fillId="0" borderId="50" xfId="0" applyNumberFormat="1" applyFont="1" applyBorder="1" applyAlignment="1">
      <alignment horizontal="right" vertical="center" wrapText="1"/>
    </xf>
    <xf numFmtId="0" fontId="16" fillId="0" borderId="51" xfId="0" applyFont="1" applyBorder="1">
      <alignment vertical="center"/>
    </xf>
    <xf numFmtId="178" fontId="16" fillId="0" borderId="20" xfId="0" applyNumberFormat="1" applyFont="1" applyBorder="1" applyAlignment="1">
      <alignment vertical="center" wrapText="1"/>
    </xf>
    <xf numFmtId="178" fontId="16" fillId="8" borderId="15" xfId="0" applyNumberFormat="1" applyFont="1" applyFill="1" applyBorder="1" applyAlignment="1">
      <alignment vertical="center" wrapText="1"/>
    </xf>
    <xf numFmtId="0" fontId="16" fillId="8" borderId="16" xfId="0" applyFont="1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8" borderId="55" xfId="0" applyFont="1" applyFill="1" applyBorder="1" applyAlignment="1">
      <alignment horizontal="center" vertical="center"/>
    </xf>
    <xf numFmtId="0" fontId="16" fillId="8" borderId="45" xfId="0" applyFont="1" applyFill="1" applyBorder="1" applyAlignment="1">
      <alignment horizontal="center" vertical="center"/>
    </xf>
    <xf numFmtId="0" fontId="15" fillId="0" borderId="40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6" borderId="46" xfId="0" applyFont="1" applyFill="1" applyBorder="1" applyAlignment="1">
      <alignment horizontal="center" vertical="center" wrapText="1"/>
    </xf>
    <xf numFmtId="0" fontId="15" fillId="6" borderId="4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47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6" fillId="6" borderId="46" xfId="0" applyFont="1" applyFill="1" applyBorder="1" applyAlignment="1">
      <alignment horizontal="center" vertical="center"/>
    </xf>
    <xf numFmtId="0" fontId="0" fillId="6" borderId="42" xfId="0" applyFill="1" applyBorder="1" applyAlignment="1">
      <alignment horizontal="center" vertical="center"/>
    </xf>
    <xf numFmtId="0" fontId="12" fillId="0" borderId="0" xfId="0" applyFont="1" applyAlignment="1">
      <alignment horizontal="justify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0" fillId="0" borderId="41" xfId="0" applyBorder="1" applyAlignment="1">
      <alignment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</cellXfs>
  <cellStyles count="7">
    <cellStyle name="쉼표 [0]" xfId="1" builtinId="6"/>
    <cellStyle name="쉼표 [0] 2" xfId="3"/>
    <cellStyle name="쉼표 [0] 2 2" xfId="5"/>
    <cellStyle name="표준" xfId="0" builtinId="0"/>
    <cellStyle name="표준 2" xfId="4"/>
    <cellStyle name="표준 2 2" xfId="6"/>
    <cellStyle name="표준 3" xfId="2"/>
  </cellStyles>
  <dxfs count="0"/>
  <tableStyles count="0" defaultTableStyle="TableStyleMedium2" defaultPivotStyle="PivotStyleLight16"/>
  <colors>
    <mruColors>
      <color rgb="FFFDFFAF"/>
      <color rgb="FFFAFAB4"/>
      <color rgb="FFFDFFB9"/>
      <color rgb="FFFFFFB9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GridLines="0" workbookViewId="0">
      <selection activeCell="L2" sqref="L2"/>
    </sheetView>
  </sheetViews>
  <sheetFormatPr defaultRowHeight="16.5"/>
  <cols>
    <col min="1" max="1" width="16.5" customWidth="1"/>
    <col min="2" max="2" width="18.25" customWidth="1"/>
    <col min="3" max="3" width="19.125" customWidth="1"/>
    <col min="4" max="4" width="21.625" customWidth="1"/>
    <col min="5" max="5" width="7.875" bestFit="1" customWidth="1"/>
  </cols>
  <sheetData>
    <row r="1" spans="1:5" ht="26.25">
      <c r="A1" s="106" t="s">
        <v>52</v>
      </c>
      <c r="B1" s="106"/>
      <c r="C1" s="106"/>
      <c r="D1" s="106"/>
    </row>
    <row r="2" spans="1:5" ht="20.25">
      <c r="A2" s="3" t="s">
        <v>3</v>
      </c>
    </row>
    <row r="3" spans="1:5" ht="24">
      <c r="A3" s="105" t="s">
        <v>21</v>
      </c>
      <c r="B3" s="105"/>
      <c r="C3" s="105"/>
      <c r="D3" s="105"/>
    </row>
    <row r="4" spans="1:5">
      <c r="A4" s="4" t="s">
        <v>3</v>
      </c>
    </row>
    <row r="5" spans="1:5" ht="17.25" thickBot="1">
      <c r="A5" s="107" t="s">
        <v>28</v>
      </c>
      <c r="B5" s="107"/>
      <c r="C5" s="107"/>
      <c r="D5" s="107"/>
    </row>
    <row r="6" spans="1:5" ht="27" customHeight="1" thickTop="1" thickBot="1">
      <c r="A6" s="108" t="s">
        <v>4</v>
      </c>
      <c r="B6" s="109"/>
      <c r="C6" s="110" t="s">
        <v>5</v>
      </c>
      <c r="D6" s="111"/>
    </row>
    <row r="7" spans="1:5" ht="27" customHeight="1" thickTop="1" thickBot="1">
      <c r="A7" s="12" t="s">
        <v>6</v>
      </c>
      <c r="B7" s="13">
        <f>SUM(B8:B11)</f>
        <v>116124853</v>
      </c>
      <c r="C7" s="14" t="s">
        <v>6</v>
      </c>
      <c r="D7" s="15">
        <f>SUM(D8:D11)</f>
        <v>116124853</v>
      </c>
    </row>
    <row r="8" spans="1:5" ht="36" customHeight="1" thickTop="1">
      <c r="A8" s="16" t="s">
        <v>7</v>
      </c>
      <c r="B8" s="17">
        <v>110718000</v>
      </c>
      <c r="C8" s="18" t="s">
        <v>48</v>
      </c>
      <c r="D8" s="19">
        <v>100274470</v>
      </c>
      <c r="E8" s="11"/>
    </row>
    <row r="9" spans="1:5" ht="36" customHeight="1">
      <c r="A9" s="20" t="s">
        <v>19</v>
      </c>
      <c r="B9" s="21">
        <v>4807603</v>
      </c>
      <c r="C9" s="22" t="s">
        <v>49</v>
      </c>
      <c r="D9" s="52">
        <v>12427220</v>
      </c>
    </row>
    <row r="10" spans="1:5" ht="36" customHeight="1">
      <c r="A10" s="23" t="s">
        <v>20</v>
      </c>
      <c r="B10" s="24">
        <v>599250</v>
      </c>
      <c r="C10" s="25" t="s">
        <v>47</v>
      </c>
      <c r="D10" s="26">
        <v>2976310</v>
      </c>
    </row>
    <row r="11" spans="1:5" s="87" customFormat="1" ht="36.75" customHeight="1" thickBot="1">
      <c r="A11" s="95"/>
      <c r="B11" s="91"/>
      <c r="C11" s="93" t="s">
        <v>50</v>
      </c>
      <c r="D11" s="92">
        <v>446853</v>
      </c>
    </row>
    <row r="12" spans="1:5" ht="36" customHeight="1" thickTop="1">
      <c r="A12" s="27"/>
      <c r="B12" s="88"/>
      <c r="C12" s="89"/>
      <c r="D12" s="90"/>
    </row>
    <row r="13" spans="1:5">
      <c r="A13" s="9" t="s">
        <v>3</v>
      </c>
      <c r="B13" s="9" t="s">
        <v>3</v>
      </c>
      <c r="C13" s="1" t="s">
        <v>3</v>
      </c>
      <c r="D13" s="2" t="s">
        <v>3</v>
      </c>
    </row>
    <row r="14" spans="1:5" ht="16.5" customHeight="1">
      <c r="A14" s="104"/>
      <c r="B14" s="104"/>
      <c r="C14" s="104"/>
      <c r="D14" s="104"/>
      <c r="E14" s="104"/>
    </row>
    <row r="15" spans="1:5">
      <c r="A15" s="104"/>
      <c r="B15" s="104"/>
      <c r="C15" s="104"/>
      <c r="D15" s="104"/>
      <c r="E15" s="104"/>
    </row>
    <row r="16" spans="1:5" ht="48.75" customHeight="1">
      <c r="A16" s="104"/>
      <c r="B16" s="104"/>
      <c r="C16" s="104"/>
      <c r="D16" s="104"/>
      <c r="E16" s="104"/>
    </row>
    <row r="17" spans="1:5">
      <c r="A17" s="50"/>
      <c r="B17" s="50"/>
      <c r="C17" s="50"/>
      <c r="D17" s="50"/>
      <c r="E17" s="50"/>
    </row>
    <row r="18" spans="1:5">
      <c r="A18" s="50"/>
      <c r="B18" s="50"/>
      <c r="C18" s="50"/>
      <c r="D18" s="50"/>
      <c r="E18" s="50"/>
    </row>
  </sheetData>
  <mergeCells count="6">
    <mergeCell ref="A14:E16"/>
    <mergeCell ref="A3:D3"/>
    <mergeCell ref="A1:D1"/>
    <mergeCell ref="A5:D5"/>
    <mergeCell ref="A6:B6"/>
    <mergeCell ref="C6:D6"/>
  </mergeCells>
  <phoneticPr fontId="3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Normal="100" workbookViewId="0">
      <selection activeCell="N8" sqref="N8"/>
    </sheetView>
  </sheetViews>
  <sheetFormatPr defaultRowHeight="16.5"/>
  <cols>
    <col min="1" max="1" width="11.75" customWidth="1"/>
    <col min="2" max="2" width="2.75" customWidth="1"/>
    <col min="3" max="3" width="16.125" customWidth="1"/>
    <col min="4" max="4" width="15.25" customWidth="1"/>
    <col min="5" max="5" width="17" customWidth="1"/>
    <col min="6" max="6" width="12.125" customWidth="1"/>
    <col min="7" max="7" width="10" customWidth="1"/>
  </cols>
  <sheetData>
    <row r="1" spans="1:7" ht="19.5" customHeight="1">
      <c r="A1" s="120" t="s">
        <v>22</v>
      </c>
      <c r="B1" s="120"/>
      <c r="C1" s="120"/>
      <c r="D1" s="120"/>
      <c r="E1" s="120"/>
      <c r="F1" s="120"/>
      <c r="G1" s="120"/>
    </row>
    <row r="2" spans="1:7" ht="17.25" thickBot="1">
      <c r="A2" s="5" t="s">
        <v>3</v>
      </c>
      <c r="B2" s="5" t="s">
        <v>3</v>
      </c>
      <c r="C2" s="5" t="s">
        <v>3</v>
      </c>
      <c r="D2" s="5" t="s">
        <v>3</v>
      </c>
      <c r="E2" s="5" t="s">
        <v>3</v>
      </c>
      <c r="F2" s="5" t="s">
        <v>3</v>
      </c>
      <c r="G2" s="6" t="s">
        <v>42</v>
      </c>
    </row>
    <row r="3" spans="1:7" ht="31.5" customHeight="1" thickTop="1" thickBot="1">
      <c r="A3" s="121" t="s">
        <v>8</v>
      </c>
      <c r="B3" s="122"/>
      <c r="C3" s="123"/>
      <c r="D3" s="46" t="s">
        <v>23</v>
      </c>
      <c r="E3" s="47" t="s">
        <v>24</v>
      </c>
      <c r="F3" s="48" t="s">
        <v>9</v>
      </c>
      <c r="G3" s="49" t="s">
        <v>10</v>
      </c>
    </row>
    <row r="4" spans="1:7" ht="51.75" customHeight="1" thickTop="1" thickBot="1">
      <c r="A4" s="124" t="s">
        <v>6</v>
      </c>
      <c r="B4" s="125"/>
      <c r="C4" s="126"/>
      <c r="D4" s="28">
        <f>SUM(D5,D9,D11)</f>
        <v>116124853</v>
      </c>
      <c r="E4" s="28">
        <f>SUM(E5,E9,E11)</f>
        <v>116124853</v>
      </c>
      <c r="F4" s="28">
        <f>SUM(E4-D4)</f>
        <v>0</v>
      </c>
      <c r="G4" s="29" t="s">
        <v>1</v>
      </c>
    </row>
    <row r="5" spans="1:7" ht="51.75" customHeight="1" thickTop="1">
      <c r="A5" s="116" t="s">
        <v>7</v>
      </c>
      <c r="B5" s="118" t="s">
        <v>11</v>
      </c>
      <c r="C5" s="119"/>
      <c r="D5" s="30">
        <f>SUM(D6:D8)</f>
        <v>110718000</v>
      </c>
      <c r="E5" s="30">
        <f>SUM(E6:E8)</f>
        <v>110718000</v>
      </c>
      <c r="F5" s="30">
        <f>SUM(E5-D5)</f>
        <v>0</v>
      </c>
      <c r="G5" s="31" t="s">
        <v>1</v>
      </c>
    </row>
    <row r="6" spans="1:7" ht="51.75" customHeight="1">
      <c r="A6" s="117"/>
      <c r="B6" s="127"/>
      <c r="C6" s="32" t="s">
        <v>13</v>
      </c>
      <c r="D6" s="33">
        <v>46359000</v>
      </c>
      <c r="E6" s="33">
        <v>46359000</v>
      </c>
      <c r="F6" s="51">
        <f>SUM(E6-D6)</f>
        <v>0</v>
      </c>
      <c r="G6" s="34" t="s">
        <v>1</v>
      </c>
    </row>
    <row r="7" spans="1:7" ht="51.75" customHeight="1">
      <c r="A7" s="117"/>
      <c r="B7" s="127"/>
      <c r="C7" s="32" t="s">
        <v>14</v>
      </c>
      <c r="D7" s="33">
        <v>28380000</v>
      </c>
      <c r="E7" s="33">
        <v>28380000</v>
      </c>
      <c r="F7" s="51">
        <f>SUM(E7-D7)</f>
        <v>0</v>
      </c>
      <c r="G7" s="34" t="s">
        <v>1</v>
      </c>
    </row>
    <row r="8" spans="1:7" ht="51.75" customHeight="1" thickBot="1">
      <c r="A8" s="117"/>
      <c r="B8" s="127"/>
      <c r="C8" s="35" t="s">
        <v>15</v>
      </c>
      <c r="D8" s="36">
        <v>35979000</v>
      </c>
      <c r="E8" s="36">
        <v>35979000</v>
      </c>
      <c r="F8" s="51">
        <f>E8-D8</f>
        <v>0</v>
      </c>
      <c r="G8" s="37" t="s">
        <v>1</v>
      </c>
    </row>
    <row r="9" spans="1:7" ht="51.75" customHeight="1" thickTop="1">
      <c r="A9" s="116" t="s">
        <v>2</v>
      </c>
      <c r="B9" s="118" t="s">
        <v>11</v>
      </c>
      <c r="C9" s="119"/>
      <c r="D9" s="38">
        <f>D10</f>
        <v>4807603</v>
      </c>
      <c r="E9" s="38">
        <f>E10</f>
        <v>4807603</v>
      </c>
      <c r="F9" s="53">
        <f t="shared" ref="F9:F10" si="0">E9-D9</f>
        <v>0</v>
      </c>
      <c r="G9" s="39" t="s">
        <v>1</v>
      </c>
    </row>
    <row r="10" spans="1:7" ht="51.75" customHeight="1">
      <c r="A10" s="117"/>
      <c r="B10" s="94"/>
      <c r="C10" s="96" t="s">
        <v>54</v>
      </c>
      <c r="D10" s="97">
        <v>4807603</v>
      </c>
      <c r="E10" s="97">
        <v>4807603</v>
      </c>
      <c r="F10" s="98">
        <f t="shared" si="0"/>
        <v>0</v>
      </c>
      <c r="G10" s="99">
        <f>F10*100/E10</f>
        <v>0</v>
      </c>
    </row>
    <row r="11" spans="1:7" ht="51.75" customHeight="1">
      <c r="A11" s="112" t="s">
        <v>55</v>
      </c>
      <c r="B11" s="114" t="s">
        <v>56</v>
      </c>
      <c r="C11" s="115"/>
      <c r="D11" s="102">
        <f>D12</f>
        <v>599250</v>
      </c>
      <c r="E11" s="102">
        <f>E12</f>
        <v>599250</v>
      </c>
      <c r="F11" s="102">
        <f>E11-D11</f>
        <v>0</v>
      </c>
      <c r="G11" s="103"/>
    </row>
    <row r="12" spans="1:7" ht="51.75" customHeight="1" thickBot="1">
      <c r="A12" s="113"/>
      <c r="B12" s="77"/>
      <c r="C12" s="77" t="s">
        <v>57</v>
      </c>
      <c r="D12" s="101">
        <v>599250</v>
      </c>
      <c r="E12" s="101">
        <v>599250</v>
      </c>
      <c r="F12" s="101">
        <f>E12-D12</f>
        <v>0</v>
      </c>
      <c r="G12" s="100"/>
    </row>
    <row r="13" spans="1:7" ht="17.25" thickTop="1"/>
  </sheetData>
  <mergeCells count="10">
    <mergeCell ref="A11:A12"/>
    <mergeCell ref="B11:C11"/>
    <mergeCell ref="A9:A10"/>
    <mergeCell ref="B9:C9"/>
    <mergeCell ref="A1:G1"/>
    <mergeCell ref="A3:C3"/>
    <mergeCell ref="A4:C4"/>
    <mergeCell ref="A5:A8"/>
    <mergeCell ref="B5:C5"/>
    <mergeCell ref="B6:B8"/>
  </mergeCells>
  <phoneticPr fontId="3" type="noConversion"/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tabSelected="1" view="pageBreakPreview" zoomScale="60" zoomScaleNormal="100" workbookViewId="0">
      <selection activeCell="M24" sqref="M24"/>
    </sheetView>
  </sheetViews>
  <sheetFormatPr defaultRowHeight="13.5"/>
  <cols>
    <col min="1" max="1" width="8" style="10" customWidth="1"/>
    <col min="2" max="2" width="11.125" style="10" customWidth="1"/>
    <col min="3" max="3" width="22.625" style="10" customWidth="1"/>
    <col min="4" max="5" width="16.25" style="10" customWidth="1"/>
    <col min="6" max="7" width="14" style="10" customWidth="1"/>
    <col min="8" max="8" width="9" style="10"/>
    <col min="9" max="9" width="12.75" style="10" customWidth="1"/>
    <col min="10" max="10" width="9" style="10"/>
    <col min="11" max="11" width="17.625" style="10" customWidth="1"/>
    <col min="12" max="12" width="10.875" style="10" customWidth="1"/>
    <col min="13" max="13" width="10.375" style="10" customWidth="1"/>
    <col min="14" max="14" width="10.25" style="10" customWidth="1"/>
    <col min="15" max="16" width="9" style="10"/>
    <col min="17" max="17" width="9.5" style="10" customWidth="1"/>
    <col min="18" max="18" width="11.375" style="10" customWidth="1"/>
    <col min="19" max="19" width="12" style="10" customWidth="1"/>
    <col min="20" max="16384" width="9" style="10"/>
  </cols>
  <sheetData>
    <row r="1" spans="1:7" ht="19.5" customHeight="1">
      <c r="A1" s="135" t="s">
        <v>25</v>
      </c>
      <c r="B1" s="135"/>
      <c r="C1" s="135"/>
      <c r="D1" s="135"/>
      <c r="E1" s="135"/>
      <c r="F1" s="135"/>
      <c r="G1" s="135"/>
    </row>
    <row r="2" spans="1:7" ht="14.25" thickBot="1">
      <c r="A2" s="7" t="s">
        <v>3</v>
      </c>
      <c r="B2" s="7" t="s">
        <v>3</v>
      </c>
      <c r="C2" s="7" t="s">
        <v>3</v>
      </c>
      <c r="D2" s="7" t="s">
        <v>3</v>
      </c>
      <c r="E2" s="7" t="s">
        <v>3</v>
      </c>
      <c r="F2" s="7" t="s">
        <v>3</v>
      </c>
      <c r="G2" s="8" t="s">
        <v>27</v>
      </c>
    </row>
    <row r="3" spans="1:7" ht="27.75" customHeight="1" thickTop="1" thickBot="1">
      <c r="A3" s="121" t="s">
        <v>8</v>
      </c>
      <c r="B3" s="122"/>
      <c r="C3" s="123"/>
      <c r="D3" s="40" t="s">
        <v>23</v>
      </c>
      <c r="E3" s="40" t="s">
        <v>24</v>
      </c>
      <c r="F3" s="40" t="s">
        <v>17</v>
      </c>
      <c r="G3" s="41" t="s">
        <v>10</v>
      </c>
    </row>
    <row r="4" spans="1:7" ht="30" customHeight="1" thickTop="1" thickBot="1">
      <c r="A4" s="124" t="s">
        <v>0</v>
      </c>
      <c r="B4" s="125"/>
      <c r="C4" s="126"/>
      <c r="D4" s="59">
        <f>SUM(D5,D16,D23)</f>
        <v>116124853</v>
      </c>
      <c r="E4" s="59">
        <f>E5+E16+E23</f>
        <v>116124853</v>
      </c>
      <c r="F4" s="60">
        <f t="shared" ref="F4:F15" si="0">D4-E4</f>
        <v>0</v>
      </c>
      <c r="G4" s="71">
        <f t="shared" ref="G4:G10" si="1">F4*100/E4</f>
        <v>0</v>
      </c>
    </row>
    <row r="5" spans="1:7" ht="27" customHeight="1" thickTop="1">
      <c r="A5" s="145" t="s">
        <v>40</v>
      </c>
      <c r="B5" s="136" t="s">
        <v>11</v>
      </c>
      <c r="C5" s="136"/>
      <c r="D5" s="61">
        <f>SUM(D6,D9)</f>
        <v>110718000</v>
      </c>
      <c r="E5" s="61">
        <f>E6+E9</f>
        <v>107741690</v>
      </c>
      <c r="F5" s="62">
        <f t="shared" si="0"/>
        <v>2976310</v>
      </c>
      <c r="G5" s="44">
        <f t="shared" si="1"/>
        <v>2.7624497072581655</v>
      </c>
    </row>
    <row r="6" spans="1:7" ht="27" customHeight="1">
      <c r="A6" s="146"/>
      <c r="B6" s="140" t="s">
        <v>16</v>
      </c>
      <c r="C6" s="54" t="s">
        <v>12</v>
      </c>
      <c r="D6" s="58">
        <f>SUM(D7:D8)</f>
        <v>97242000</v>
      </c>
      <c r="E6" s="58">
        <f>E7+E8</f>
        <v>96474470</v>
      </c>
      <c r="F6" s="63">
        <f t="shared" si="0"/>
        <v>767530</v>
      </c>
      <c r="G6" s="45">
        <f t="shared" si="1"/>
        <v>0.79557835352710415</v>
      </c>
    </row>
    <row r="7" spans="1:7" ht="27" customHeight="1">
      <c r="A7" s="146"/>
      <c r="B7" s="142"/>
      <c r="C7" s="55" t="s">
        <v>35</v>
      </c>
      <c r="D7" s="64">
        <v>90050000</v>
      </c>
      <c r="E7" s="64">
        <v>90050000</v>
      </c>
      <c r="F7" s="65">
        <f t="shared" si="0"/>
        <v>0</v>
      </c>
      <c r="G7" s="56">
        <f t="shared" si="1"/>
        <v>0</v>
      </c>
    </row>
    <row r="8" spans="1:7" ht="27" customHeight="1">
      <c r="A8" s="146"/>
      <c r="B8" s="142"/>
      <c r="C8" s="55" t="s">
        <v>29</v>
      </c>
      <c r="D8" s="64">
        <v>7192000</v>
      </c>
      <c r="E8" s="64">
        <v>6424470</v>
      </c>
      <c r="F8" s="65">
        <f t="shared" si="0"/>
        <v>767530</v>
      </c>
      <c r="G8" s="56">
        <f t="shared" si="1"/>
        <v>11.946977727345603</v>
      </c>
    </row>
    <row r="9" spans="1:7" ht="27" customHeight="1">
      <c r="A9" s="146"/>
      <c r="B9" s="140" t="s">
        <v>37</v>
      </c>
      <c r="C9" s="54" t="s">
        <v>12</v>
      </c>
      <c r="D9" s="58">
        <f>SUM(D10:D15)</f>
        <v>13476000</v>
      </c>
      <c r="E9" s="58">
        <f>SUM(E10:E15)</f>
        <v>11267220</v>
      </c>
      <c r="F9" s="63">
        <f t="shared" si="0"/>
        <v>2208780</v>
      </c>
      <c r="G9" s="45" t="s">
        <v>43</v>
      </c>
    </row>
    <row r="10" spans="1:7" ht="27" customHeight="1">
      <c r="A10" s="146"/>
      <c r="B10" s="141"/>
      <c r="C10" s="43" t="s">
        <v>30</v>
      </c>
      <c r="D10" s="66">
        <v>2500000</v>
      </c>
      <c r="E10" s="66">
        <v>1981500</v>
      </c>
      <c r="F10" s="67">
        <f t="shared" si="0"/>
        <v>518500</v>
      </c>
      <c r="G10" s="42">
        <f t="shared" si="1"/>
        <v>26.167045167802168</v>
      </c>
    </row>
    <row r="11" spans="1:7" ht="27" customHeight="1">
      <c r="A11" s="146"/>
      <c r="B11" s="141"/>
      <c r="C11" s="43" t="s">
        <v>31</v>
      </c>
      <c r="D11" s="66">
        <v>500000</v>
      </c>
      <c r="E11" s="66">
        <v>500000</v>
      </c>
      <c r="F11" s="67">
        <f t="shared" si="0"/>
        <v>0</v>
      </c>
      <c r="G11" s="42" t="s">
        <v>41</v>
      </c>
    </row>
    <row r="12" spans="1:7" ht="27" customHeight="1">
      <c r="A12" s="146"/>
      <c r="B12" s="141"/>
      <c r="C12" s="43" t="s">
        <v>26</v>
      </c>
      <c r="D12" s="66">
        <v>3900000</v>
      </c>
      <c r="E12" s="66">
        <v>3600000</v>
      </c>
      <c r="F12" s="67">
        <f t="shared" si="0"/>
        <v>300000</v>
      </c>
      <c r="G12" s="42">
        <f>F12*100/E12</f>
        <v>8.3333333333333339</v>
      </c>
    </row>
    <row r="13" spans="1:7" ht="27" customHeight="1">
      <c r="A13" s="147"/>
      <c r="B13" s="142"/>
      <c r="C13" s="43" t="s">
        <v>32</v>
      </c>
      <c r="D13" s="66">
        <v>3700000</v>
      </c>
      <c r="E13" s="66">
        <v>2871650</v>
      </c>
      <c r="F13" s="67">
        <f t="shared" si="0"/>
        <v>828350</v>
      </c>
      <c r="G13" s="42">
        <f>F13*100/E13</f>
        <v>28.845785524001879</v>
      </c>
    </row>
    <row r="14" spans="1:7" ht="27" customHeight="1">
      <c r="A14" s="147"/>
      <c r="B14" s="142"/>
      <c r="C14" s="43" t="s">
        <v>33</v>
      </c>
      <c r="D14" s="66">
        <v>2800000</v>
      </c>
      <c r="E14" s="66">
        <v>2238100</v>
      </c>
      <c r="F14" s="67">
        <f t="shared" si="0"/>
        <v>561900</v>
      </c>
      <c r="G14" s="42" t="s">
        <v>41</v>
      </c>
    </row>
    <row r="15" spans="1:7" ht="27" customHeight="1">
      <c r="A15" s="147"/>
      <c r="B15" s="143"/>
      <c r="C15" s="43" t="s">
        <v>34</v>
      </c>
      <c r="D15" s="66">
        <v>76000</v>
      </c>
      <c r="E15" s="66">
        <v>75970</v>
      </c>
      <c r="F15" s="67">
        <f t="shared" si="0"/>
        <v>30</v>
      </c>
      <c r="G15" s="42">
        <f>F15*100/E15</f>
        <v>3.9489272081084638E-2</v>
      </c>
    </row>
    <row r="16" spans="1:7" ht="27" customHeight="1">
      <c r="A16" s="138" t="s">
        <v>39</v>
      </c>
      <c r="B16" s="137" t="s">
        <v>11</v>
      </c>
      <c r="C16" s="137"/>
      <c r="D16" s="68">
        <f>SUM(D17,D20)</f>
        <v>5406853</v>
      </c>
      <c r="E16" s="68">
        <f>SUM(E17,E20)</f>
        <v>4960000</v>
      </c>
      <c r="F16" s="68">
        <f t="shared" ref="F16:F19" si="2">D16-E16</f>
        <v>446853</v>
      </c>
      <c r="G16" s="57">
        <f>F16*100/E16</f>
        <v>9.0091330645161296</v>
      </c>
    </row>
    <row r="17" spans="1:7" ht="27" customHeight="1">
      <c r="A17" s="139"/>
      <c r="B17" s="140" t="s">
        <v>38</v>
      </c>
      <c r="C17" s="54" t="s">
        <v>12</v>
      </c>
      <c r="D17" s="63">
        <f>SUM(D18,D19)</f>
        <v>3800000</v>
      </c>
      <c r="E17" s="63">
        <f>SUM(E18:E19)</f>
        <v>3800000</v>
      </c>
      <c r="F17" s="63">
        <f t="shared" si="2"/>
        <v>0</v>
      </c>
      <c r="G17" s="45">
        <f>F17*100/E17</f>
        <v>0</v>
      </c>
    </row>
    <row r="18" spans="1:7" ht="27" customHeight="1">
      <c r="A18" s="139"/>
      <c r="B18" s="141"/>
      <c r="C18" s="43" t="s">
        <v>35</v>
      </c>
      <c r="D18" s="66">
        <v>3400000</v>
      </c>
      <c r="E18" s="66">
        <v>3400000</v>
      </c>
      <c r="F18" s="67">
        <f t="shared" si="2"/>
        <v>0</v>
      </c>
      <c r="G18" s="42" t="s">
        <v>18</v>
      </c>
    </row>
    <row r="19" spans="1:7" ht="27" customHeight="1">
      <c r="A19" s="139"/>
      <c r="B19" s="74"/>
      <c r="C19" s="75" t="s">
        <v>51</v>
      </c>
      <c r="D19" s="66">
        <v>400000</v>
      </c>
      <c r="E19" s="66">
        <v>400000</v>
      </c>
      <c r="F19" s="67">
        <f t="shared" si="2"/>
        <v>0</v>
      </c>
      <c r="G19" s="42" t="s">
        <v>53</v>
      </c>
    </row>
    <row r="20" spans="1:7" ht="27" customHeight="1">
      <c r="A20" s="139"/>
      <c r="B20" s="144" t="s">
        <v>37</v>
      </c>
      <c r="C20" s="54" t="s">
        <v>12</v>
      </c>
      <c r="D20" s="58">
        <f>SUM(D21:D22)</f>
        <v>1606853</v>
      </c>
      <c r="E20" s="63">
        <f>SUM(E21:E22)</f>
        <v>1160000</v>
      </c>
      <c r="F20" s="69">
        <f>SUM(F21:F22)</f>
        <v>446853</v>
      </c>
      <c r="G20" s="72">
        <f>F20*100/E20</f>
        <v>38.521810344827585</v>
      </c>
    </row>
    <row r="21" spans="1:7" ht="27" customHeight="1">
      <c r="A21" s="139"/>
      <c r="B21" s="144"/>
      <c r="C21" s="43" t="s">
        <v>36</v>
      </c>
      <c r="D21" s="66">
        <v>60000</v>
      </c>
      <c r="E21" s="67">
        <v>60000</v>
      </c>
      <c r="F21" s="70">
        <f>D21-E21</f>
        <v>0</v>
      </c>
      <c r="G21" s="73">
        <f>F21*100/E21</f>
        <v>0</v>
      </c>
    </row>
    <row r="22" spans="1:7" ht="27" customHeight="1" thickBot="1">
      <c r="A22" s="139"/>
      <c r="B22" s="144"/>
      <c r="C22" s="43" t="s">
        <v>59</v>
      </c>
      <c r="D22" s="66">
        <v>1546853</v>
      </c>
      <c r="E22" s="67">
        <v>1100000</v>
      </c>
      <c r="F22" s="70">
        <f>D22-E22</f>
        <v>446853</v>
      </c>
      <c r="G22" s="73">
        <f>F22*100/E22</f>
        <v>40.622999999999998</v>
      </c>
    </row>
    <row r="23" spans="1:7" ht="27" customHeight="1" thickTop="1">
      <c r="A23" s="128" t="s">
        <v>44</v>
      </c>
      <c r="B23" s="133" t="s">
        <v>45</v>
      </c>
      <c r="C23" s="134"/>
      <c r="D23" s="79"/>
      <c r="E23" s="79">
        <f>E24</f>
        <v>3423163</v>
      </c>
      <c r="F23" s="79"/>
      <c r="G23" s="80"/>
    </row>
    <row r="24" spans="1:7" ht="27" customHeight="1">
      <c r="A24" s="129"/>
      <c r="B24" s="130" t="s">
        <v>44</v>
      </c>
      <c r="C24" s="78" t="s">
        <v>46</v>
      </c>
      <c r="D24" s="81"/>
      <c r="E24" s="81">
        <f>E25+E26</f>
        <v>3423163</v>
      </c>
      <c r="F24" s="81"/>
      <c r="G24" s="82"/>
    </row>
    <row r="25" spans="1:7" ht="27" customHeight="1">
      <c r="A25" s="129"/>
      <c r="B25" s="131"/>
      <c r="C25" s="76" t="s">
        <v>47</v>
      </c>
      <c r="D25" s="83"/>
      <c r="E25" s="83">
        <v>2976310</v>
      </c>
      <c r="F25" s="83"/>
      <c r="G25" s="84"/>
    </row>
    <row r="26" spans="1:7" ht="27" customHeight="1" thickBot="1">
      <c r="A26" s="113"/>
      <c r="B26" s="132"/>
      <c r="C26" s="77" t="s">
        <v>58</v>
      </c>
      <c r="D26" s="85"/>
      <c r="E26" s="85">
        <v>446853</v>
      </c>
      <c r="F26" s="85"/>
      <c r="G26" s="86"/>
    </row>
    <row r="27" spans="1:7" ht="14.25" thickTop="1"/>
  </sheetData>
  <mergeCells count="14">
    <mergeCell ref="A23:A26"/>
    <mergeCell ref="B24:B26"/>
    <mergeCell ref="B23:C23"/>
    <mergeCell ref="A1:G1"/>
    <mergeCell ref="A3:C3"/>
    <mergeCell ref="A4:C4"/>
    <mergeCell ref="B5:C5"/>
    <mergeCell ref="B16:C16"/>
    <mergeCell ref="A16:A22"/>
    <mergeCell ref="B17:B18"/>
    <mergeCell ref="B6:B8"/>
    <mergeCell ref="B9:B15"/>
    <mergeCell ref="B20:B22"/>
    <mergeCell ref="A5:A15"/>
  </mergeCells>
  <phoneticPr fontId="3" type="noConversion"/>
  <pageMargins left="0.51181102362204722" right="0.51181102362204722" top="0.74803149606299213" bottom="0.74803149606299213" header="0.31496062992125984" footer="0.31496062992125984"/>
  <pageSetup paperSize="9" scale="82" orientation="portrait" r:id="rId1"/>
  <ignoredErrors>
    <ignoredError sqref="E20:F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세입세출_총괄표</vt:lpstr>
      <vt:lpstr>세입예산서</vt:lpstr>
      <vt:lpstr>세출예산서</vt:lpstr>
      <vt:lpstr>세출예산서!Print_Area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다문화센터</dc:creator>
  <cp:lastModifiedBy>owner</cp:lastModifiedBy>
  <cp:lastPrinted>2020-06-05T05:57:16Z</cp:lastPrinted>
  <dcterms:created xsi:type="dcterms:W3CDTF">2017-01-12T02:13:16Z</dcterms:created>
  <dcterms:modified xsi:type="dcterms:W3CDTF">2020-06-05T06:00:38Z</dcterms:modified>
</cp:coreProperties>
</file>