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관련업무\폭력관련 자료\상담소 운영\공개자료\"/>
    </mc:Choice>
  </mc:AlternateContent>
  <bookViews>
    <workbookView xWindow="-120" yWindow="-120" windowWidth="29040" windowHeight="15840" activeTab="1"/>
  </bookViews>
  <sheets>
    <sheet name="1.세입세출_총괄표" sheetId="5" r:id="rId1"/>
    <sheet name="2.세입예산서" sheetId="6" r:id="rId2"/>
    <sheet name="3.세출예산서" sheetId="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7" l="1"/>
  <c r="G25" i="7"/>
  <c r="F28" i="7"/>
  <c r="G28" i="7" s="1"/>
  <c r="F7" i="5"/>
  <c r="C7" i="5"/>
  <c r="G18" i="7" l="1"/>
  <c r="F18" i="7"/>
  <c r="E11" i="7"/>
  <c r="F7" i="6"/>
  <c r="F6" i="6"/>
  <c r="C11" i="5"/>
  <c r="C8" i="5"/>
  <c r="B11" i="5"/>
  <c r="B8" i="5"/>
  <c r="D12" i="6" l="1"/>
  <c r="E20" i="7"/>
  <c r="E23" i="7"/>
  <c r="D23" i="7"/>
  <c r="D20" i="7"/>
  <c r="D19" i="7" l="1"/>
  <c r="B7" i="5"/>
  <c r="E7" i="5" l="1"/>
  <c r="F15" i="7" l="1"/>
  <c r="G15" i="7" s="1"/>
  <c r="F29" i="7"/>
  <c r="F27" i="7"/>
  <c r="F26" i="7"/>
  <c r="G26" i="7" s="1"/>
  <c r="F25" i="7"/>
  <c r="F24" i="7"/>
  <c r="G24" i="7" s="1"/>
  <c r="F22" i="7"/>
  <c r="F21" i="7"/>
  <c r="F8" i="7"/>
  <c r="F9" i="7"/>
  <c r="E19" i="7"/>
  <c r="F16" i="7"/>
  <c r="G16" i="7" s="1"/>
  <c r="E12" i="6"/>
  <c r="G21" i="7" l="1"/>
  <c r="G22" i="7" s="1"/>
  <c r="F20" i="7"/>
  <c r="F23" i="7"/>
  <c r="D11" i="7"/>
  <c r="F17" i="7"/>
  <c r="F13" i="7"/>
  <c r="G13" i="7" s="1"/>
  <c r="F14" i="7"/>
  <c r="G14" i="7" s="1"/>
  <c r="F10" i="7"/>
  <c r="F19" i="7" l="1"/>
  <c r="D11" i="6"/>
  <c r="E7" i="6"/>
  <c r="E6" i="6" s="1"/>
  <c r="D7" i="6"/>
  <c r="D6" i="6" s="1"/>
  <c r="D5" i="6" l="1"/>
  <c r="D7" i="7"/>
  <c r="D6" i="7" s="1"/>
  <c r="D5" i="7" s="1"/>
  <c r="F11" i="7"/>
  <c r="G11" i="7" l="1"/>
  <c r="F12" i="7"/>
  <c r="G8" i="7"/>
  <c r="G10" i="7"/>
  <c r="G12" i="7" l="1"/>
  <c r="F8" i="6"/>
  <c r="F9" i="6"/>
  <c r="G9" i="6" s="1"/>
  <c r="F10" i="6"/>
  <c r="G10" i="6" s="1"/>
  <c r="F12" i="6"/>
  <c r="F13" i="6"/>
  <c r="G13" i="6" s="1"/>
  <c r="G8" i="6" l="1"/>
  <c r="E7" i="7"/>
  <c r="E6" i="7" s="1"/>
  <c r="E5" i="7" s="1"/>
  <c r="F7" i="7" l="1"/>
  <c r="F6" i="7" s="1"/>
  <c r="G7" i="6"/>
  <c r="E11" i="6"/>
  <c r="E5" i="6" s="1"/>
  <c r="F5" i="6" s="1"/>
  <c r="F11" i="6" l="1"/>
  <c r="G6" i="6"/>
  <c r="G7" i="7"/>
  <c r="G6" i="7"/>
  <c r="F5" i="7"/>
  <c r="G5" i="7" s="1"/>
  <c r="G5" i="6" l="1"/>
  <c r="G12" i="6" l="1"/>
  <c r="G11" i="6" s="1"/>
</calcChain>
</file>

<file path=xl/sharedStrings.xml><?xml version="1.0" encoding="utf-8"?>
<sst xmlns="http://schemas.openxmlformats.org/spreadsheetml/2006/main" count="84" uniqueCount="61">
  <si>
    <t>총 계</t>
  </si>
  <si>
    <t>후원금</t>
  </si>
  <si>
    <t>총계</t>
  </si>
  <si>
    <t>보조금</t>
  </si>
  <si>
    <t>관항목</t>
  </si>
  <si>
    <t xml:space="preserve">증감(B-A) </t>
  </si>
  <si>
    <t>비율(%)</t>
  </si>
  <si>
    <t>합계</t>
  </si>
  <si>
    <t>소계</t>
  </si>
  <si>
    <t>국고보조금</t>
  </si>
  <si>
    <t>시․도보조금</t>
  </si>
  <si>
    <t>시․군․구보조금</t>
  </si>
  <si>
    <t>인건비</t>
  </si>
  <si>
    <t>세입</t>
  </si>
  <si>
    <t>세출</t>
  </si>
  <si>
    <t xml:space="preserve">총계 </t>
  </si>
  <si>
    <t xml:space="preserve">※서식근거:「사회복지법인 및 사회복지시설 재무‧회계규칙」규정에 의거함. </t>
  </si>
  <si>
    <t>증감(B-A)</t>
  </si>
  <si>
    <t>-</t>
    <phoneticPr fontId="1" type="noConversion"/>
  </si>
  <si>
    <t>영동군가정폭력성폭력통합상담소 2020년 세입․세출예산안</t>
    <phoneticPr fontId="1" type="noConversion"/>
  </si>
  <si>
    <t>1. 2020년 세입ㆍ세출예산 총괄표</t>
    <phoneticPr fontId="1" type="noConversion"/>
  </si>
  <si>
    <t>2019년</t>
    <phoneticPr fontId="1" type="noConversion"/>
  </si>
  <si>
    <t>2020년</t>
    <phoneticPr fontId="1" type="noConversion"/>
  </si>
  <si>
    <t>2. 2020년 세입예산서</t>
    <phoneticPr fontId="1" type="noConversion"/>
  </si>
  <si>
    <t xml:space="preserve">2019년 예산(A) </t>
    <phoneticPr fontId="1" type="noConversion"/>
  </si>
  <si>
    <t xml:space="preserve">2020년 예산(B) </t>
    <phoneticPr fontId="1" type="noConversion"/>
  </si>
  <si>
    <t>3. 2020년 세출예산서</t>
    <phoneticPr fontId="1" type="noConversion"/>
  </si>
  <si>
    <t xml:space="preserve">2019년 예산(A) </t>
    <phoneticPr fontId="1" type="noConversion"/>
  </si>
  <si>
    <t>(단위: 원)</t>
    <phoneticPr fontId="1" type="noConversion"/>
  </si>
  <si>
    <t>(단위:원)</t>
    <phoneticPr fontId="1" type="noConversion"/>
  </si>
  <si>
    <t>임차료</t>
    <phoneticPr fontId="1" type="noConversion"/>
  </si>
  <si>
    <t>사회보험</t>
    <phoneticPr fontId="1" type="noConversion"/>
  </si>
  <si>
    <t xml:space="preserve">급여 </t>
    <phoneticPr fontId="1" type="noConversion"/>
  </si>
  <si>
    <t>퇴직적립금</t>
    <phoneticPr fontId="1" type="noConversion"/>
  </si>
  <si>
    <t>수용비</t>
    <phoneticPr fontId="1" type="noConversion"/>
  </si>
  <si>
    <t>시설장비유지비</t>
    <phoneticPr fontId="1" type="noConversion"/>
  </si>
  <si>
    <t>여비</t>
    <phoneticPr fontId="1" type="noConversion"/>
  </si>
  <si>
    <t>인건비</t>
    <phoneticPr fontId="1" type="noConversion"/>
  </si>
  <si>
    <t>운영비</t>
    <phoneticPr fontId="1" type="noConversion"/>
  </si>
  <si>
    <t>회의비</t>
    <phoneticPr fontId="1" type="noConversion"/>
  </si>
  <si>
    <t>국비</t>
    <phoneticPr fontId="1" type="noConversion"/>
  </si>
  <si>
    <t>자부담</t>
    <phoneticPr fontId="1" type="noConversion"/>
  </si>
  <si>
    <t xml:space="preserve">급여 </t>
    <phoneticPr fontId="1" type="noConversion"/>
  </si>
  <si>
    <t>교육비</t>
    <phoneticPr fontId="1" type="noConversion"/>
  </si>
  <si>
    <t>급량비</t>
    <phoneticPr fontId="1" type="noConversion"/>
  </si>
  <si>
    <t>상해보험</t>
    <phoneticPr fontId="1" type="noConversion"/>
  </si>
  <si>
    <t>기타운영비</t>
    <phoneticPr fontId="1" type="noConversion"/>
  </si>
  <si>
    <t>소계</t>
    <phoneticPr fontId="1" type="noConversion"/>
  </si>
  <si>
    <t>-</t>
    <phoneticPr fontId="1" type="noConversion"/>
  </si>
  <si>
    <t>합계</t>
    <phoneticPr fontId="1" type="noConversion"/>
  </si>
  <si>
    <t>공공요금 및 제세공과금</t>
    <phoneticPr fontId="1" type="noConversion"/>
  </si>
  <si>
    <t>인건비</t>
    <phoneticPr fontId="1" type="noConversion"/>
  </si>
  <si>
    <t>반환금</t>
    <phoneticPr fontId="1" type="noConversion"/>
  </si>
  <si>
    <t>이월금</t>
    <phoneticPr fontId="1" type="noConversion"/>
  </si>
  <si>
    <t>후원금        (이월금 포함)</t>
    <phoneticPr fontId="1" type="noConversion"/>
  </si>
  <si>
    <t>후원금       (이월금 포함)</t>
    <phoneticPr fontId="1" type="noConversion"/>
  </si>
  <si>
    <t>프로그램 운영</t>
    <phoneticPr fontId="1" type="noConversion"/>
  </si>
  <si>
    <t>-</t>
    <phoneticPr fontId="1" type="noConversion"/>
  </si>
  <si>
    <t>제수당</t>
    <phoneticPr fontId="1" type="noConversion"/>
  </si>
  <si>
    <t>임차료 및 수용비 등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</si>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</sst>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-* #,##0.0_-;\-* #,##0.0_-;_-* &quot;-&quot;?_-;_-@_-"/>
    <numFmt numFmtId="177" formatCode="0.0_ "/>
    <numFmt numFmtId="178" formatCode="#,##0_);[Red]\(#,##0\)"/>
    <numFmt numFmtId="179" formatCode="#,##0_ "/>
    <numFmt numFmtId="180" formatCode="#,##0_ ;[Red]\-#,##0\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한컴돋움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thick">
        <color rgb="FF000000"/>
      </top>
      <bottom style="double">
        <color rgb="FFFFFFFF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/>
    <xf numFmtId="0" fontId="4" fillId="0" borderId="0"/>
    <xf numFmtId="41" fontId="1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6" borderId="41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3" fontId="7" fillId="6" borderId="15" xfId="0" applyNumberFormat="1" applyFont="1" applyFill="1" applyBorder="1" applyAlignment="1">
      <alignment horizontal="right" vertical="center" wrapText="1"/>
    </xf>
    <xf numFmtId="3" fontId="7" fillId="6" borderId="46" xfId="0" applyNumberFormat="1" applyFont="1" applyFill="1" applyBorder="1" applyAlignment="1">
      <alignment horizontal="right" vertical="center" wrapText="1"/>
    </xf>
    <xf numFmtId="3" fontId="7" fillId="6" borderId="47" xfId="0" applyNumberFormat="1" applyFont="1" applyFill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3" fontId="7" fillId="8" borderId="27" xfId="0" applyNumberFormat="1" applyFont="1" applyFill="1" applyBorder="1" applyAlignment="1">
      <alignment horizontal="right" vertical="center" wrapText="1"/>
    </xf>
    <xf numFmtId="177" fontId="7" fillId="8" borderId="28" xfId="0" applyNumberFormat="1" applyFont="1" applyFill="1" applyBorder="1" applyAlignment="1">
      <alignment horizontal="right" vertical="center" wrapText="1"/>
    </xf>
    <xf numFmtId="3" fontId="7" fillId="4" borderId="31" xfId="0" applyNumberFormat="1" applyFont="1" applyFill="1" applyBorder="1" applyAlignment="1">
      <alignment horizontal="right" vertical="center" wrapText="1"/>
    </xf>
    <xf numFmtId="177" fontId="7" fillId="4" borderId="10" xfId="0" applyNumberFormat="1" applyFont="1" applyFill="1" applyBorder="1" applyAlignment="1">
      <alignment horizontal="right" vertical="center" wrapText="1"/>
    </xf>
    <xf numFmtId="0" fontId="7" fillId="5" borderId="33" xfId="0" applyFont="1" applyFill="1" applyBorder="1" applyAlignment="1">
      <alignment horizontal="center" vertical="center" wrapText="1"/>
    </xf>
    <xf numFmtId="3" fontId="7" fillId="5" borderId="33" xfId="0" applyNumberFormat="1" applyFont="1" applyFill="1" applyBorder="1" applyAlignment="1">
      <alignment horizontal="right" vertical="center" wrapText="1"/>
    </xf>
    <xf numFmtId="177" fontId="7" fillId="5" borderId="24" xfId="0" applyNumberFormat="1" applyFont="1" applyFill="1" applyBorder="1" applyAlignment="1">
      <alignment horizontal="right" vertical="center" wrapText="1"/>
    </xf>
    <xf numFmtId="0" fontId="7" fillId="0" borderId="33" xfId="0" applyFont="1" applyBorder="1" applyAlignment="1">
      <alignment horizontal="center"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177" fontId="7" fillId="0" borderId="24" xfId="0" applyNumberFormat="1" applyFont="1" applyBorder="1" applyAlignment="1">
      <alignment horizontal="righ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4" borderId="9" xfId="0" applyNumberFormat="1" applyFont="1" applyFill="1" applyBorder="1" applyAlignment="1">
      <alignment horizontal="right" vertical="center" wrapText="1"/>
    </xf>
    <xf numFmtId="3" fontId="7" fillId="5" borderId="11" xfId="0" applyNumberFormat="1" applyFont="1" applyFill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177" fontId="7" fillId="0" borderId="19" xfId="0" applyNumberFormat="1" applyFont="1" applyBorder="1" applyAlignment="1">
      <alignment horizontal="right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3" fontId="7" fillId="6" borderId="38" xfId="0" applyNumberFormat="1" applyFont="1" applyFill="1" applyBorder="1" applyAlignment="1">
      <alignment horizontal="right" vertical="center" wrapText="1"/>
    </xf>
    <xf numFmtId="176" fontId="7" fillId="6" borderId="50" xfId="0" applyNumberFormat="1" applyFont="1" applyFill="1" applyBorder="1" applyAlignment="1">
      <alignment horizontal="right" vertical="center" wrapText="1"/>
    </xf>
    <xf numFmtId="0" fontId="7" fillId="2" borderId="34" xfId="0" applyFont="1" applyFill="1" applyBorder="1" applyAlignment="1">
      <alignment horizontal="center" vertical="center" wrapText="1"/>
    </xf>
    <xf numFmtId="178" fontId="10" fillId="0" borderId="49" xfId="2" applyNumberFormat="1" applyFont="1" applyBorder="1" applyAlignment="1">
      <alignment horizontal="right" vertical="center" wrapText="1" shrinkToFit="1"/>
    </xf>
    <xf numFmtId="3" fontId="7" fillId="2" borderId="34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176" fontId="7" fillId="2" borderId="12" xfId="0" applyNumberFormat="1" applyFont="1" applyFill="1" applyBorder="1" applyAlignment="1">
      <alignment horizontal="right" vertical="center" wrapText="1"/>
    </xf>
    <xf numFmtId="3" fontId="7" fillId="2" borderId="39" xfId="0" applyNumberFormat="1" applyFont="1" applyFill="1" applyBorder="1" applyAlignment="1">
      <alignment horizontal="right" vertical="center" wrapText="1"/>
    </xf>
    <xf numFmtId="3" fontId="7" fillId="2" borderId="15" xfId="0" applyNumberFormat="1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41" fontId="7" fillId="0" borderId="34" xfId="6" applyFont="1" applyBorder="1" applyAlignment="1">
      <alignment horizontal="right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176" fontId="7" fillId="2" borderId="18" xfId="0" applyNumberFormat="1" applyFont="1" applyFill="1" applyBorder="1" applyAlignment="1">
      <alignment horizontal="right" vertical="center" wrapText="1"/>
    </xf>
    <xf numFmtId="179" fontId="7" fillId="0" borderId="12" xfId="0" applyNumberFormat="1" applyFont="1" applyBorder="1" applyAlignment="1">
      <alignment horizontal="right" vertical="center" wrapText="1"/>
    </xf>
    <xf numFmtId="3" fontId="7" fillId="2" borderId="38" xfId="0" applyNumberFormat="1" applyFont="1" applyFill="1" applyBorder="1" applyAlignment="1">
      <alignment horizontal="right" vertical="center" wrapText="1"/>
    </xf>
    <xf numFmtId="3" fontId="7" fillId="2" borderId="32" xfId="0" applyNumberFormat="1" applyFont="1" applyFill="1" applyBorder="1" applyAlignment="1">
      <alignment horizontal="right" vertical="center" wrapText="1"/>
    </xf>
    <xf numFmtId="176" fontId="7" fillId="2" borderId="51" xfId="0" applyNumberFormat="1" applyFont="1" applyFill="1" applyBorder="1" applyAlignment="1">
      <alignment horizontal="right" vertical="center" wrapText="1"/>
    </xf>
    <xf numFmtId="0" fontId="7" fillId="2" borderId="54" xfId="0" applyFont="1" applyFill="1" applyBorder="1" applyAlignment="1">
      <alignment horizontal="center" vertical="center" wrapText="1"/>
    </xf>
    <xf numFmtId="178" fontId="10" fillId="0" borderId="55" xfId="2" applyNumberFormat="1" applyFont="1" applyBorder="1" applyAlignment="1">
      <alignment horizontal="right" vertical="center" wrapText="1" shrinkToFit="1"/>
    </xf>
    <xf numFmtId="3" fontId="7" fillId="2" borderId="54" xfId="0" applyNumberFormat="1" applyFont="1" applyFill="1" applyBorder="1" applyAlignment="1">
      <alignment horizontal="right" vertical="center" wrapText="1"/>
    </xf>
    <xf numFmtId="3" fontId="7" fillId="5" borderId="56" xfId="0" applyNumberFormat="1" applyFont="1" applyFill="1" applyBorder="1" applyAlignment="1">
      <alignment horizontal="right" vertical="center" wrapText="1"/>
    </xf>
    <xf numFmtId="3" fontId="7" fillId="5" borderId="53" xfId="0" applyNumberFormat="1" applyFont="1" applyFill="1" applyBorder="1" applyAlignment="1">
      <alignment horizontal="right" vertical="center" wrapText="1"/>
    </xf>
    <xf numFmtId="176" fontId="7" fillId="5" borderId="52" xfId="0" applyNumberFormat="1" applyFont="1" applyFill="1" applyBorder="1" applyAlignment="1">
      <alignment horizontal="right" vertical="center" wrapText="1"/>
    </xf>
    <xf numFmtId="3" fontId="7" fillId="5" borderId="38" xfId="0" applyNumberFormat="1" applyFont="1" applyFill="1" applyBorder="1" applyAlignment="1">
      <alignment horizontal="right" vertical="center" wrapText="1"/>
    </xf>
    <xf numFmtId="3" fontId="7" fillId="5" borderId="14" xfId="0" applyNumberFormat="1" applyFont="1" applyFill="1" applyBorder="1" applyAlignment="1">
      <alignment horizontal="right" vertical="center" wrapText="1"/>
    </xf>
    <xf numFmtId="176" fontId="7" fillId="5" borderId="24" xfId="0" applyNumberFormat="1" applyFont="1" applyFill="1" applyBorder="1" applyAlignment="1">
      <alignment horizontal="right" vertical="center" wrapText="1"/>
    </xf>
    <xf numFmtId="3" fontId="7" fillId="7" borderId="60" xfId="0" applyNumberFormat="1" applyFont="1" applyFill="1" applyBorder="1" applyAlignment="1">
      <alignment horizontal="right" vertical="center" wrapText="1"/>
    </xf>
    <xf numFmtId="176" fontId="7" fillId="7" borderId="57" xfId="0" applyNumberFormat="1" applyFont="1" applyFill="1" applyBorder="1" applyAlignment="1">
      <alignment horizontal="right" vertical="center" wrapText="1"/>
    </xf>
    <xf numFmtId="0" fontId="8" fillId="5" borderId="53" xfId="0" applyFont="1" applyFill="1" applyBorder="1" applyAlignment="1">
      <alignment horizontal="center" vertical="center" wrapText="1"/>
    </xf>
    <xf numFmtId="3" fontId="7" fillId="0" borderId="54" xfId="0" applyNumberFormat="1" applyFont="1" applyBorder="1" applyAlignment="1">
      <alignment horizontal="right" vertical="center" wrapText="1"/>
    </xf>
    <xf numFmtId="177" fontId="7" fillId="0" borderId="18" xfId="0" applyNumberFormat="1" applyFont="1" applyBorder="1" applyAlignment="1">
      <alignment horizontal="right" vertical="center" wrapText="1"/>
    </xf>
    <xf numFmtId="176" fontId="7" fillId="2" borderId="47" xfId="0" applyNumberFormat="1" applyFont="1" applyFill="1" applyBorder="1" applyAlignment="1">
      <alignment horizontal="right" vertical="center" wrapText="1"/>
    </xf>
    <xf numFmtId="179" fontId="7" fillId="7" borderId="59" xfId="0" applyNumberFormat="1" applyFont="1" applyFill="1" applyBorder="1" applyAlignment="1">
      <alignment horizontal="right" vertical="center" wrapText="1"/>
    </xf>
    <xf numFmtId="179" fontId="7" fillId="7" borderId="60" xfId="0" applyNumberFormat="1" applyFont="1" applyFill="1" applyBorder="1" applyAlignment="1">
      <alignment horizontal="right" vertical="center" wrapText="1"/>
    </xf>
    <xf numFmtId="179" fontId="7" fillId="5" borderId="14" xfId="0" applyNumberFormat="1" applyFont="1" applyFill="1" applyBorder="1" applyAlignment="1">
      <alignment horizontal="right" vertical="center" wrapText="1"/>
    </xf>
    <xf numFmtId="179" fontId="10" fillId="0" borderId="11" xfId="0" applyNumberFormat="1" applyFont="1" applyBorder="1" applyAlignment="1">
      <alignment vertical="center" wrapText="1"/>
    </xf>
    <xf numFmtId="179" fontId="10" fillId="0" borderId="13" xfId="0" applyNumberFormat="1" applyFont="1" applyBorder="1" applyAlignment="1">
      <alignment vertical="center" wrapText="1"/>
    </xf>
    <xf numFmtId="179" fontId="8" fillId="5" borderId="53" xfId="0" applyNumberFormat="1" applyFont="1" applyFill="1" applyBorder="1" applyAlignment="1">
      <alignment vertical="center" wrapText="1"/>
    </xf>
    <xf numFmtId="176" fontId="8" fillId="5" borderId="52" xfId="0" applyNumberFormat="1" applyFont="1" applyFill="1" applyBorder="1" applyAlignment="1">
      <alignment horizontal="right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176" fontId="10" fillId="0" borderId="18" xfId="0" applyNumberFormat="1" applyFont="1" applyBorder="1" applyAlignment="1">
      <alignment horizontal="right" vertical="center" wrapText="1"/>
    </xf>
    <xf numFmtId="180" fontId="7" fillId="0" borderId="15" xfId="6" applyNumberFormat="1" applyFont="1" applyBorder="1" applyAlignment="1">
      <alignment horizontal="right" vertical="center" wrapText="1"/>
    </xf>
    <xf numFmtId="180" fontId="7" fillId="0" borderId="47" xfId="0" applyNumberFormat="1" applyFont="1" applyBorder="1" applyAlignment="1">
      <alignment horizontal="right" vertical="center" wrapText="1"/>
    </xf>
    <xf numFmtId="180" fontId="7" fillId="0" borderId="62" xfId="0" applyNumberFormat="1" applyFont="1" applyBorder="1" applyAlignment="1">
      <alignment horizontal="center" vertical="center" wrapText="1"/>
    </xf>
    <xf numFmtId="180" fontId="7" fillId="0" borderId="64" xfId="0" applyNumberFormat="1" applyFont="1" applyBorder="1" applyAlignment="1">
      <alignment horizontal="center" vertical="center" wrapText="1"/>
    </xf>
    <xf numFmtId="180" fontId="7" fillId="0" borderId="13" xfId="6" applyNumberFormat="1" applyFont="1" applyBorder="1" applyAlignment="1">
      <alignment horizontal="right" vertical="center" wrapText="1"/>
    </xf>
    <xf numFmtId="180" fontId="7" fillId="0" borderId="18" xfId="0" applyNumberFormat="1" applyFont="1" applyBorder="1" applyAlignment="1">
      <alignment horizontal="right" vertical="center" wrapText="1"/>
    </xf>
    <xf numFmtId="180" fontId="7" fillId="0" borderId="67" xfId="0" applyNumberFormat="1" applyFont="1" applyBorder="1" applyAlignment="1">
      <alignment horizontal="center" vertical="center" wrapText="1"/>
    </xf>
    <xf numFmtId="180" fontId="7" fillId="0" borderId="14" xfId="6" applyNumberFormat="1" applyFont="1" applyBorder="1" applyAlignment="1">
      <alignment horizontal="right" vertical="center" wrapText="1"/>
    </xf>
    <xf numFmtId="180" fontId="7" fillId="0" borderId="24" xfId="0" applyNumberFormat="1" applyFont="1" applyBorder="1" applyAlignment="1">
      <alignment horizontal="right" vertical="center" wrapText="1"/>
    </xf>
    <xf numFmtId="0" fontId="7" fillId="0" borderId="68" xfId="0" applyFont="1" applyBorder="1" applyAlignment="1">
      <alignment horizontal="center" vertical="center" wrapText="1"/>
    </xf>
    <xf numFmtId="41" fontId="7" fillId="0" borderId="69" xfId="6" applyFont="1" applyBorder="1" applyAlignment="1">
      <alignment horizontal="right" vertical="center" wrapText="1"/>
    </xf>
    <xf numFmtId="179" fontId="7" fillId="0" borderId="70" xfId="0" applyNumberFormat="1" applyFont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179" fontId="10" fillId="0" borderId="15" xfId="0" applyNumberFormat="1" applyFont="1" applyBorder="1" applyAlignment="1">
      <alignment vertical="center" wrapText="1"/>
    </xf>
    <xf numFmtId="176" fontId="10" fillId="0" borderId="47" xfId="0" applyNumberFormat="1" applyFont="1" applyBorder="1" applyAlignment="1">
      <alignment horizontal="right" vertical="center" wrapText="1"/>
    </xf>
    <xf numFmtId="179" fontId="10" fillId="0" borderId="11" xfId="0" applyNumberFormat="1" applyFont="1" applyBorder="1" applyAlignment="1">
      <alignment horizontal="right" vertical="center" wrapText="1"/>
    </xf>
    <xf numFmtId="3" fontId="7" fillId="0" borderId="61" xfId="0" applyNumberFormat="1" applyFont="1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72" xfId="0" applyBorder="1" applyAlignment="1">
      <alignment horizontal="right" vertical="center" wrapText="1"/>
    </xf>
    <xf numFmtId="3" fontId="7" fillId="0" borderId="73" xfId="0" applyNumberFormat="1" applyFont="1" applyBorder="1" applyAlignment="1">
      <alignment horizontal="right" vertical="center" wrapText="1"/>
    </xf>
    <xf numFmtId="0" fontId="0" fillId="0" borderId="63" xfId="0" applyBorder="1" applyAlignment="1">
      <alignment horizontal="right" vertical="center" wrapText="1"/>
    </xf>
    <xf numFmtId="0" fontId="0" fillId="0" borderId="74" xfId="0" applyBorder="1" applyAlignment="1">
      <alignment horizontal="right" vertical="center" wrapText="1"/>
    </xf>
    <xf numFmtId="0" fontId="2" fillId="0" borderId="48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180" fontId="7" fillId="0" borderId="30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80" fontId="7" fillId="0" borderId="32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180" fontId="8" fillId="0" borderId="65" xfId="0" applyNumberFormat="1" applyFont="1" applyBorder="1" applyAlignment="1">
      <alignment horizontal="right" vertical="center" wrapText="1"/>
    </xf>
    <xf numFmtId="0" fontId="0" fillId="0" borderId="65" xfId="0" applyBorder="1" applyAlignment="1">
      <alignment horizontal="right" vertical="center" wrapText="1"/>
    </xf>
    <xf numFmtId="0" fontId="0" fillId="0" borderId="66" xfId="0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5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7" borderId="5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7">
    <cellStyle name="쉼표 [0]" xfId="6" builtinId="6"/>
    <cellStyle name="쉼표 [0] 2" xfId="2"/>
    <cellStyle name="쉼표 [0] 2 2" xfId="4"/>
    <cellStyle name="표준" xfId="0" builtinId="0"/>
    <cellStyle name="표준 2" xfId="3"/>
    <cellStyle name="표준 2 2" xfId="5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opLeftCell="A4" workbookViewId="0">
      <selection activeCell="F7" sqref="F7"/>
    </sheetView>
  </sheetViews>
  <sheetFormatPr defaultRowHeight="16.5"/>
  <cols>
    <col min="1" max="1" width="13.5" customWidth="1"/>
    <col min="2" max="3" width="12.625" customWidth="1"/>
    <col min="4" max="4" width="14.75" customWidth="1"/>
    <col min="5" max="6" width="12.625" customWidth="1"/>
  </cols>
  <sheetData>
    <row r="1" spans="1:6" s="3" customFormat="1" ht="26.25">
      <c r="A1" s="4" t="s">
        <v>19</v>
      </c>
      <c r="B1" s="4"/>
      <c r="C1" s="4"/>
      <c r="D1" s="4"/>
    </row>
    <row r="3" spans="1:6" ht="24">
      <c r="A3" s="110" t="s">
        <v>20</v>
      </c>
      <c r="B3" s="110"/>
      <c r="C3" s="110"/>
      <c r="D3" s="110"/>
      <c r="E3" s="110"/>
      <c r="F3" s="110"/>
    </row>
    <row r="4" spans="1:6" ht="17.25" thickBot="1">
      <c r="F4" s="1" t="s">
        <v>29</v>
      </c>
    </row>
    <row r="5" spans="1:6" ht="34.5" customHeight="1" thickTop="1" thickBot="1">
      <c r="A5" s="111" t="s">
        <v>13</v>
      </c>
      <c r="B5" s="112"/>
      <c r="C5" s="113"/>
      <c r="D5" s="114" t="s">
        <v>14</v>
      </c>
      <c r="E5" s="112"/>
      <c r="F5" s="115"/>
    </row>
    <row r="6" spans="1:6" ht="34.5" customHeight="1" thickTop="1">
      <c r="A6" s="116" t="s">
        <v>2</v>
      </c>
      <c r="B6" s="5" t="s">
        <v>21</v>
      </c>
      <c r="C6" s="6" t="s">
        <v>22</v>
      </c>
      <c r="D6" s="118" t="s">
        <v>15</v>
      </c>
      <c r="E6" s="5" t="s">
        <v>21</v>
      </c>
      <c r="F6" s="7" t="s">
        <v>22</v>
      </c>
    </row>
    <row r="7" spans="1:6" ht="34.5" customHeight="1" thickBot="1">
      <c r="A7" s="117"/>
      <c r="B7" s="8">
        <f>SUM(B8:B13)</f>
        <v>116124853</v>
      </c>
      <c r="C7" s="9">
        <f>SUM(C8:C11)</f>
        <v>140296000</v>
      </c>
      <c r="D7" s="119"/>
      <c r="E7" s="8">
        <f>SUM(E8:E13)</f>
        <v>116124853</v>
      </c>
      <c r="F7" s="10">
        <f>SUM(F8:F12)</f>
        <v>140296000</v>
      </c>
    </row>
    <row r="8" spans="1:6" ht="34.5" customHeight="1" thickTop="1">
      <c r="A8" s="128" t="s">
        <v>3</v>
      </c>
      <c r="B8" s="103">
        <f>SUM(E8:E10)</f>
        <v>110718000</v>
      </c>
      <c r="C8" s="106">
        <f>SUM(F8:F10)</f>
        <v>133210000</v>
      </c>
      <c r="D8" s="12" t="s">
        <v>37</v>
      </c>
      <c r="E8" s="11">
        <v>96474470</v>
      </c>
      <c r="F8" s="13">
        <v>119675000</v>
      </c>
    </row>
    <row r="9" spans="1:6" ht="34.5" customHeight="1">
      <c r="A9" s="121"/>
      <c r="B9" s="104"/>
      <c r="C9" s="107"/>
      <c r="D9" s="14" t="s">
        <v>38</v>
      </c>
      <c r="E9" s="53">
        <v>11267220</v>
      </c>
      <c r="F9" s="56">
        <v>13535000</v>
      </c>
    </row>
    <row r="10" spans="1:6" ht="34.5" customHeight="1" thickBot="1">
      <c r="A10" s="129"/>
      <c r="B10" s="105"/>
      <c r="C10" s="108"/>
      <c r="D10" s="93" t="s">
        <v>52</v>
      </c>
      <c r="E10" s="94">
        <v>2976310</v>
      </c>
      <c r="F10" s="95">
        <v>0</v>
      </c>
    </row>
    <row r="11" spans="1:6" ht="34.5" customHeight="1" thickTop="1">
      <c r="A11" s="120" t="s">
        <v>55</v>
      </c>
      <c r="B11" s="123">
        <f>SUM(E11:E13)</f>
        <v>5406853</v>
      </c>
      <c r="C11" s="125">
        <f>SUM(F11:F13)</f>
        <v>7086000</v>
      </c>
      <c r="D11" s="90" t="s">
        <v>51</v>
      </c>
      <c r="E11" s="91">
        <v>3800000</v>
      </c>
      <c r="F11" s="92">
        <v>3696000</v>
      </c>
    </row>
    <row r="12" spans="1:6" ht="34.5" customHeight="1">
      <c r="A12" s="121"/>
      <c r="B12" s="104"/>
      <c r="C12" s="126"/>
      <c r="D12" s="87" t="s">
        <v>38</v>
      </c>
      <c r="E12" s="88">
        <v>1160000</v>
      </c>
      <c r="F12" s="89">
        <v>3390000</v>
      </c>
    </row>
    <row r="13" spans="1:6" ht="34.5" customHeight="1" thickBot="1">
      <c r="A13" s="122"/>
      <c r="B13" s="124"/>
      <c r="C13" s="127"/>
      <c r="D13" s="86" t="s">
        <v>53</v>
      </c>
      <c r="E13" s="84">
        <v>446853</v>
      </c>
      <c r="F13" s="85">
        <v>0</v>
      </c>
    </row>
    <row r="14" spans="1:6" ht="24" customHeight="1" thickTop="1">
      <c r="A14" s="109" t="s">
        <v>16</v>
      </c>
      <c r="B14" s="109"/>
      <c r="C14" s="109"/>
      <c r="D14" s="109"/>
      <c r="E14" s="109"/>
      <c r="F14" s="109"/>
    </row>
  </sheetData>
  <mergeCells count="12">
    <mergeCell ref="B8:B10"/>
    <mergeCell ref="C8:C10"/>
    <mergeCell ref="A14:F14"/>
    <mergeCell ref="A3:F3"/>
    <mergeCell ref="A5:C5"/>
    <mergeCell ref="D5:F5"/>
    <mergeCell ref="A6:A7"/>
    <mergeCell ref="D6:D7"/>
    <mergeCell ref="A11:A13"/>
    <mergeCell ref="B11:B13"/>
    <mergeCell ref="C11:C13"/>
    <mergeCell ref="A8:A10"/>
  </mergeCells>
  <phoneticPr fontId="1" type="noConversion"/>
  <pageMargins left="0.7" right="0.7" top="0.75" bottom="0.75" header="0.3" footer="0.3"/>
  <pageSetup paperSize="9" orientation="portrait" r:id="rId1"/>
  <ignoredErrors>
    <ignoredError sqref="C8 B11:C11 B8 F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showGridLines="0" tabSelected="1" zoomScaleNormal="100" workbookViewId="0">
      <selection activeCell="L7" sqref="L7"/>
    </sheetView>
  </sheetViews>
  <sheetFormatPr defaultRowHeight="16.5"/>
  <cols>
    <col min="1" max="1" width="7.125" customWidth="1"/>
    <col min="2" max="2" width="7.75" customWidth="1"/>
    <col min="3" max="3" width="15.375" customWidth="1"/>
    <col min="4" max="5" width="16.5" customWidth="1"/>
    <col min="6" max="6" width="13.375" customWidth="1"/>
    <col min="7" max="7" width="9.75" customWidth="1"/>
  </cols>
  <sheetData>
    <row r="2" spans="1:7" ht="26.25">
      <c r="A2" s="136" t="s">
        <v>23</v>
      </c>
      <c r="B2" s="136"/>
      <c r="C2" s="136"/>
      <c r="D2" s="136"/>
      <c r="E2" s="136"/>
      <c r="F2" s="136"/>
      <c r="G2" s="136"/>
    </row>
    <row r="3" spans="1:7" ht="17.25" thickBot="1">
      <c r="G3" t="s">
        <v>29</v>
      </c>
    </row>
    <row r="4" spans="1:7" ht="29.25" customHeight="1" thickTop="1" thickBot="1">
      <c r="A4" s="137" t="s">
        <v>4</v>
      </c>
      <c r="B4" s="138"/>
      <c r="C4" s="139"/>
      <c r="D4" s="16" t="s">
        <v>24</v>
      </c>
      <c r="E4" s="17" t="s">
        <v>25</v>
      </c>
      <c r="F4" s="18" t="s">
        <v>5</v>
      </c>
      <c r="G4" s="19" t="s">
        <v>6</v>
      </c>
    </row>
    <row r="5" spans="1:7" ht="27" customHeight="1" thickTop="1" thickBot="1">
      <c r="A5" s="140" t="s">
        <v>2</v>
      </c>
      <c r="B5" s="141"/>
      <c r="C5" s="142"/>
      <c r="D5" s="20">
        <f>SUM(D6,D11)</f>
        <v>116124853</v>
      </c>
      <c r="E5" s="20">
        <f>SUM(E6,E11)</f>
        <v>140296000</v>
      </c>
      <c r="F5" s="20">
        <f>SUM(E5-D5)</f>
        <v>24171147</v>
      </c>
      <c r="G5" s="21">
        <f>F5*100/E5</f>
        <v>17.228678650852483</v>
      </c>
    </row>
    <row r="6" spans="1:7" ht="37.5" customHeight="1" thickTop="1">
      <c r="A6" s="128" t="s">
        <v>3</v>
      </c>
      <c r="B6" s="132" t="s">
        <v>7</v>
      </c>
      <c r="C6" s="133"/>
      <c r="D6" s="22">
        <f>D7</f>
        <v>110718000</v>
      </c>
      <c r="E6" s="22">
        <f>E7</f>
        <v>133210000</v>
      </c>
      <c r="F6" s="22">
        <f>E6-D6</f>
        <v>22492000</v>
      </c>
      <c r="G6" s="23">
        <f t="shared" ref="G6:G10" si="0">F6*100/E6</f>
        <v>16.884618271901509</v>
      </c>
    </row>
    <row r="7" spans="1:7" ht="37.5" customHeight="1">
      <c r="A7" s="130"/>
      <c r="B7" s="134" t="s">
        <v>3</v>
      </c>
      <c r="C7" s="24" t="s">
        <v>8</v>
      </c>
      <c r="D7" s="25">
        <f>SUM(D8:D10)</f>
        <v>110718000</v>
      </c>
      <c r="E7" s="25">
        <f>SUM(E8:E10)</f>
        <v>133210000</v>
      </c>
      <c r="F7" s="25">
        <f>E7-D7</f>
        <v>22492000</v>
      </c>
      <c r="G7" s="26">
        <f t="shared" si="0"/>
        <v>16.884618271901509</v>
      </c>
    </row>
    <row r="8" spans="1:7" ht="37.5" customHeight="1">
      <c r="A8" s="130"/>
      <c r="B8" s="143"/>
      <c r="C8" s="27" t="s">
        <v>9</v>
      </c>
      <c r="D8" s="28">
        <v>46359000</v>
      </c>
      <c r="E8" s="28">
        <v>60905000</v>
      </c>
      <c r="F8" s="29">
        <f t="shared" ref="F8:F13" si="1">SUM(E8-D8)</f>
        <v>14546000</v>
      </c>
      <c r="G8" s="30">
        <f t="shared" si="0"/>
        <v>23.883096625892783</v>
      </c>
    </row>
    <row r="9" spans="1:7" ht="37.5" customHeight="1">
      <c r="A9" s="130"/>
      <c r="B9" s="143"/>
      <c r="C9" s="27" t="s">
        <v>10</v>
      </c>
      <c r="D9" s="28">
        <v>28380000</v>
      </c>
      <c r="E9" s="28">
        <v>34353000</v>
      </c>
      <c r="F9" s="29">
        <f t="shared" si="1"/>
        <v>5973000</v>
      </c>
      <c r="G9" s="30">
        <f t="shared" si="0"/>
        <v>17.38712776176753</v>
      </c>
    </row>
    <row r="10" spans="1:7" ht="37.5" customHeight="1" thickBot="1">
      <c r="A10" s="130"/>
      <c r="B10" s="143"/>
      <c r="C10" s="31" t="s">
        <v>11</v>
      </c>
      <c r="D10" s="72">
        <v>35979000</v>
      </c>
      <c r="E10" s="72">
        <v>37952000</v>
      </c>
      <c r="F10" s="15">
        <f t="shared" si="1"/>
        <v>1973000</v>
      </c>
      <c r="G10" s="73">
        <f t="shared" si="0"/>
        <v>5.1986720067453627</v>
      </c>
    </row>
    <row r="11" spans="1:7" ht="37.5" customHeight="1" thickTop="1">
      <c r="A11" s="128" t="s">
        <v>1</v>
      </c>
      <c r="B11" s="132" t="s">
        <v>7</v>
      </c>
      <c r="C11" s="133"/>
      <c r="D11" s="34">
        <f>D12</f>
        <v>5406853</v>
      </c>
      <c r="E11" s="22">
        <f>E12</f>
        <v>7086000</v>
      </c>
      <c r="F11" s="34">
        <f t="shared" si="1"/>
        <v>1679147</v>
      </c>
      <c r="G11" s="23">
        <f>G12</f>
        <v>23.696683601467683</v>
      </c>
    </row>
    <row r="12" spans="1:7" ht="37.5" customHeight="1">
      <c r="A12" s="130"/>
      <c r="B12" s="134" t="s">
        <v>1</v>
      </c>
      <c r="C12" s="24" t="s">
        <v>8</v>
      </c>
      <c r="D12" s="25">
        <f>D13</f>
        <v>5406853</v>
      </c>
      <c r="E12" s="25">
        <f>SUM(E13)</f>
        <v>7086000</v>
      </c>
      <c r="F12" s="35">
        <f t="shared" si="1"/>
        <v>1679147</v>
      </c>
      <c r="G12" s="26">
        <f>G13</f>
        <v>23.696683601467683</v>
      </c>
    </row>
    <row r="13" spans="1:7" ht="37.5" customHeight="1" thickBot="1">
      <c r="A13" s="131"/>
      <c r="B13" s="135"/>
      <c r="C13" s="32" t="s">
        <v>54</v>
      </c>
      <c r="D13" s="33">
        <v>5406853</v>
      </c>
      <c r="E13" s="33">
        <v>7086000</v>
      </c>
      <c r="F13" s="36">
        <f t="shared" si="1"/>
        <v>1679147</v>
      </c>
      <c r="G13" s="37">
        <f>F13*100/E13</f>
        <v>23.696683601467683</v>
      </c>
    </row>
    <row r="14" spans="1:7" ht="17.25" thickTop="1"/>
  </sheetData>
  <mergeCells count="9">
    <mergeCell ref="A11:A13"/>
    <mergeCell ref="B11:C11"/>
    <mergeCell ref="B12:B13"/>
    <mergeCell ref="A2:G2"/>
    <mergeCell ref="A4:C4"/>
    <mergeCell ref="A5:C5"/>
    <mergeCell ref="A6:A10"/>
    <mergeCell ref="B6:C6"/>
    <mergeCell ref="B7:B10"/>
  </mergeCells>
  <phoneticPr fontId="1" type="noConversion"/>
  <pageMargins left="0.7" right="0.7" top="0.75" bottom="0.75" header="0.3" footer="0.3"/>
  <pageSetup paperSize="9" scale="91" orientation="portrait" r:id="rId1"/>
  <ignoredErrors>
    <ignoredError sqref="F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showGridLines="0" workbookViewId="0">
      <selection activeCell="G30" sqref="G30"/>
    </sheetView>
  </sheetViews>
  <sheetFormatPr defaultRowHeight="16.5"/>
  <cols>
    <col min="2" max="2" width="11.125" customWidth="1"/>
    <col min="3" max="3" width="23" customWidth="1"/>
    <col min="4" max="5" width="15.375" customWidth="1"/>
    <col min="6" max="6" width="12.875" bestFit="1" customWidth="1"/>
    <col min="7" max="7" width="12.125" customWidth="1"/>
    <col min="11" max="11" width="16.75" customWidth="1"/>
    <col min="14" max="14" width="11.125" customWidth="1"/>
  </cols>
  <sheetData>
    <row r="2" spans="1:10" ht="26.25">
      <c r="A2" s="149" t="s">
        <v>26</v>
      </c>
      <c r="B2" s="149"/>
      <c r="C2" s="149"/>
      <c r="D2" s="149"/>
      <c r="E2" s="149"/>
      <c r="F2" s="149"/>
      <c r="G2" s="149"/>
    </row>
    <row r="3" spans="1:10" ht="17.25" thickBot="1">
      <c r="G3" t="s">
        <v>28</v>
      </c>
    </row>
    <row r="4" spans="1:10" ht="38.25" customHeight="1" thickTop="1" thickBot="1">
      <c r="A4" s="150" t="s">
        <v>4</v>
      </c>
      <c r="B4" s="151"/>
      <c r="C4" s="152"/>
      <c r="D4" s="39" t="s">
        <v>27</v>
      </c>
      <c r="E4" s="39" t="s">
        <v>25</v>
      </c>
      <c r="F4" s="39" t="s">
        <v>17</v>
      </c>
      <c r="G4" s="40" t="s">
        <v>6</v>
      </c>
    </row>
    <row r="5" spans="1:10" ht="29.25" customHeight="1" thickTop="1" thickBot="1">
      <c r="A5" s="153" t="s">
        <v>0</v>
      </c>
      <c r="B5" s="154"/>
      <c r="C5" s="155"/>
      <c r="D5" s="41">
        <f>SUM(D6,D19)</f>
        <v>116124853</v>
      </c>
      <c r="E5" s="41">
        <f>SUM(E6,E19)</f>
        <v>140296000</v>
      </c>
      <c r="F5" s="41">
        <f>SUM(E5-D5)</f>
        <v>24171147</v>
      </c>
      <c r="G5" s="42">
        <f>F5*100/E5</f>
        <v>17.228678650852483</v>
      </c>
    </row>
    <row r="6" spans="1:10" ht="24" customHeight="1" thickTop="1" thickBot="1">
      <c r="A6" s="162" t="s">
        <v>40</v>
      </c>
      <c r="B6" s="144" t="s">
        <v>7</v>
      </c>
      <c r="C6" s="156"/>
      <c r="D6" s="69">
        <f>SUM(D7,D11)</f>
        <v>110718000</v>
      </c>
      <c r="E6" s="69">
        <f>SUM(E7,E11)</f>
        <v>133210000</v>
      </c>
      <c r="F6" s="69">
        <f>SUM(F7,F11)</f>
        <v>22492000</v>
      </c>
      <c r="G6" s="70">
        <f>F6*100/E6</f>
        <v>16.884618271901509</v>
      </c>
      <c r="J6" s="2"/>
    </row>
    <row r="7" spans="1:10" ht="24" customHeight="1">
      <c r="A7" s="121"/>
      <c r="B7" s="157" t="s">
        <v>12</v>
      </c>
      <c r="C7" s="24" t="s">
        <v>8</v>
      </c>
      <c r="D7" s="66">
        <f>SUM(D8:D10)</f>
        <v>97242000</v>
      </c>
      <c r="E7" s="25">
        <f>SUM(E8:E10)</f>
        <v>119675000</v>
      </c>
      <c r="F7" s="67">
        <f t="shared" ref="F7:F16" si="0">SUM(E7-D7)</f>
        <v>22433000</v>
      </c>
      <c r="G7" s="68">
        <f t="shared" ref="G7:G10" si="1">F7*100/E7</f>
        <v>18.744934196782953</v>
      </c>
    </row>
    <row r="8" spans="1:10" ht="24" customHeight="1">
      <c r="A8" s="121"/>
      <c r="B8" s="157"/>
      <c r="C8" s="43" t="s">
        <v>32</v>
      </c>
      <c r="D8" s="44">
        <v>90050000</v>
      </c>
      <c r="E8" s="45">
        <v>105912000</v>
      </c>
      <c r="F8" s="46">
        <f>SUM(E8-D8)</f>
        <v>15862000</v>
      </c>
      <c r="G8" s="47">
        <f t="shared" si="1"/>
        <v>14.976584334164212</v>
      </c>
    </row>
    <row r="9" spans="1:10" ht="24" customHeight="1">
      <c r="A9" s="121"/>
      <c r="B9" s="157"/>
      <c r="C9" s="52" t="s">
        <v>31</v>
      </c>
      <c r="D9" s="44">
        <v>7192000</v>
      </c>
      <c r="E9" s="45">
        <v>5937000</v>
      </c>
      <c r="F9" s="46">
        <f>SUM(E9-D9)</f>
        <v>-1255000</v>
      </c>
      <c r="G9" s="47" t="s">
        <v>48</v>
      </c>
    </row>
    <row r="10" spans="1:10" ht="30.75" customHeight="1" thickBot="1">
      <c r="A10" s="121"/>
      <c r="B10" s="157"/>
      <c r="C10" s="60" t="s">
        <v>33</v>
      </c>
      <c r="D10" s="61">
        <v>0</v>
      </c>
      <c r="E10" s="62">
        <v>7826000</v>
      </c>
      <c r="F10" s="54">
        <f t="shared" si="0"/>
        <v>7826000</v>
      </c>
      <c r="G10" s="55">
        <f t="shared" si="1"/>
        <v>100</v>
      </c>
    </row>
    <row r="11" spans="1:10" ht="24" customHeight="1">
      <c r="A11" s="121"/>
      <c r="B11" s="163" t="s">
        <v>38</v>
      </c>
      <c r="C11" s="99" t="s">
        <v>8</v>
      </c>
      <c r="D11" s="63">
        <f>SUM(D12:D17)</f>
        <v>13476000</v>
      </c>
      <c r="E11" s="63">
        <f>SUM(E12:E18)</f>
        <v>13535000</v>
      </c>
      <c r="F11" s="64">
        <f>SUM(E11-D11)</f>
        <v>59000</v>
      </c>
      <c r="G11" s="65">
        <f t="shared" ref="G11:G16" si="2">F11*100/E11</f>
        <v>0.43590690801625415</v>
      </c>
    </row>
    <row r="12" spans="1:10" ht="24" customHeight="1">
      <c r="A12" s="121"/>
      <c r="B12" s="157"/>
      <c r="C12" s="52" t="s">
        <v>34</v>
      </c>
      <c r="D12" s="45">
        <v>2500000</v>
      </c>
      <c r="E12" s="45">
        <v>2725000</v>
      </c>
      <c r="F12" s="46">
        <f t="shared" si="0"/>
        <v>225000</v>
      </c>
      <c r="G12" s="47">
        <f t="shared" si="2"/>
        <v>8.2568807339449535</v>
      </c>
    </row>
    <row r="13" spans="1:10" ht="31.5" customHeight="1">
      <c r="A13" s="121"/>
      <c r="B13" s="157"/>
      <c r="C13" s="52" t="s">
        <v>35</v>
      </c>
      <c r="D13" s="45">
        <v>500000</v>
      </c>
      <c r="E13" s="45">
        <v>600000</v>
      </c>
      <c r="F13" s="46">
        <f t="shared" si="0"/>
        <v>100000</v>
      </c>
      <c r="G13" s="47">
        <f t="shared" si="2"/>
        <v>16.666666666666668</v>
      </c>
    </row>
    <row r="14" spans="1:10" ht="24" customHeight="1">
      <c r="A14" s="121"/>
      <c r="B14" s="157"/>
      <c r="C14" s="52" t="s">
        <v>30</v>
      </c>
      <c r="D14" s="45">
        <v>3900000</v>
      </c>
      <c r="E14" s="45">
        <v>3600000</v>
      </c>
      <c r="F14" s="46">
        <f t="shared" si="0"/>
        <v>-300000</v>
      </c>
      <c r="G14" s="47">
        <f t="shared" si="2"/>
        <v>-8.3333333333333339</v>
      </c>
    </row>
    <row r="15" spans="1:10" ht="24" customHeight="1">
      <c r="A15" s="121"/>
      <c r="B15" s="157"/>
      <c r="C15" s="52" t="s">
        <v>50</v>
      </c>
      <c r="D15" s="45">
        <v>3700000</v>
      </c>
      <c r="E15" s="45">
        <v>2710000</v>
      </c>
      <c r="F15" s="46">
        <f t="shared" si="0"/>
        <v>-990000</v>
      </c>
      <c r="G15" s="47">
        <f t="shared" si="2"/>
        <v>-36.53136531365314</v>
      </c>
    </row>
    <row r="16" spans="1:10" ht="24" customHeight="1">
      <c r="A16" s="121"/>
      <c r="B16" s="157"/>
      <c r="C16" s="97" t="s">
        <v>36</v>
      </c>
      <c r="D16" s="57">
        <v>2800000</v>
      </c>
      <c r="E16" s="57">
        <v>2400000</v>
      </c>
      <c r="F16" s="58">
        <f t="shared" si="0"/>
        <v>-400000</v>
      </c>
      <c r="G16" s="59">
        <f t="shared" si="2"/>
        <v>-16.666666666666668</v>
      </c>
    </row>
    <row r="17" spans="1:7" ht="24" customHeight="1">
      <c r="A17" s="121"/>
      <c r="B17" s="157"/>
      <c r="C17" s="60" t="s">
        <v>39</v>
      </c>
      <c r="D17" s="62">
        <v>76000</v>
      </c>
      <c r="E17" s="62">
        <v>0</v>
      </c>
      <c r="F17" s="54">
        <f>E17-D17</f>
        <v>-76000</v>
      </c>
      <c r="G17" s="55" t="s">
        <v>18</v>
      </c>
    </row>
    <row r="18" spans="1:7" ht="24" customHeight="1" thickBot="1">
      <c r="A18" s="122"/>
      <c r="B18" s="164"/>
      <c r="C18" s="98" t="s">
        <v>56</v>
      </c>
      <c r="D18" s="48"/>
      <c r="E18" s="48">
        <v>1500000</v>
      </c>
      <c r="F18" s="49">
        <f>E18-D18</f>
        <v>1500000</v>
      </c>
      <c r="G18" s="74">
        <f>F18*100/E18</f>
        <v>100</v>
      </c>
    </row>
    <row r="19" spans="1:7" ht="24" customHeight="1" thickTop="1" thickBot="1">
      <c r="A19" s="159" t="s">
        <v>41</v>
      </c>
      <c r="B19" s="144" t="s">
        <v>49</v>
      </c>
      <c r="C19" s="145"/>
      <c r="D19" s="75">
        <f>SUM(D20,D23)</f>
        <v>5406853</v>
      </c>
      <c r="E19" s="75">
        <f>SUM(E20,E23)</f>
        <v>7086000</v>
      </c>
      <c r="F19" s="76">
        <f>SUM(F20,F23)</f>
        <v>1679147</v>
      </c>
      <c r="G19" s="70" t="s">
        <v>48</v>
      </c>
    </row>
    <row r="20" spans="1:7" ht="24" customHeight="1">
      <c r="A20" s="160"/>
      <c r="B20" s="158" t="s">
        <v>37</v>
      </c>
      <c r="C20" s="38" t="s">
        <v>47</v>
      </c>
      <c r="D20" s="77">
        <f>SUM(D21:D22)</f>
        <v>3800000</v>
      </c>
      <c r="E20" s="77">
        <f>SUM(E21:E22)</f>
        <v>3696000</v>
      </c>
      <c r="F20" s="77">
        <f>SUM(F21:F22)</f>
        <v>-104000</v>
      </c>
      <c r="G20" s="68" t="s">
        <v>48</v>
      </c>
    </row>
    <row r="21" spans="1:7" ht="24" customHeight="1">
      <c r="A21" s="160"/>
      <c r="B21" s="147"/>
      <c r="C21" s="50" t="s">
        <v>42</v>
      </c>
      <c r="D21" s="78">
        <v>3400000</v>
      </c>
      <c r="E21" s="78">
        <v>3600000</v>
      </c>
      <c r="F21" s="78">
        <f>SUM(E21-D21)</f>
        <v>200000</v>
      </c>
      <c r="G21" s="82">
        <f>F21*100/E21</f>
        <v>5.5555555555555554</v>
      </c>
    </row>
    <row r="22" spans="1:7" ht="24" customHeight="1" thickBot="1">
      <c r="A22" s="160"/>
      <c r="B22" s="147"/>
      <c r="C22" s="96" t="s">
        <v>58</v>
      </c>
      <c r="D22" s="79">
        <v>400000</v>
      </c>
      <c r="E22" s="79">
        <v>96000</v>
      </c>
      <c r="F22" s="79">
        <f>SUM(E22-D22)</f>
        <v>-304000</v>
      </c>
      <c r="G22" s="83">
        <f>-G21</f>
        <v>-5.5555555555555554</v>
      </c>
    </row>
    <row r="23" spans="1:7" ht="24" customHeight="1">
      <c r="A23" s="160"/>
      <c r="B23" s="146" t="s">
        <v>38</v>
      </c>
      <c r="C23" s="71" t="s">
        <v>47</v>
      </c>
      <c r="D23" s="80">
        <f>SUM(D24:D29)</f>
        <v>1606853</v>
      </c>
      <c r="E23" s="80">
        <f>SUM(E24:E29)</f>
        <v>3390000</v>
      </c>
      <c r="F23" s="80">
        <f>SUM(F24:F29)</f>
        <v>1783147</v>
      </c>
      <c r="G23" s="81" t="s">
        <v>57</v>
      </c>
    </row>
    <row r="24" spans="1:7" ht="24" customHeight="1">
      <c r="A24" s="160"/>
      <c r="B24" s="147"/>
      <c r="C24" s="50" t="s">
        <v>43</v>
      </c>
      <c r="D24" s="78">
        <v>60000</v>
      </c>
      <c r="E24" s="78">
        <v>600000</v>
      </c>
      <c r="F24" s="78">
        <f t="shared" ref="F24:F29" si="3">SUM(E24-D24)</f>
        <v>540000</v>
      </c>
      <c r="G24" s="82">
        <f t="shared" ref="G24:G26" si="4">F24*100/E24</f>
        <v>90</v>
      </c>
    </row>
    <row r="25" spans="1:7" ht="24" customHeight="1">
      <c r="A25" s="160"/>
      <c r="B25" s="147"/>
      <c r="C25" s="50" t="s">
        <v>44</v>
      </c>
      <c r="D25" s="78"/>
      <c r="E25" s="78">
        <v>360000</v>
      </c>
      <c r="F25" s="78">
        <f t="shared" si="3"/>
        <v>360000</v>
      </c>
      <c r="G25" s="82">
        <f>F25*100/E25</f>
        <v>100</v>
      </c>
    </row>
    <row r="26" spans="1:7" ht="24" customHeight="1">
      <c r="A26" s="160"/>
      <c r="B26" s="147"/>
      <c r="C26" s="50" t="s">
        <v>45</v>
      </c>
      <c r="D26" s="78"/>
      <c r="E26" s="78">
        <v>30000</v>
      </c>
      <c r="F26" s="78">
        <f t="shared" si="3"/>
        <v>30000</v>
      </c>
      <c r="G26" s="82">
        <f t="shared" si="4"/>
        <v>100</v>
      </c>
    </row>
    <row r="27" spans="1:7" ht="24" customHeight="1">
      <c r="A27" s="160"/>
      <c r="B27" s="147"/>
      <c r="C27" s="50" t="s">
        <v>59</v>
      </c>
      <c r="D27" s="78">
        <v>1546853</v>
      </c>
      <c r="E27" s="102">
        <v>0</v>
      </c>
      <c r="F27" s="78">
        <f t="shared" si="3"/>
        <v>-1546853</v>
      </c>
      <c r="G27" s="82" t="s">
        <v>60</v>
      </c>
    </row>
    <row r="28" spans="1:7" ht="24" customHeight="1">
      <c r="A28" s="160"/>
      <c r="B28" s="147"/>
      <c r="C28" s="50" t="s">
        <v>30</v>
      </c>
      <c r="D28" s="78"/>
      <c r="E28" s="78">
        <v>1800000</v>
      </c>
      <c r="F28" s="78">
        <f t="shared" si="3"/>
        <v>1800000</v>
      </c>
      <c r="G28" s="82">
        <f t="shared" ref="G28" si="5">F28*100/E28</f>
        <v>100</v>
      </c>
    </row>
    <row r="29" spans="1:7" ht="24" customHeight="1" thickBot="1">
      <c r="A29" s="161"/>
      <c r="B29" s="148"/>
      <c r="C29" s="51" t="s">
        <v>46</v>
      </c>
      <c r="D29" s="100"/>
      <c r="E29" s="100">
        <v>600000</v>
      </c>
      <c r="F29" s="100">
        <f t="shared" si="3"/>
        <v>600000</v>
      </c>
      <c r="G29" s="101">
        <f>F29*100/E29</f>
        <v>100</v>
      </c>
    </row>
    <row r="30" spans="1:7" ht="17.25" thickTop="1"/>
  </sheetData>
  <mergeCells count="11">
    <mergeCell ref="B19:C19"/>
    <mergeCell ref="B23:B29"/>
    <mergeCell ref="A2:G2"/>
    <mergeCell ref="A4:C4"/>
    <mergeCell ref="A5:C5"/>
    <mergeCell ref="B6:C6"/>
    <mergeCell ref="B7:B10"/>
    <mergeCell ref="B20:B22"/>
    <mergeCell ref="A19:A29"/>
    <mergeCell ref="A6:A18"/>
    <mergeCell ref="B11:B18"/>
  </mergeCells>
  <phoneticPr fontId="1" type="noConversion"/>
  <pageMargins left="0.7" right="0.7" top="0.75" bottom="0.75" header="0.3" footer="0.3"/>
  <pageSetup paperSize="9" scale="81" orientation="portrait" r:id="rId1"/>
  <ignoredErrors>
    <ignoredError sqref="F6 F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1.세입세출_총괄표</vt:lpstr>
      <vt:lpstr>2.세입예산서</vt:lpstr>
      <vt:lpstr>3.세출예산서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다문화센터</dc:creator>
  <cp:lastModifiedBy>owner</cp:lastModifiedBy>
  <cp:lastPrinted>2020-06-05T05:49:52Z</cp:lastPrinted>
  <dcterms:created xsi:type="dcterms:W3CDTF">2017-01-12T02:13:16Z</dcterms:created>
  <dcterms:modified xsi:type="dcterms:W3CDTF">2020-06-05T05:50:09Z</dcterms:modified>
</cp:coreProperties>
</file>