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-120" yWindow="180" windowWidth="29040" windowHeight="15540" firstSheet="8" activeTab="15"/>
  </bookViews>
  <sheets>
    <sheet name="표지" sheetId="4" r:id="rId1"/>
    <sheet name="결산총괄표(복지관)" sheetId="1" r:id="rId2"/>
    <sheet name="세입결산서" sheetId="2" r:id="rId3"/>
    <sheet name="세출결산서" sheetId="3" r:id="rId4"/>
    <sheet name="결산총괄표 (재가센터)" sheetId="14" r:id="rId5"/>
    <sheet name="세입결산서 (재가센터)" sheetId="15" r:id="rId6"/>
    <sheet name="세출결산서 (재가센터)" sheetId="16" r:id="rId7"/>
    <sheet name="과목전용조서" sheetId="5" r:id="rId8"/>
    <sheet name="예비비사용조서" sheetId="6" r:id="rId9"/>
    <sheet name="현금및예금명세서" sheetId="13" r:id="rId10"/>
    <sheet name="사업수입명세서" sheetId="10" r:id="rId11"/>
    <sheet name="정부보조금명세서" sheetId="11" r:id="rId12"/>
    <sheet name="인건비명세서" sheetId="7" r:id="rId13"/>
    <sheet name="사업비명세서" sheetId="9" r:id="rId14"/>
    <sheet name="사무비명세서" sheetId="8" r:id="rId15"/>
    <sheet name="후원금품수입 및 사용결과보고" sheetId="17" r:id="rId16"/>
  </sheets>
  <definedNames>
    <definedName name="_xlnm.Print_Area" localSheetId="4">'결산총괄표 (재가센터)'!$A$1:$K$14</definedName>
    <definedName name="_xlnm.Print_Area" localSheetId="1">'결산총괄표(복지관)'!$A$1:$K$14</definedName>
    <definedName name="_xlnm.Print_Area" localSheetId="7">과목전용조서!$1:$26</definedName>
    <definedName name="_xlnm.Print_Area" localSheetId="2">세입결산서!$A$1:$H$70</definedName>
    <definedName name="_xlnm.Print_Area" localSheetId="8">예비비사용조서!$A$1:$E$19</definedName>
    <definedName name="_xlnm.Print_Area" localSheetId="12">인건비명세서!$A$1:$F$27</definedName>
    <definedName name="_xlnm.Print_Area" localSheetId="11">정부보조금명세서!$A$1:$H$89</definedName>
    <definedName name="_xlnm.Print_Area" localSheetId="0">표지!$A$1:$H$7</definedName>
    <definedName name="_xlnm.Print_Area" localSheetId="9">현금및예금명세서!$A$1:$H$52</definedName>
    <definedName name="_xlnm.Print_Area" localSheetId="15">'후원금품수입 및 사용결과보고'!$A$1:$G$32</definedName>
    <definedName name="_xlnm.Print_Titles" localSheetId="14">사무비명세서!$4:$5</definedName>
    <definedName name="_xlnm.Print_Titles" localSheetId="13">사업비명세서!$3:$4</definedName>
    <definedName name="_xlnm.Print_Titles" localSheetId="2">세입결산서!$3:$4</definedName>
    <definedName name="_xlnm.Print_Titles" localSheetId="5">'세입결산서 (재가센터)'!$3:$4</definedName>
    <definedName name="_xlnm.Print_Titles" localSheetId="3">세출결산서!$3:$4</definedName>
    <definedName name="_xlnm.Print_Titles" localSheetId="6">'세출결산서 (재가센터)'!$3:$4</definedName>
  </definedNames>
  <calcPr calcId="152511"/>
</workbook>
</file>

<file path=xl/calcChain.xml><?xml version="1.0" encoding="utf-8"?>
<calcChain xmlns="http://schemas.openxmlformats.org/spreadsheetml/2006/main">
  <c r="D22" i="17" l="1"/>
  <c r="F7" i="17"/>
  <c r="F10" i="10"/>
  <c r="F11" i="10"/>
  <c r="F12" i="10"/>
  <c r="F13" i="10"/>
  <c r="F14" i="10"/>
  <c r="F15" i="10"/>
  <c r="F9" i="10"/>
  <c r="F16" i="10" s="1"/>
  <c r="F32" i="9"/>
  <c r="F33" i="9"/>
  <c r="F31" i="9"/>
  <c r="F34" i="9" s="1"/>
  <c r="F6" i="9"/>
  <c r="F7" i="9"/>
  <c r="F8" i="9"/>
  <c r="F9" i="9"/>
  <c r="F10" i="9"/>
  <c r="F11" i="9"/>
  <c r="F12" i="9"/>
  <c r="F13" i="9"/>
  <c r="F14" i="9"/>
  <c r="F15" i="9"/>
  <c r="F16" i="9"/>
  <c r="F17" i="9"/>
  <c r="F5" i="9"/>
  <c r="F18" i="9" s="1"/>
  <c r="E24" i="7"/>
  <c r="E25" i="7"/>
  <c r="E26" i="7"/>
  <c r="E23" i="7"/>
  <c r="E27" i="7" s="1"/>
  <c r="E7" i="7"/>
  <c r="E8" i="7"/>
  <c r="E9" i="7"/>
  <c r="E10" i="7"/>
  <c r="E11" i="7"/>
  <c r="E6" i="7"/>
  <c r="E12" i="7" s="1"/>
  <c r="F32" i="8"/>
  <c r="F33" i="8"/>
  <c r="F31" i="8"/>
  <c r="F34" i="8" s="1"/>
  <c r="F7" i="8"/>
  <c r="F16" i="8" s="1"/>
  <c r="F8" i="8"/>
  <c r="F9" i="8"/>
  <c r="F10" i="8"/>
  <c r="F11" i="8"/>
  <c r="F12" i="8"/>
  <c r="F13" i="8"/>
  <c r="F14" i="8"/>
  <c r="F15" i="8"/>
  <c r="F6" i="8"/>
  <c r="E69" i="2" l="1"/>
  <c r="H89" i="11" l="1"/>
  <c r="J10" i="11"/>
  <c r="J9" i="11"/>
  <c r="I50" i="11"/>
  <c r="H50" i="11"/>
  <c r="G49" i="13"/>
  <c r="G41" i="13"/>
  <c r="F41" i="13"/>
  <c r="F49" i="13"/>
  <c r="F50" i="13" l="1"/>
  <c r="G50" i="13"/>
  <c r="G54" i="13" s="1"/>
  <c r="F27" i="15"/>
  <c r="F28" i="15" s="1"/>
  <c r="G27" i="15"/>
  <c r="G28" i="15" s="1"/>
  <c r="E27" i="15"/>
  <c r="E28" i="15" s="1"/>
  <c r="F26" i="15"/>
  <c r="G26" i="15"/>
  <c r="E26" i="15"/>
  <c r="G22" i="15"/>
  <c r="F22" i="15"/>
  <c r="E22" i="15"/>
  <c r="E16" i="15"/>
  <c r="F48" i="16"/>
  <c r="G48" i="16"/>
  <c r="E48" i="16"/>
  <c r="F47" i="16"/>
  <c r="G47" i="16"/>
  <c r="E47" i="16"/>
  <c r="E19" i="16"/>
  <c r="G46" i="16"/>
  <c r="F46" i="16"/>
  <c r="E46" i="16"/>
  <c r="H45" i="16"/>
  <c r="H44" i="16"/>
  <c r="G43" i="16"/>
  <c r="F43" i="16"/>
  <c r="E43" i="16"/>
  <c r="H42" i="16"/>
  <c r="H41" i="16"/>
  <c r="G40" i="16"/>
  <c r="F40" i="16"/>
  <c r="E40" i="16"/>
  <c r="H39" i="16"/>
  <c r="H38" i="16"/>
  <c r="G37" i="16"/>
  <c r="F37" i="16"/>
  <c r="E37" i="16"/>
  <c r="H36" i="16"/>
  <c r="H35" i="16"/>
  <c r="G34" i="16"/>
  <c r="F34" i="16"/>
  <c r="E34" i="16"/>
  <c r="H33" i="16"/>
  <c r="H32" i="16"/>
  <c r="G31" i="16"/>
  <c r="F31" i="16"/>
  <c r="E31" i="16"/>
  <c r="H30" i="16"/>
  <c r="H29" i="16"/>
  <c r="G28" i="16"/>
  <c r="F28" i="16"/>
  <c r="E28" i="16"/>
  <c r="H27" i="16"/>
  <c r="H26" i="16"/>
  <c r="G25" i="16"/>
  <c r="F25" i="16"/>
  <c r="E25" i="16"/>
  <c r="H24" i="16"/>
  <c r="H23" i="16"/>
  <c r="G22" i="16"/>
  <c r="F22" i="16"/>
  <c r="E22" i="16"/>
  <c r="H21" i="16"/>
  <c r="H20" i="16"/>
  <c r="G19" i="16"/>
  <c r="F19" i="16"/>
  <c r="H18" i="16"/>
  <c r="H17" i="16"/>
  <c r="G16" i="16"/>
  <c r="F16" i="16"/>
  <c r="E16" i="16"/>
  <c r="H15" i="16"/>
  <c r="H14" i="16"/>
  <c r="G13" i="16"/>
  <c r="F13" i="16"/>
  <c r="E13" i="16"/>
  <c r="H12" i="16"/>
  <c r="H11" i="16"/>
  <c r="G10" i="16"/>
  <c r="F10" i="16"/>
  <c r="E10" i="16"/>
  <c r="H9" i="16"/>
  <c r="H8" i="16"/>
  <c r="G7" i="16"/>
  <c r="F7" i="16"/>
  <c r="E7" i="16"/>
  <c r="H6" i="16"/>
  <c r="H48" i="16" s="1"/>
  <c r="H5" i="16"/>
  <c r="H47" i="16" s="1"/>
  <c r="F25" i="15"/>
  <c r="H25" i="15" s="1"/>
  <c r="H24" i="15"/>
  <c r="H23" i="15"/>
  <c r="H21" i="15"/>
  <c r="H20" i="15"/>
  <c r="H19" i="15"/>
  <c r="H18" i="15"/>
  <c r="H17" i="15"/>
  <c r="G16" i="15"/>
  <c r="F16" i="15"/>
  <c r="H15" i="15"/>
  <c r="H14" i="15"/>
  <c r="G13" i="15"/>
  <c r="F13" i="15"/>
  <c r="E13" i="15"/>
  <c r="H12" i="15"/>
  <c r="H11" i="15"/>
  <c r="G10" i="15"/>
  <c r="F10" i="15"/>
  <c r="E10" i="15"/>
  <c r="H9" i="15"/>
  <c r="H8" i="15"/>
  <c r="G7" i="15"/>
  <c r="F7" i="15"/>
  <c r="E7" i="15"/>
  <c r="H6" i="15"/>
  <c r="H27" i="15" s="1"/>
  <c r="H28" i="15" s="1"/>
  <c r="H5" i="15"/>
  <c r="H26" i="15" s="1"/>
  <c r="F108" i="3"/>
  <c r="G108" i="3"/>
  <c r="G109" i="3" s="1"/>
  <c r="E108" i="3"/>
  <c r="E109" i="3" s="1"/>
  <c r="F107" i="3"/>
  <c r="F109" i="3" s="1"/>
  <c r="G107" i="3"/>
  <c r="E107" i="3"/>
  <c r="G97" i="3"/>
  <c r="F97" i="3"/>
  <c r="E97" i="3"/>
  <c r="H96" i="3"/>
  <c r="H95" i="3"/>
  <c r="G106" i="3"/>
  <c r="F106" i="3"/>
  <c r="E106" i="3"/>
  <c r="H105" i="3"/>
  <c r="H104" i="3"/>
  <c r="G103" i="3"/>
  <c r="F103" i="3"/>
  <c r="E103" i="3"/>
  <c r="H102" i="3"/>
  <c r="H101" i="3"/>
  <c r="G100" i="3"/>
  <c r="F100" i="3"/>
  <c r="E100" i="3"/>
  <c r="H99" i="3"/>
  <c r="H98" i="3"/>
  <c r="G94" i="3"/>
  <c r="F94" i="3"/>
  <c r="E94" i="3"/>
  <c r="H93" i="3"/>
  <c r="H92" i="3"/>
  <c r="G91" i="3"/>
  <c r="F91" i="3"/>
  <c r="E91" i="3"/>
  <c r="H90" i="3"/>
  <c r="H89" i="3"/>
  <c r="G88" i="3"/>
  <c r="F88" i="3"/>
  <c r="E88" i="3"/>
  <c r="H87" i="3"/>
  <c r="H86" i="3"/>
  <c r="G85" i="3"/>
  <c r="F85" i="3"/>
  <c r="E85" i="3"/>
  <c r="H84" i="3"/>
  <c r="H83" i="3"/>
  <c r="G82" i="3"/>
  <c r="F82" i="3"/>
  <c r="E82" i="3"/>
  <c r="H81" i="3"/>
  <c r="H80" i="3"/>
  <c r="G79" i="3"/>
  <c r="F79" i="3"/>
  <c r="E79" i="3"/>
  <c r="H78" i="3"/>
  <c r="H77" i="3"/>
  <c r="G76" i="3"/>
  <c r="F76" i="3"/>
  <c r="E76" i="3"/>
  <c r="H75" i="3"/>
  <c r="H74" i="3"/>
  <c r="G73" i="3"/>
  <c r="F73" i="3"/>
  <c r="E73" i="3"/>
  <c r="H72" i="3"/>
  <c r="H71" i="3"/>
  <c r="G70" i="3"/>
  <c r="F70" i="3"/>
  <c r="E70" i="3"/>
  <c r="H69" i="3"/>
  <c r="H68" i="3"/>
  <c r="H66" i="3"/>
  <c r="H65" i="3"/>
  <c r="G67" i="3"/>
  <c r="F67" i="3"/>
  <c r="E67" i="3"/>
  <c r="G64" i="3"/>
  <c r="F64" i="3"/>
  <c r="E64" i="3"/>
  <c r="H63" i="3"/>
  <c r="H62" i="3"/>
  <c r="G61" i="3"/>
  <c r="F61" i="3"/>
  <c r="E61" i="3"/>
  <c r="H60" i="3"/>
  <c r="H59" i="3"/>
  <c r="G58" i="3"/>
  <c r="F58" i="3"/>
  <c r="E58" i="3"/>
  <c r="H57" i="3"/>
  <c r="H56" i="3"/>
  <c r="G55" i="3"/>
  <c r="F55" i="3"/>
  <c r="E55" i="3"/>
  <c r="H54" i="3"/>
  <c r="H53" i="3"/>
  <c r="G52" i="3"/>
  <c r="F52" i="3"/>
  <c r="E52" i="3"/>
  <c r="H51" i="3"/>
  <c r="H50" i="3"/>
  <c r="G49" i="3"/>
  <c r="F49" i="3"/>
  <c r="E49" i="3"/>
  <c r="H48" i="3"/>
  <c r="H47" i="3"/>
  <c r="G46" i="3"/>
  <c r="F46" i="3"/>
  <c r="E46" i="3"/>
  <c r="H45" i="3"/>
  <c r="H44" i="3"/>
  <c r="G43" i="3"/>
  <c r="F43" i="3"/>
  <c r="E43" i="3"/>
  <c r="H42" i="3"/>
  <c r="H41" i="3"/>
  <c r="G40" i="3"/>
  <c r="F40" i="3"/>
  <c r="E40" i="3"/>
  <c r="H39" i="3"/>
  <c r="H38" i="3"/>
  <c r="G37" i="3"/>
  <c r="F37" i="3"/>
  <c r="E37" i="3"/>
  <c r="H36" i="3"/>
  <c r="H35" i="3"/>
  <c r="G34" i="3"/>
  <c r="F34" i="3"/>
  <c r="E34" i="3"/>
  <c r="H33" i="3"/>
  <c r="H32" i="3"/>
  <c r="H30" i="3"/>
  <c r="H29" i="3"/>
  <c r="G31" i="3"/>
  <c r="F31" i="3"/>
  <c r="E31" i="3"/>
  <c r="G28" i="3"/>
  <c r="G25" i="3"/>
  <c r="G22" i="3"/>
  <c r="H21" i="3"/>
  <c r="H23" i="3"/>
  <c r="H24" i="3"/>
  <c r="H26" i="3"/>
  <c r="H27" i="3"/>
  <c r="H20" i="3"/>
  <c r="F28" i="3"/>
  <c r="F25" i="3"/>
  <c r="F22" i="3"/>
  <c r="H18" i="3"/>
  <c r="H17" i="3"/>
  <c r="F19" i="3"/>
  <c r="G19" i="3"/>
  <c r="E19" i="3"/>
  <c r="H15" i="3"/>
  <c r="H14" i="3"/>
  <c r="F16" i="3"/>
  <c r="E16" i="3"/>
  <c r="G13" i="3"/>
  <c r="H11" i="3"/>
  <c r="H13" i="3" s="1"/>
  <c r="H16" i="3" l="1"/>
  <c r="H25" i="3"/>
  <c r="H108" i="3"/>
  <c r="H28" i="3"/>
  <c r="H22" i="3"/>
  <c r="H16" i="15"/>
  <c r="H10" i="15"/>
  <c r="H7" i="15"/>
  <c r="H13" i="15"/>
  <c r="H22" i="15"/>
  <c r="H46" i="16"/>
  <c r="H28" i="16"/>
  <c r="H16" i="16"/>
  <c r="H22" i="16"/>
  <c r="H34" i="16"/>
  <c r="H40" i="16"/>
  <c r="H7" i="16"/>
  <c r="H19" i="16"/>
  <c r="H25" i="16"/>
  <c r="H37" i="16"/>
  <c r="H43" i="16"/>
  <c r="H13" i="16"/>
  <c r="H31" i="16"/>
  <c r="G49" i="16"/>
  <c r="F49" i="16"/>
  <c r="H49" i="16"/>
  <c r="H10" i="16"/>
  <c r="E49" i="16"/>
  <c r="H100" i="3"/>
  <c r="H103" i="3"/>
  <c r="H106" i="3"/>
  <c r="H97" i="3"/>
  <c r="H94" i="3"/>
  <c r="H91" i="3"/>
  <c r="H88" i="3"/>
  <c r="H85" i="3"/>
  <c r="H82" i="3"/>
  <c r="H79" i="3"/>
  <c r="H76" i="3"/>
  <c r="H73" i="3"/>
  <c r="H70" i="3"/>
  <c r="H67" i="3"/>
  <c r="H64" i="3"/>
  <c r="H61" i="3"/>
  <c r="H58" i="3"/>
  <c r="H55" i="3"/>
  <c r="H52" i="3"/>
  <c r="H49" i="3"/>
  <c r="H46" i="3"/>
  <c r="H43" i="3"/>
  <c r="H40" i="3"/>
  <c r="H37" i="3"/>
  <c r="H34" i="3"/>
  <c r="H31" i="3"/>
  <c r="H19" i="3"/>
  <c r="G10" i="3"/>
  <c r="H9" i="3"/>
  <c r="H8" i="3"/>
  <c r="H6" i="3"/>
  <c r="H5" i="3"/>
  <c r="F10" i="3"/>
  <c r="F7" i="3"/>
  <c r="G7" i="3"/>
  <c r="F13" i="3"/>
  <c r="H10" i="3" l="1"/>
  <c r="H7" i="3"/>
  <c r="H107" i="3"/>
  <c r="H109" i="3" s="1"/>
  <c r="G16" i="3"/>
  <c r="E10" i="3"/>
  <c r="E7" i="3"/>
  <c r="F69" i="2"/>
  <c r="H69" i="2" s="1"/>
  <c r="G69" i="2"/>
  <c r="H6" i="2"/>
  <c r="F68" i="2"/>
  <c r="G68" i="2"/>
  <c r="E68" i="2"/>
  <c r="E70" i="2" s="1"/>
  <c r="F67" i="2"/>
  <c r="F64" i="2"/>
  <c r="G64" i="2"/>
  <c r="F55" i="2"/>
  <c r="G55" i="2"/>
  <c r="E64" i="2"/>
  <c r="H58" i="2"/>
  <c r="E55" i="2"/>
  <c r="F52" i="2"/>
  <c r="F49" i="2"/>
  <c r="G49" i="2"/>
  <c r="F46" i="2"/>
  <c r="G46" i="2"/>
  <c r="F40" i="2"/>
  <c r="G40" i="2"/>
  <c r="F43" i="2"/>
  <c r="G43" i="2"/>
  <c r="E49" i="2"/>
  <c r="E46" i="2"/>
  <c r="E43" i="2"/>
  <c r="E40" i="2"/>
  <c r="H44" i="2"/>
  <c r="H45" i="2"/>
  <c r="H47" i="2"/>
  <c r="H48" i="2"/>
  <c r="H49" i="2" s="1"/>
  <c r="H50" i="2"/>
  <c r="H51" i="2"/>
  <c r="H53" i="2"/>
  <c r="H54" i="2"/>
  <c r="H55" i="2" s="1"/>
  <c r="H56" i="2"/>
  <c r="H57" i="2"/>
  <c r="H59" i="2"/>
  <c r="H60" i="2"/>
  <c r="H61" i="2"/>
  <c r="H62" i="2"/>
  <c r="H63" i="2"/>
  <c r="H65" i="2"/>
  <c r="H66" i="2"/>
  <c r="H67" i="2"/>
  <c r="G37" i="2"/>
  <c r="F37" i="2"/>
  <c r="E37" i="2"/>
  <c r="G34" i="2"/>
  <c r="F34" i="2"/>
  <c r="E34" i="2"/>
  <c r="H33" i="2"/>
  <c r="H32" i="2"/>
  <c r="G31" i="2"/>
  <c r="G25" i="2"/>
  <c r="G28" i="2"/>
  <c r="G16" i="2"/>
  <c r="G19" i="2"/>
  <c r="G22" i="2"/>
  <c r="G13" i="2"/>
  <c r="G10" i="2"/>
  <c r="H14" i="2"/>
  <c r="H15" i="2"/>
  <c r="H17" i="2"/>
  <c r="H18" i="2"/>
  <c r="H20" i="2"/>
  <c r="H21" i="2"/>
  <c r="H23" i="2"/>
  <c r="H24" i="2"/>
  <c r="H26" i="2"/>
  <c r="H27" i="2"/>
  <c r="H29" i="2"/>
  <c r="H30" i="2"/>
  <c r="H35" i="2"/>
  <c r="H36" i="2"/>
  <c r="H38" i="2"/>
  <c r="H39" i="2"/>
  <c r="H41" i="2"/>
  <c r="H42" i="2"/>
  <c r="H11" i="2"/>
  <c r="H12" i="2"/>
  <c r="H9" i="2"/>
  <c r="H8" i="2"/>
  <c r="H5" i="2"/>
  <c r="H68" i="2" s="1"/>
  <c r="F25" i="2"/>
  <c r="E25" i="2"/>
  <c r="F22" i="2"/>
  <c r="E22" i="2"/>
  <c r="F19" i="2"/>
  <c r="E19" i="2"/>
  <c r="F31" i="2"/>
  <c r="E31" i="2"/>
  <c r="F28" i="2"/>
  <c r="E28" i="2"/>
  <c r="F16" i="2"/>
  <c r="E16" i="2"/>
  <c r="F13" i="2"/>
  <c r="E13" i="2"/>
  <c r="E10" i="2"/>
  <c r="G7" i="2"/>
  <c r="G70" i="2" s="1"/>
  <c r="F10" i="2"/>
  <c r="F7" i="2"/>
  <c r="I14" i="14"/>
  <c r="H14" i="14"/>
  <c r="D14" i="14"/>
  <c r="C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I14" i="1"/>
  <c r="H14" i="1"/>
  <c r="E7" i="1"/>
  <c r="E8" i="1"/>
  <c r="E9" i="1"/>
  <c r="E10" i="1"/>
  <c r="E11" i="1"/>
  <c r="E12" i="1"/>
  <c r="E13" i="1"/>
  <c r="E6" i="1"/>
  <c r="J7" i="1"/>
  <c r="J8" i="1"/>
  <c r="J9" i="1"/>
  <c r="J10" i="1"/>
  <c r="J11" i="1"/>
  <c r="J12" i="1"/>
  <c r="J13" i="1"/>
  <c r="J6" i="1"/>
  <c r="F70" i="2" l="1"/>
  <c r="H64" i="2"/>
  <c r="H40" i="2"/>
  <c r="H52" i="2"/>
  <c r="H10" i="2"/>
  <c r="H43" i="2"/>
  <c r="H7" i="2"/>
  <c r="H70" i="2" s="1"/>
  <c r="H46" i="2"/>
  <c r="H28" i="2"/>
  <c r="H22" i="2"/>
  <c r="H16" i="2"/>
  <c r="H37" i="2"/>
  <c r="H31" i="2"/>
  <c r="H25" i="2"/>
  <c r="H19" i="2"/>
  <c r="H13" i="2"/>
  <c r="H34" i="2"/>
  <c r="J14" i="14"/>
  <c r="E14" i="14"/>
  <c r="J14" i="1"/>
  <c r="D14" i="1"/>
  <c r="C14" i="1" l="1"/>
  <c r="E14" i="1" s="1"/>
</calcChain>
</file>

<file path=xl/sharedStrings.xml><?xml version="1.0" encoding="utf-8"?>
<sst xmlns="http://schemas.openxmlformats.org/spreadsheetml/2006/main" count="1390" uniqueCount="502">
  <si>
    <t>세입</t>
  </si>
  <si>
    <t>세출</t>
  </si>
  <si>
    <t>관</t>
  </si>
  <si>
    <t>항</t>
  </si>
  <si>
    <t>예산액</t>
  </si>
  <si>
    <t>결산액</t>
  </si>
  <si>
    <t>증감액</t>
  </si>
  <si>
    <t>사업수입</t>
  </si>
  <si>
    <t>사무비</t>
  </si>
  <si>
    <t>인건비</t>
  </si>
  <si>
    <t>보조금수입</t>
  </si>
  <si>
    <t>업무추진비</t>
  </si>
  <si>
    <t>후원금수입</t>
  </si>
  <si>
    <t>운영비</t>
  </si>
  <si>
    <t>전입금</t>
  </si>
  <si>
    <t>재산조성비</t>
  </si>
  <si>
    <t>시설비</t>
  </si>
  <si>
    <t>잡수입</t>
  </si>
  <si>
    <t>사업비</t>
  </si>
  <si>
    <t>과년도지출</t>
  </si>
  <si>
    <t>잡지출</t>
  </si>
  <si>
    <t>예비비 및 기타</t>
  </si>
  <si>
    <t>합계</t>
  </si>
  <si>
    <t>목</t>
  </si>
  <si>
    <t>구분</t>
  </si>
  <si>
    <t>자부담</t>
  </si>
  <si>
    <t>후원금</t>
  </si>
  <si>
    <t>예산</t>
  </si>
  <si>
    <t>결산</t>
  </si>
  <si>
    <t>증감</t>
  </si>
  <si>
    <t>시군구보조금</t>
  </si>
  <si>
    <t>지정후원금</t>
  </si>
  <si>
    <t>비지정후원금</t>
  </si>
  <si>
    <t>법인전입금</t>
  </si>
  <si>
    <t>기타예금이자수입</t>
  </si>
  <si>
    <t>기타잡수입</t>
  </si>
  <si>
    <t>합 계</t>
    <phoneticPr fontId="1" type="noConversion"/>
  </si>
  <si>
    <t>급여</t>
  </si>
  <si>
    <t>제수당</t>
  </si>
  <si>
    <t>퇴직금 및 퇴직적립금</t>
  </si>
  <si>
    <t>사회보험부담금</t>
  </si>
  <si>
    <t>기타후생경비</t>
  </si>
  <si>
    <t>기관운영비</t>
  </si>
  <si>
    <t>회의비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</si>
  <si>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</si>
  <si>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</si>
  <si>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</si>
  <si>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</si>
  <si>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</si>
  <si>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</si>
  <si>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</si>
  <si>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 유지비</t>
  </si>
  <si>
    <t>예비비</t>
  </si>
  <si>
    <t>합계</t>
    <phoneticPr fontId="1" type="noConversion"/>
  </si>
  <si>
    <t>보조금</t>
    <phoneticPr fontId="1" type="noConversion"/>
  </si>
  <si>
    <t>과 목 전 용 조 서</t>
    <phoneticPr fontId="5" type="noConversion"/>
  </si>
  <si>
    <t>(단위:원)</t>
    <phoneticPr fontId="5" type="noConversion"/>
  </si>
  <si>
    <t>과          목</t>
    <phoneticPr fontId="5" type="noConversion"/>
  </si>
  <si>
    <t>전   용
연월일</t>
    <phoneticPr fontId="5" type="noConversion"/>
  </si>
  <si>
    <t>예산액
(1)</t>
    <phoneticPr fontId="5" type="noConversion"/>
  </si>
  <si>
    <t>전용액
(2)</t>
    <phoneticPr fontId="5" type="noConversion"/>
  </si>
  <si>
    <t>예산현액
(1+2=3)</t>
    <phoneticPr fontId="5" type="noConversion"/>
  </si>
  <si>
    <t>지불액
(4)</t>
    <phoneticPr fontId="5" type="noConversion"/>
  </si>
  <si>
    <t>불용액
(3-4)</t>
    <phoneticPr fontId="5" type="noConversion"/>
  </si>
  <si>
    <t>전 용
사 유</t>
    <phoneticPr fontId="5" type="noConversion"/>
  </si>
  <si>
    <t>관</t>
    <phoneticPr fontId="5" type="noConversion"/>
  </si>
  <si>
    <t>항</t>
    <phoneticPr fontId="5" type="noConversion"/>
  </si>
  <si>
    <t>목</t>
    <phoneticPr fontId="5" type="noConversion"/>
  </si>
  <si>
    <t>해</t>
    <phoneticPr fontId="5" type="noConversion"/>
  </si>
  <si>
    <t>당</t>
    <phoneticPr fontId="5" type="noConversion"/>
  </si>
  <si>
    <t>없</t>
    <phoneticPr fontId="5" type="noConversion"/>
  </si>
  <si>
    <t>음</t>
    <phoneticPr fontId="5" type="noConversion"/>
  </si>
  <si>
    <t>예 비 비 사 용 조 서</t>
    <phoneticPr fontId="5" type="noConversion"/>
  </si>
  <si>
    <t>사용일자</t>
    <phoneticPr fontId="5" type="noConversion"/>
  </si>
  <si>
    <t>금    액</t>
    <phoneticPr fontId="5" type="noConversion"/>
  </si>
  <si>
    <t>사       유</t>
    <phoneticPr fontId="5" type="noConversion"/>
  </si>
  <si>
    <t>사용내역</t>
    <phoneticPr fontId="5" type="noConversion"/>
  </si>
  <si>
    <t>비    고</t>
    <phoneticPr fontId="5" type="noConversion"/>
  </si>
  <si>
    <t>(단위 : 원)</t>
    <phoneticPr fontId="1" type="noConversion"/>
  </si>
  <si>
    <t>금액</t>
  </si>
  <si>
    <t>산출내역</t>
  </si>
  <si>
    <t>비고</t>
  </si>
  <si>
    <t>내역</t>
  </si>
  <si>
    <t>수령일자</t>
  </si>
  <si>
    <t>보조계정(항)</t>
  </si>
  <si>
    <t>보조계정(목)</t>
  </si>
  <si>
    <t>보조기관</t>
  </si>
  <si>
    <t>총계</t>
    <phoneticPr fontId="5" type="noConversion"/>
  </si>
  <si>
    <t>(단위 : 원)</t>
    <phoneticPr fontId="1" type="noConversion"/>
  </si>
  <si>
    <t>(단위 :원)</t>
    <phoneticPr fontId="1" type="noConversion"/>
  </si>
  <si>
    <t>[규칙별지 제7호 서식]</t>
    <phoneticPr fontId="1" type="noConversion"/>
  </si>
  <si>
    <t>[규칙별지 제6호 서식]</t>
    <phoneticPr fontId="1" type="noConversion"/>
  </si>
  <si>
    <t>[규칙별지 제18호 서식]</t>
    <phoneticPr fontId="1" type="noConversion"/>
  </si>
  <si>
    <t>현 금 및 예 금 명 세 서</t>
    <phoneticPr fontId="5" type="noConversion"/>
  </si>
  <si>
    <t>회계별</t>
    <phoneticPr fontId="5" type="noConversion"/>
  </si>
  <si>
    <t>계 좌 번 호</t>
    <phoneticPr fontId="5" type="noConversion"/>
  </si>
  <si>
    <t>전년도이월액</t>
    <phoneticPr fontId="5" type="noConversion"/>
  </si>
  <si>
    <t>현잔액</t>
    <phoneticPr fontId="5" type="noConversion"/>
  </si>
  <si>
    <t>비   고</t>
    <phoneticPr fontId="5" type="noConversion"/>
  </si>
  <si>
    <t>소계</t>
    <phoneticPr fontId="5" type="noConversion"/>
  </si>
  <si>
    <t>=</t>
    <phoneticPr fontId="5" type="noConversion"/>
  </si>
  <si>
    <t>산출내역</t>
    <phoneticPr fontId="5" type="noConversion"/>
  </si>
  <si>
    <t>(단위 : 원)</t>
    <phoneticPr fontId="5" type="noConversion"/>
  </si>
  <si>
    <t>[규칙별지 제20호 서식]</t>
    <phoneticPr fontId="1" type="noConversion"/>
  </si>
  <si>
    <t>[규칙별지 제21호 서식]</t>
    <phoneticPr fontId="1" type="noConversion"/>
  </si>
  <si>
    <t>연료비</t>
  </si>
  <si>
    <t>[규칙별지 제22호 서식]</t>
    <phoneticPr fontId="1" type="noConversion"/>
  </si>
  <si>
    <t>복지관</t>
    <phoneticPr fontId="1" type="noConversion"/>
  </si>
  <si>
    <t>[규칙별지 제5호의 3서식]</t>
    <phoneticPr fontId="1" type="noConversion"/>
  </si>
  <si>
    <t>[규칙별지 제5호의 4서식]</t>
    <phoneticPr fontId="1" type="noConversion"/>
  </si>
  <si>
    <t>[규칙별지 제17호 서식]</t>
    <phoneticPr fontId="1" type="noConversion"/>
  </si>
  <si>
    <r>
      <t>[규칙별지 제8호 서식</t>
    </r>
    <r>
      <rPr>
        <sz val="10"/>
        <rFont val="돋움"/>
        <family val="3"/>
        <charset val="129"/>
      </rPr>
      <t>]</t>
    </r>
    <phoneticPr fontId="5" type="noConversion"/>
  </si>
  <si>
    <t>이월금</t>
  </si>
  <si>
    <t>이월금</t>
    <phoneticPr fontId="1" type="noConversion"/>
  </si>
  <si>
    <t>이월금</t>
    <phoneticPr fontId="1" type="noConversion"/>
  </si>
  <si>
    <t>전년도이월금</t>
  </si>
  <si>
    <t>전년도이월금(후원금)</t>
  </si>
  <si>
    <t>불용품매각대</t>
  </si>
  <si>
    <t>반환금</t>
  </si>
  <si>
    <t>합계</t>
    <phoneticPr fontId="1" type="noConversion"/>
  </si>
  <si>
    <t>합계</t>
    <phoneticPr fontId="1" type="noConversion"/>
  </si>
  <si>
    <t>제수당1-12월</t>
    <phoneticPr fontId="1" type="noConversion"/>
  </si>
  <si>
    <t>사회보험부담금 사업장부담금1-12월</t>
    <phoneticPr fontId="1" type="noConversion"/>
  </si>
  <si>
    <t>퇴직적립금(관장 외 22명)1-12월</t>
    <phoneticPr fontId="1" type="noConversion"/>
  </si>
  <si>
    <t>사업비</t>
    <phoneticPr fontId="1" type="noConversion"/>
  </si>
  <si>
    <t>사업비</t>
    <phoneticPr fontId="1" type="noConversion"/>
  </si>
  <si>
    <t>운영비</t>
    <phoneticPr fontId="1" type="noConversion"/>
  </si>
  <si>
    <t>연료비</t>
    <phoneticPr fontId="1" type="noConversion"/>
  </si>
  <si>
    <t>문구류 구입외</t>
    <phoneticPr fontId="1" type="noConversion"/>
  </si>
  <si>
    <t>업무추진비외</t>
    <phoneticPr fontId="1" type="noConversion"/>
  </si>
  <si>
    <t>출장여비외</t>
    <phoneticPr fontId="1" type="noConversion"/>
  </si>
  <si>
    <t>보험료외</t>
    <phoneticPr fontId="1" type="noConversion"/>
  </si>
  <si>
    <t>유류비외</t>
    <phoneticPr fontId="1" type="noConversion"/>
  </si>
  <si>
    <t>2019년도 세입ㆍ세출 결산서</t>
    <phoneticPr fontId="5" type="noConversion"/>
  </si>
  <si>
    <r>
      <rPr>
        <b/>
        <sz val="20"/>
        <rFont val="굴림"/>
        <family val="3"/>
        <charset val="129"/>
      </rPr>
      <t>사단법인</t>
    </r>
    <r>
      <rPr>
        <b/>
        <sz val="30"/>
        <rFont val="굴림"/>
        <family val="3"/>
        <charset val="129"/>
      </rPr>
      <t xml:space="preserve"> </t>
    </r>
    <r>
      <rPr>
        <b/>
        <sz val="25"/>
        <rFont val="굴림"/>
        <family val="3"/>
        <charset val="129"/>
      </rPr>
      <t>한국지체장애인협회</t>
    </r>
    <r>
      <rPr>
        <b/>
        <sz val="30"/>
        <rFont val="굴림"/>
        <family val="3"/>
        <charset val="129"/>
      </rPr>
      <t xml:space="preserve">
영동군장애인복지관</t>
    </r>
    <phoneticPr fontId="5" type="noConversion"/>
  </si>
  <si>
    <t>2019년 12월 31일 현재 (단위:원)</t>
    <phoneticPr fontId="5" type="noConversion"/>
  </si>
  <si>
    <t>비고</t>
    <phoneticPr fontId="1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</si>
  <si>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(영동군장애인복지관 2019년)</t>
    </r>
    <phoneticPr fontId="1" type="noConversion"/>
  </si>
  <si>
    <t>예비비및기타</t>
    <phoneticPr fontId="1" type="noConversion"/>
  </si>
  <si>
    <r>
      <t xml:space="preserve">결 산 총 괄 표 </t>
    </r>
    <r>
      <rPr>
        <b/>
        <u val="double"/>
        <sz val="18"/>
        <color theme="1"/>
        <rFont val="새굴림"/>
        <family val="1"/>
        <charset val="129"/>
      </rPr>
      <t>(재가복지봉사센터 2019년)</t>
    </r>
    <phoneticPr fontId="1" type="noConversion"/>
  </si>
  <si>
    <t xml:space="preserve"> </t>
    <phoneticPr fontId="1" type="noConversion"/>
  </si>
  <si>
    <t>언어발달수입</t>
    <phoneticPr fontId="1" type="noConversion"/>
  </si>
  <si>
    <t>심리발달수입</t>
    <phoneticPr fontId="1" type="noConversion"/>
  </si>
  <si>
    <t>직업훈련비수입</t>
    <phoneticPr fontId="1" type="noConversion"/>
  </si>
  <si>
    <t>역량강화수입</t>
    <phoneticPr fontId="1" type="noConversion"/>
  </si>
  <si>
    <t>중식사업수입</t>
    <phoneticPr fontId="1" type="noConversion"/>
  </si>
  <si>
    <t>실습지도비수입</t>
    <phoneticPr fontId="1" type="noConversion"/>
  </si>
  <si>
    <t>활동지원사업수입</t>
    <phoneticPr fontId="1" type="noConversion"/>
  </si>
  <si>
    <t>지역사회투자서비스수입</t>
    <phoneticPr fontId="1" type="noConversion"/>
  </si>
  <si>
    <t>발달재활사업수입</t>
    <phoneticPr fontId="1" type="noConversion"/>
  </si>
  <si>
    <t>시설이용료수입</t>
    <phoneticPr fontId="1" type="noConversion"/>
  </si>
  <si>
    <t>국고보조금</t>
    <phoneticPr fontId="1" type="noConversion"/>
  </si>
  <si>
    <t>시도보조금</t>
    <phoneticPr fontId="1" type="noConversion"/>
  </si>
  <si>
    <t>시군구보조금</t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</si>
  <si>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(영동군장애인복지관 2019년)</t>
    </r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</si>
  <si>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(영동군장애인복지관2019년)</t>
    </r>
    <phoneticPr fontId="1" type="noConversion"/>
  </si>
  <si>
    <t>일용잡급</t>
    <phoneticPr fontId="1" type="noConversion"/>
  </si>
  <si>
    <t>직책보조비</t>
    <phoneticPr fontId="1" type="noConversion"/>
  </si>
  <si>
    <t>상담발달지원사업비</t>
    <phoneticPr fontId="1" type="noConversion"/>
  </si>
  <si>
    <t>정보직업지원사업비</t>
    <phoneticPr fontId="1" type="noConversion"/>
  </si>
  <si>
    <t>일감사업비</t>
    <phoneticPr fontId="1" type="noConversion"/>
  </si>
  <si>
    <t>사회통합지원사업비</t>
    <phoneticPr fontId="1" type="noConversion"/>
  </si>
  <si>
    <t>재가복지사업비</t>
    <phoneticPr fontId="1" type="noConversion"/>
  </si>
  <si>
    <t>장애인활동지원사업비</t>
    <phoneticPr fontId="1" type="noConversion"/>
  </si>
  <si>
    <t>여성장애인가사도우미사업비</t>
    <phoneticPr fontId="1" type="noConversion"/>
  </si>
  <si>
    <t>기획연구공동체사업비</t>
    <phoneticPr fontId="1" type="noConversion"/>
  </si>
  <si>
    <t>건강증진사업비</t>
    <phoneticPr fontId="1" type="noConversion"/>
  </si>
  <si>
    <t>여성장애인평생교육사업비</t>
    <phoneticPr fontId="1" type="noConversion"/>
  </si>
  <si>
    <t>지역투자사업비</t>
    <phoneticPr fontId="1" type="noConversion"/>
  </si>
  <si>
    <t>장애인발달지원사업비</t>
    <phoneticPr fontId="1" type="noConversion"/>
  </si>
  <si>
    <t>외부지원사업비</t>
    <phoneticPr fontId="1" type="noConversion"/>
  </si>
  <si>
    <r>
      <t>세 출 결 산 서</t>
    </r>
    <r>
      <rPr>
        <b/>
        <u/>
        <sz val="20"/>
        <color theme="1"/>
        <rFont val="새굴림"/>
        <family val="1"/>
        <charset val="129"/>
      </rPr>
      <t>(재가복지봉사센터2019년)</t>
    </r>
    <phoneticPr fontId="1" type="noConversion"/>
  </si>
  <si>
    <r>
      <t>세 입 결 산 서</t>
    </r>
    <r>
      <rPr>
        <b/>
        <u/>
        <sz val="20"/>
        <color theme="1"/>
        <rFont val="굴림"/>
        <family val="3"/>
        <charset val="129"/>
      </rPr>
      <t xml:space="preserve"> (재가복지봉사센터 2019년)</t>
    </r>
    <phoneticPr fontId="1" type="noConversion"/>
  </si>
  <si>
    <t>생활지원사업비</t>
    <phoneticPr fontId="1" type="noConversion"/>
  </si>
  <si>
    <t>자원개발및연계사업비</t>
    <phoneticPr fontId="1" type="noConversion"/>
  </si>
  <si>
    <t>조사홍보사업비</t>
    <phoneticPr fontId="1" type="noConversion"/>
  </si>
  <si>
    <t>시도보조금</t>
    <phoneticPr fontId="1" type="noConversion"/>
  </si>
  <si>
    <t>지정후원금</t>
    <phoneticPr fontId="1" type="noConversion"/>
  </si>
  <si>
    <t>농협은행영동군지부</t>
  </si>
  <si>
    <t>예치은행</t>
    <phoneticPr fontId="5" type="noConversion"/>
  </si>
  <si>
    <t>계좌사용명</t>
    <phoneticPr fontId="5" type="noConversion"/>
  </si>
  <si>
    <t>복지관인건비</t>
  </si>
  <si>
    <t>복지관운영비</t>
  </si>
  <si>
    <t>복지관대우수당</t>
  </si>
  <si>
    <t>중증장애인일감사업</t>
  </si>
  <si>
    <t>여성장애인평생교육사업</t>
  </si>
  <si>
    <t>건강증진사업</t>
  </si>
  <si>
    <t>가사도우미사업</t>
  </si>
  <si>
    <t>일반후원금</t>
  </si>
  <si>
    <t>장애인활동지원사업</t>
  </si>
  <si>
    <t>영유아발달지원서비스</t>
  </si>
  <si>
    <t>아동청소년심리지원</t>
  </si>
  <si>
    <t>발달재활서비스</t>
  </si>
  <si>
    <t>탁구</t>
  </si>
  <si>
    <t>볼링대회</t>
  </si>
  <si>
    <t>301-0205-4444-01</t>
  </si>
  <si>
    <t>301-0205-4449-81</t>
  </si>
  <si>
    <t>301-0205-4430-11</t>
  </si>
  <si>
    <t>301-0205-4396-41</t>
  </si>
  <si>
    <t>301-0207-6566-91</t>
  </si>
  <si>
    <t>301-0205-4381-11</t>
  </si>
  <si>
    <t>301-0207-6529-11</t>
  </si>
  <si>
    <t>301-0140-7812-31</t>
  </si>
  <si>
    <t>301-0207-6547-31</t>
  </si>
  <si>
    <t>301-0140-8089-31</t>
  </si>
  <si>
    <t>301-0140-8042-31</t>
  </si>
  <si>
    <t>301-0140-7960-41</t>
  </si>
  <si>
    <t>301-0201-6154-11</t>
  </si>
  <si>
    <t>301-0201-6163-21</t>
  </si>
  <si>
    <t>301-0201-6172-31</t>
  </si>
  <si>
    <t>301-0205-4353-51</t>
  </si>
  <si>
    <t>301-0207-0957-11</t>
  </si>
  <si>
    <t>301-0207-0950-61</t>
  </si>
  <si>
    <t>센터인건비</t>
  </si>
  <si>
    <t>센터운영비</t>
  </si>
  <si>
    <t>센터대우수당</t>
  </si>
  <si>
    <t>센터전입금</t>
  </si>
  <si>
    <t>301-0205-4412-91</t>
  </si>
  <si>
    <t>301-0205-4425-41</t>
  </si>
  <si>
    <t>301-0205-4405-51</t>
  </si>
  <si>
    <t>301-0140-7825-91</t>
  </si>
  <si>
    <t>301-0140-7842-71</t>
  </si>
  <si>
    <t>센터</t>
    <phoneticPr fontId="1" type="noConversion"/>
  </si>
  <si>
    <t>수영</t>
  </si>
  <si>
    <t>301-0205-4368-81</t>
  </si>
  <si>
    <t>CMS후원금</t>
  </si>
  <si>
    <t>300160-01-008801</t>
  </si>
  <si>
    <t>301-0254-1815-71</t>
    <phoneticPr fontId="1" type="noConversion"/>
  </si>
  <si>
    <t>센터후원금</t>
    <phoneticPr fontId="1" type="noConversion"/>
  </si>
  <si>
    <t>301-0140-8112-11</t>
  </si>
  <si>
    <t>센터긴급지원2</t>
  </si>
  <si>
    <t>301-0140-7851-81</t>
  </si>
  <si>
    <t>센터긴급지원1</t>
    <phoneticPr fontId="1" type="noConversion"/>
  </si>
  <si>
    <t>301-0140-8018-81</t>
  </si>
  <si>
    <t>301-0140-7932-81</t>
  </si>
  <si>
    <t>집합정보화</t>
  </si>
  <si>
    <t>301-0207-0920-21</t>
  </si>
  <si>
    <t>사업수입으로 이체</t>
    <phoneticPr fontId="1" type="noConversion"/>
  </si>
  <si>
    <t>음향장비</t>
  </si>
  <si>
    <t>301-0207-0907-91</t>
  </si>
  <si>
    <t>복지관1(관장직책)</t>
  </si>
  <si>
    <t>301-0140-8000-41</t>
  </si>
  <si>
    <t>복지관2(관장직책)</t>
  </si>
  <si>
    <t>301-0140-8009-71</t>
  </si>
  <si>
    <t>복지관3(퇴직)</t>
  </si>
  <si>
    <t>301-0140-8033-91</t>
  </si>
  <si>
    <t>복지관4(볼링)</t>
  </si>
  <si>
    <t>301-0205-4363-01</t>
  </si>
  <si>
    <t>복지관5(여평)</t>
  </si>
  <si>
    <t>301-0205-4388-71</t>
  </si>
  <si>
    <t>복지관6(가사)</t>
  </si>
  <si>
    <t>301-0205-4394-71</t>
  </si>
  <si>
    <t>복지관7(가사)</t>
  </si>
  <si>
    <t>301-0207-6558-11</t>
  </si>
  <si>
    <t>연말정산통장</t>
  </si>
  <si>
    <t>301-0140-9324-11</t>
  </si>
  <si>
    <t>직책보조비</t>
  </si>
  <si>
    <t>301-0207-6537-91</t>
  </si>
  <si>
    <t>법인전입금으로 이체/이자수입 반환처리/통장이 없거나, 미사용기간이 장기간이어서 계좌 해지처리</t>
    <phoneticPr fontId="1" type="noConversion"/>
  </si>
  <si>
    <t>꿀잼</t>
  </si>
  <si>
    <t>정구</t>
  </si>
  <si>
    <t>301-0207-0914-21</t>
  </si>
  <si>
    <t>이용료수입</t>
  </si>
  <si>
    <t>예수금</t>
    <phoneticPr fontId="1" type="noConversion"/>
  </si>
  <si>
    <t>301-0140-7984-81</t>
    <phoneticPr fontId="1" type="noConversion"/>
  </si>
  <si>
    <t>발달재활서비스</t>
    <phoneticPr fontId="1" type="noConversion"/>
  </si>
  <si>
    <t>볼링동호회</t>
    <phoneticPr fontId="1" type="noConversion"/>
  </si>
  <si>
    <t>우체국</t>
    <phoneticPr fontId="1" type="noConversion"/>
  </si>
  <si>
    <t>온달사업</t>
    <phoneticPr fontId="1" type="noConversion"/>
  </si>
  <si>
    <t>2018년이월금</t>
    <phoneticPr fontId="1" type="noConversion"/>
  </si>
  <si>
    <t>2019년이월금</t>
    <phoneticPr fontId="1" type="noConversion"/>
  </si>
  <si>
    <t>정부보조금반환금</t>
    <phoneticPr fontId="1" type="noConversion"/>
  </si>
  <si>
    <t>비지정후원금으로 이체</t>
    <phoneticPr fontId="1" type="noConversion"/>
  </si>
  <si>
    <t>센터후원금계좌로 통합</t>
    <phoneticPr fontId="1" type="noConversion"/>
  </si>
  <si>
    <t>언어발달수입</t>
    <phoneticPr fontId="1" type="noConversion"/>
  </si>
  <si>
    <t>심리발달사업</t>
    <phoneticPr fontId="1" type="noConversion"/>
  </si>
  <si>
    <t>직업훈련비수입</t>
    <phoneticPr fontId="1" type="noConversion"/>
  </si>
  <si>
    <t>역량강화사업수입</t>
    <phoneticPr fontId="1" type="noConversion"/>
  </si>
  <si>
    <t>중식사업수입</t>
    <phoneticPr fontId="1" type="noConversion"/>
  </si>
  <si>
    <t>실습지도비수입</t>
    <phoneticPr fontId="1" type="noConversion"/>
  </si>
  <si>
    <t>활동지원사업수입</t>
    <phoneticPr fontId="1" type="noConversion"/>
  </si>
  <si>
    <t>직역사회투자서비스수입</t>
    <phoneticPr fontId="1" type="noConversion"/>
  </si>
  <si>
    <t>발달재활사업수입</t>
    <phoneticPr fontId="1" type="noConversion"/>
  </si>
  <si>
    <t>시설이용료수입</t>
    <phoneticPr fontId="1" type="noConversion"/>
  </si>
  <si>
    <t>국고보조금</t>
    <phoneticPr fontId="5" type="noConversion"/>
  </si>
  <si>
    <t>충북장애인체육회</t>
    <phoneticPr fontId="5" type="noConversion"/>
  </si>
  <si>
    <t>03월 07일</t>
    <phoneticPr fontId="5" type="noConversion"/>
  </si>
  <si>
    <t>1월 31일</t>
    <phoneticPr fontId="5" type="noConversion"/>
  </si>
  <si>
    <t>시군구보조금</t>
    <phoneticPr fontId="5" type="noConversion"/>
  </si>
  <si>
    <t>영동군청</t>
    <phoneticPr fontId="5" type="noConversion"/>
  </si>
  <si>
    <t>상반기 운영비 보조금</t>
    <phoneticPr fontId="5" type="noConversion"/>
  </si>
  <si>
    <t>하반기 운영비 보조금</t>
    <phoneticPr fontId="5" type="noConversion"/>
  </si>
  <si>
    <t>시도보조금</t>
    <phoneticPr fontId="5" type="noConversion"/>
  </si>
  <si>
    <r>
      <t>정 부 보 조 금 명 세 서</t>
    </r>
    <r>
      <rPr>
        <b/>
        <u/>
        <sz val="18"/>
        <rFont val="굴림"/>
        <family val="3"/>
        <charset val="129"/>
      </rPr>
      <t>(영동군장애인복지관2019년)</t>
    </r>
    <phoneticPr fontId="5" type="noConversion"/>
  </si>
  <si>
    <r>
      <t>정 부 보 조 금 명 세 서</t>
    </r>
    <r>
      <rPr>
        <b/>
        <u/>
        <sz val="18"/>
        <rFont val="굴림"/>
        <family val="3"/>
        <charset val="129"/>
      </rPr>
      <t>(재가복지봉사센터2019년)</t>
    </r>
    <phoneticPr fontId="5" type="noConversion"/>
  </si>
  <si>
    <t>보조금수입</t>
    <phoneticPr fontId="5" type="noConversion"/>
  </si>
  <si>
    <t>영동군청</t>
    <phoneticPr fontId="5" type="noConversion"/>
  </si>
  <si>
    <t>상반기 인건비 보조금</t>
    <phoneticPr fontId="5" type="noConversion"/>
  </si>
  <si>
    <t>상반기 운영비 보조금  14,166,666Χ12월</t>
    <phoneticPr fontId="5" type="noConversion"/>
  </si>
  <si>
    <t>상반기 인건비 보조금  29,325,000Χ12월</t>
    <phoneticPr fontId="5" type="noConversion"/>
  </si>
  <si>
    <t>2월 25일</t>
    <phoneticPr fontId="5" type="noConversion"/>
  </si>
  <si>
    <t>1월  31일</t>
    <phoneticPr fontId="5" type="noConversion"/>
  </si>
  <si>
    <t>3월 25일</t>
    <phoneticPr fontId="5" type="noConversion"/>
  </si>
  <si>
    <t>4월 25일</t>
    <phoneticPr fontId="5" type="noConversion"/>
  </si>
  <si>
    <t>5월 24일</t>
    <phoneticPr fontId="5" type="noConversion"/>
  </si>
  <si>
    <t xml:space="preserve">                               150,000 Χ 1명</t>
    <phoneticPr fontId="5" type="noConversion"/>
  </si>
  <si>
    <t>5월 대우수당 보조금  140,000 Χ 2명</t>
    <phoneticPr fontId="5" type="noConversion"/>
  </si>
  <si>
    <t>4월 대우수당 보조금  140,000 Χ 3명</t>
    <phoneticPr fontId="5" type="noConversion"/>
  </si>
  <si>
    <t>3월 대우수당 보조금  140,000 Χ 3명</t>
    <phoneticPr fontId="5" type="noConversion"/>
  </si>
  <si>
    <t>1월 대우수당 보조금  140,000 Χ 2명</t>
    <phoneticPr fontId="5" type="noConversion"/>
  </si>
  <si>
    <t>2월 대우수당 보조금   140,000 Χ 2명</t>
    <phoneticPr fontId="5" type="noConversion"/>
  </si>
  <si>
    <t>4월 대우수당 보조금  141,875 Χ 16명</t>
    <phoneticPr fontId="5" type="noConversion"/>
  </si>
  <si>
    <t>3월 대우수당 보조금  141,875 Χ 16명</t>
    <phoneticPr fontId="5" type="noConversion"/>
  </si>
  <si>
    <t>2월 대우수당 보조금  141,875 Χ 16명</t>
    <phoneticPr fontId="5" type="noConversion"/>
  </si>
  <si>
    <t>1월 대우수당 보조금 141,875 Χ 16명</t>
    <phoneticPr fontId="5" type="noConversion"/>
  </si>
  <si>
    <t>6월 대우수당 보조금  140,000 Χ 2명</t>
    <phoneticPr fontId="5" type="noConversion"/>
  </si>
  <si>
    <t>6월 24일</t>
    <phoneticPr fontId="5" type="noConversion"/>
  </si>
  <si>
    <t>5월 대우수당 보조금  141,875 Χ 16명</t>
    <phoneticPr fontId="5" type="noConversion"/>
  </si>
  <si>
    <t>6월 대우수당 보조금  141,875 Χ 16명</t>
    <phoneticPr fontId="5" type="noConversion"/>
  </si>
  <si>
    <t>6월 17일</t>
    <phoneticPr fontId="5" type="noConversion"/>
  </si>
  <si>
    <t>하반기 운영비 보조금  14,166,666Χ12월</t>
    <phoneticPr fontId="5" type="noConversion"/>
  </si>
  <si>
    <t>하반기 인건비 보조금  29,325,000Χ12월</t>
    <phoneticPr fontId="5" type="noConversion"/>
  </si>
  <si>
    <t>7월 24일</t>
    <phoneticPr fontId="5" type="noConversion"/>
  </si>
  <si>
    <t>7월 대우수당 보조금  140,000 Χ 2명</t>
    <phoneticPr fontId="5" type="noConversion"/>
  </si>
  <si>
    <t>7월 대우수당 보조금  141,875 Χ 16명</t>
    <phoneticPr fontId="5" type="noConversion"/>
  </si>
  <si>
    <t>8월 23일</t>
    <phoneticPr fontId="5" type="noConversion"/>
  </si>
  <si>
    <t>8월 대우수당 보조금  140,000 Χ 1명</t>
    <phoneticPr fontId="5" type="noConversion"/>
  </si>
  <si>
    <t>8월 대우수당 보조금  141,875 Χ 16명</t>
    <phoneticPr fontId="5" type="noConversion"/>
  </si>
  <si>
    <t>9월 25일</t>
    <phoneticPr fontId="5" type="noConversion"/>
  </si>
  <si>
    <t>9월 23일</t>
    <phoneticPr fontId="5" type="noConversion"/>
  </si>
  <si>
    <t>9월 대우수당 보조금  141,875 Χ 16명</t>
    <phoneticPr fontId="5" type="noConversion"/>
  </si>
  <si>
    <t>하반기 인건비 보조금</t>
    <phoneticPr fontId="5" type="noConversion"/>
  </si>
  <si>
    <t>10월 25일</t>
    <phoneticPr fontId="5" type="noConversion"/>
  </si>
  <si>
    <t>10월 대우수당 보조금  141,875 Χ 16명</t>
    <phoneticPr fontId="5" type="noConversion"/>
  </si>
  <si>
    <t>11월 21일</t>
    <phoneticPr fontId="5" type="noConversion"/>
  </si>
  <si>
    <t>11월 25일</t>
    <phoneticPr fontId="5" type="noConversion"/>
  </si>
  <si>
    <t>9월 대우수당 보조금  140,000 Χ 2명</t>
    <phoneticPr fontId="5" type="noConversion"/>
  </si>
  <si>
    <t>10월 대우수당 보조금  140,000 Χ 2명</t>
    <phoneticPr fontId="5" type="noConversion"/>
  </si>
  <si>
    <t>11월 대우수당 보조금  140,000 Χ 2명</t>
    <phoneticPr fontId="5" type="noConversion"/>
  </si>
  <si>
    <t xml:space="preserve">                                 150,000 Χ 1명</t>
    <phoneticPr fontId="5" type="noConversion"/>
  </si>
  <si>
    <t xml:space="preserve">                                150,000 Χ 2명</t>
    <phoneticPr fontId="5" type="noConversion"/>
  </si>
  <si>
    <t xml:space="preserve">                                150,000 Χ 1명</t>
    <phoneticPr fontId="5" type="noConversion"/>
  </si>
  <si>
    <t>12월 24일</t>
    <phoneticPr fontId="5" type="noConversion"/>
  </si>
  <si>
    <t>12월 대우수당 보조금  140,000 Χ 2명</t>
    <phoneticPr fontId="5" type="noConversion"/>
  </si>
  <si>
    <t>11월 대우수당 보조금  190,833 Χ 16명</t>
    <phoneticPr fontId="5" type="noConversion"/>
  </si>
  <si>
    <t>12월 대우수당 보조금  143,750 Χ 16명</t>
    <phoneticPr fontId="5" type="noConversion"/>
  </si>
  <si>
    <t>12월 23일</t>
    <phoneticPr fontId="5" type="noConversion"/>
  </si>
  <si>
    <t>2월 12일</t>
    <phoneticPr fontId="5" type="noConversion"/>
  </si>
  <si>
    <t>상반기 중증장애인일감사업 시도보조금</t>
    <phoneticPr fontId="5" type="noConversion"/>
  </si>
  <si>
    <t>상반기 중증장애인일감사업 시군구보조금</t>
    <phoneticPr fontId="5" type="noConversion"/>
  </si>
  <si>
    <t>7월 18일</t>
    <phoneticPr fontId="5" type="noConversion"/>
  </si>
  <si>
    <t>하반기 중증장애인일감사업 시도보조금</t>
    <phoneticPr fontId="5" type="noConversion"/>
  </si>
  <si>
    <t>하반기 중증장애인일감사업 시군구보조금</t>
    <phoneticPr fontId="5" type="noConversion"/>
  </si>
  <si>
    <t>3월 29일</t>
    <phoneticPr fontId="5" type="noConversion"/>
  </si>
  <si>
    <t>2019년 건강증진사업 시도보조금</t>
    <phoneticPr fontId="5" type="noConversion"/>
  </si>
  <si>
    <t>2019년 건강증진사업 시군구보조금</t>
    <phoneticPr fontId="5" type="noConversion"/>
  </si>
  <si>
    <t>2월 28일</t>
    <phoneticPr fontId="5" type="noConversion"/>
  </si>
  <si>
    <t>상반기 여성장애인평생교육사업 시도보조금</t>
    <phoneticPr fontId="5" type="noConversion"/>
  </si>
  <si>
    <t>상반기 여성장애인평생교육사업 시군구보조금</t>
    <phoneticPr fontId="5" type="noConversion"/>
  </si>
  <si>
    <t>7월 11일</t>
    <phoneticPr fontId="5" type="noConversion"/>
  </si>
  <si>
    <t>하반기 여성장애인평생교육사업 시도보조금</t>
    <phoneticPr fontId="5" type="noConversion"/>
  </si>
  <si>
    <t>하반기 여성장애인평생교육사업 시군구보조금</t>
    <phoneticPr fontId="5" type="noConversion"/>
  </si>
  <si>
    <t>2019년 생활체육기금(탁구)</t>
    <phoneticPr fontId="5" type="noConversion"/>
  </si>
  <si>
    <t>2019년 생활체육기금(수영)</t>
    <phoneticPr fontId="5" type="noConversion"/>
  </si>
  <si>
    <t>2019년 생활체육기금(볼링동호회)</t>
    <phoneticPr fontId="5" type="noConversion"/>
  </si>
  <si>
    <t>8월 27일</t>
    <phoneticPr fontId="5" type="noConversion"/>
  </si>
  <si>
    <t>2019년 생활체육기금(볼링대회)</t>
    <phoneticPr fontId="5" type="noConversion"/>
  </si>
  <si>
    <t>상반기 여성장애인가사도우미사업 시군구보조금</t>
    <phoneticPr fontId="5" type="noConversion"/>
  </si>
  <si>
    <t>하반기 여성장애인가사도우미사업 시군구보조금</t>
    <phoneticPr fontId="5" type="noConversion"/>
  </si>
  <si>
    <t>시군구</t>
    <phoneticPr fontId="5" type="noConversion"/>
  </si>
  <si>
    <t>시도</t>
    <phoneticPr fontId="5" type="noConversion"/>
  </si>
  <si>
    <t>기획연구공동체사업비</t>
    <phoneticPr fontId="1" type="noConversion"/>
  </si>
  <si>
    <t>급여(관장 외 18명)1월-12월</t>
    <phoneticPr fontId="1" type="noConversion"/>
  </si>
  <si>
    <t>일용잡급</t>
    <phoneticPr fontId="1" type="noConversion"/>
  </si>
  <si>
    <t>일용잡급 1-12월</t>
    <phoneticPr fontId="1" type="noConversion"/>
  </si>
  <si>
    <t>상담발달지원사업비</t>
    <phoneticPr fontId="1" type="noConversion"/>
  </si>
  <si>
    <t>정보직업지원사업비</t>
    <phoneticPr fontId="1" type="noConversion"/>
  </si>
  <si>
    <t>일감사업비</t>
    <phoneticPr fontId="1" type="noConversion"/>
  </si>
  <si>
    <t>사회통합지원사업비</t>
    <phoneticPr fontId="1" type="noConversion"/>
  </si>
  <si>
    <t>재가복지사업비</t>
    <phoneticPr fontId="1" type="noConversion"/>
  </si>
  <si>
    <t>장애인활동지원사업비</t>
    <phoneticPr fontId="1" type="noConversion"/>
  </si>
  <si>
    <t>여성장애인가사도우미사업</t>
    <phoneticPr fontId="1" type="noConversion"/>
  </si>
  <si>
    <t>건강증진사업비</t>
    <phoneticPr fontId="1" type="noConversion"/>
  </si>
  <si>
    <t>여성장애인평생교육사업비</t>
    <phoneticPr fontId="1" type="noConversion"/>
  </si>
  <si>
    <t>지역투자사업비</t>
    <phoneticPr fontId="1" type="noConversion"/>
  </si>
  <si>
    <t>장애인발달지원사업비</t>
    <phoneticPr fontId="1" type="noConversion"/>
  </si>
  <si>
    <t>외부지원사업비</t>
    <phoneticPr fontId="1" type="noConversion"/>
  </si>
  <si>
    <r>
      <t>사 업 수 입 명 세 서</t>
    </r>
    <r>
      <rPr>
        <b/>
        <u/>
        <sz val="18"/>
        <rFont val="굴림"/>
        <family val="3"/>
        <charset val="129"/>
      </rPr>
      <t>(영동군장애인복지관2019년)</t>
    </r>
    <phoneticPr fontId="5" type="noConversion"/>
  </si>
  <si>
    <t>상담실운영, 심리발달, 언어발달, 부모교육</t>
    <phoneticPr fontId="1" type="noConversion"/>
  </si>
  <si>
    <t>IL정보센터</t>
    <phoneticPr fontId="1" type="noConversion"/>
  </si>
  <si>
    <t>직업훈련교육비, 레인보우카페, 전환교육 외</t>
    <phoneticPr fontId="1" type="noConversion"/>
  </si>
  <si>
    <t>무지개대학,  장애인역량강화, 희망영동스포츠단외</t>
    <phoneticPr fontId="1" type="noConversion"/>
  </si>
  <si>
    <t xml:space="preserve">중증장애인밑반찬지원사업외 </t>
    <phoneticPr fontId="1" type="noConversion"/>
  </si>
  <si>
    <t>기획운영,연구교육,중식외</t>
    <phoneticPr fontId="1" type="noConversion"/>
  </si>
  <si>
    <t>희망그린걷기대회,작품공모및전시,연합캠프</t>
    <phoneticPr fontId="1" type="noConversion"/>
  </si>
  <si>
    <t>여성장애인평생교육사업</t>
    <phoneticPr fontId="1" type="noConversion"/>
  </si>
  <si>
    <t>영유아발달지원서비스,아동청소년심리지원서비스</t>
    <phoneticPr fontId="1" type="noConversion"/>
  </si>
  <si>
    <t>장애인생활체육기금사업,온달사업</t>
    <phoneticPr fontId="1" type="noConversion"/>
  </si>
  <si>
    <t>생활지원사업비</t>
    <phoneticPr fontId="1" type="noConversion"/>
  </si>
  <si>
    <t>사업비</t>
    <phoneticPr fontId="1" type="noConversion"/>
  </si>
  <si>
    <t>조사홍보사업비</t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</si>
  <si>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(재가복지봉사센터2019년)</t>
    </r>
    <phoneticPr fontId="1" type="noConversion"/>
  </si>
  <si>
    <r>
      <t>사업비 명세서</t>
    </r>
    <r>
      <rPr>
        <b/>
        <u/>
        <sz val="18"/>
        <rFont val="굴림"/>
        <family val="3"/>
        <charset val="129"/>
      </rPr>
      <t>(영동군장애인복지관2019년)</t>
    </r>
    <phoneticPr fontId="1" type="noConversion"/>
  </si>
  <si>
    <t>급여1월-12월</t>
    <phoneticPr fontId="1" type="noConversion"/>
  </si>
  <si>
    <r>
      <t>인건비 명세서</t>
    </r>
    <r>
      <rPr>
        <b/>
        <u/>
        <sz val="18"/>
        <rFont val="굴림"/>
        <family val="3"/>
        <charset val="129"/>
      </rPr>
      <t>(재가복지봉사센터2019년)</t>
    </r>
    <phoneticPr fontId="1" type="noConversion"/>
  </si>
  <si>
    <r>
      <t>인건비 명세서</t>
    </r>
    <r>
      <rPr>
        <b/>
        <u/>
        <sz val="18"/>
        <rFont val="굴림"/>
        <family val="3"/>
        <charset val="129"/>
      </rPr>
      <t>(영동군장애인복지관2019년)</t>
    </r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</si>
  <si>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(영동군장애인복지관2019년)</t>
    </r>
    <phoneticPr fontId="1" type="noConversion"/>
  </si>
  <si>
    <r>
      <t>사무비 명세서</t>
    </r>
    <r>
      <rPr>
        <b/>
        <u/>
        <sz val="18"/>
        <rFont val="굴림"/>
        <family val="3"/>
        <charset val="129"/>
      </rPr>
      <t>(재가복지봉사센터2019년)</t>
    </r>
    <phoneticPr fontId="1" type="noConversion"/>
  </si>
  <si>
    <t xml:space="preserve"> 회의비 외</t>
    <phoneticPr fontId="1" type="noConversion"/>
  </si>
  <si>
    <t>직책보조비</t>
    <phoneticPr fontId="1" type="noConversion"/>
  </si>
  <si>
    <t>난방연료비</t>
    <phoneticPr fontId="1" type="noConversion"/>
  </si>
  <si>
    <t>노무수수료외</t>
    <phoneticPr fontId="1" type="noConversion"/>
  </si>
  <si>
    <t xml:space="preserve">전기요금외 </t>
    <phoneticPr fontId="1" type="noConversion"/>
  </si>
  <si>
    <t>센터장직책보조비</t>
    <phoneticPr fontId="1" type="noConversion"/>
  </si>
  <si>
    <t>밑반찬서비스,위생서비스외</t>
    <phoneticPr fontId="1" type="noConversion"/>
  </si>
  <si>
    <t>자원개발및연계사업비</t>
    <phoneticPr fontId="1" type="noConversion"/>
  </si>
  <si>
    <t>결연아동후원사업외</t>
    <phoneticPr fontId="1" type="noConversion"/>
  </si>
  <si>
    <t>복지관</t>
    <phoneticPr fontId="1" type="noConversion"/>
  </si>
  <si>
    <t>센터</t>
    <phoneticPr fontId="1" type="noConversion"/>
  </si>
  <si>
    <t>2020년 이월</t>
    <phoneticPr fontId="1" type="noConversion"/>
  </si>
  <si>
    <t>차기년도 이월금처리 안함</t>
    <phoneticPr fontId="1" type="noConversion"/>
  </si>
  <si>
    <t>총예금잔액(예수금포함)</t>
    <phoneticPr fontId="1" type="noConversion"/>
  </si>
  <si>
    <t>이용료수입과 집단급식소수입으로 분리</t>
    <phoneticPr fontId="1" type="noConversion"/>
  </si>
  <si>
    <t>=</t>
    <phoneticPr fontId="1" type="noConversion"/>
  </si>
  <si>
    <t>=</t>
    <phoneticPr fontId="1" type="noConversion"/>
  </si>
  <si>
    <t>291,459*12월</t>
    <phoneticPr fontId="1" type="noConversion"/>
  </si>
  <si>
    <t>520,917*12월</t>
    <phoneticPr fontId="1" type="noConversion"/>
  </si>
  <si>
    <t>1,344,916*12월</t>
    <phoneticPr fontId="1" type="noConversion"/>
  </si>
  <si>
    <t>370,416*12월</t>
    <phoneticPr fontId="1" type="noConversion"/>
  </si>
  <si>
    <t>3,369,708*12월</t>
    <phoneticPr fontId="1" type="noConversion"/>
  </si>
  <si>
    <t>41,666*12월</t>
    <phoneticPr fontId="1" type="noConversion"/>
  </si>
  <si>
    <t>98,095,695*12월</t>
    <phoneticPr fontId="1" type="noConversion"/>
  </si>
  <si>
    <t>835,424*12월</t>
    <phoneticPr fontId="1" type="noConversion"/>
  </si>
  <si>
    <t>157,291*12월</t>
    <phoneticPr fontId="1" type="noConversion"/>
  </si>
  <si>
    <t>[규칙별지 제19호 서식]</t>
    <phoneticPr fontId="1" type="noConversion"/>
  </si>
  <si>
    <t>후원금 수입 및 사용결과 보고서</t>
    <phoneticPr fontId="5" type="noConversion"/>
  </si>
  <si>
    <t>1. 후원금 수입명세서</t>
    <phoneticPr fontId="5" type="noConversion"/>
  </si>
  <si>
    <t>(단위:원)</t>
    <phoneticPr fontId="5" type="noConversion"/>
  </si>
  <si>
    <t>계좌번호</t>
    <phoneticPr fontId="5" type="noConversion"/>
  </si>
  <si>
    <t>기간</t>
    <phoneticPr fontId="5" type="noConversion"/>
  </si>
  <si>
    <t>후원금의종류</t>
    <phoneticPr fontId="5" type="noConversion"/>
  </si>
  <si>
    <t>후원자</t>
    <phoneticPr fontId="5" type="noConversion"/>
  </si>
  <si>
    <t>내 역</t>
    <phoneticPr fontId="5" type="noConversion"/>
  </si>
  <si>
    <t>금 액</t>
    <phoneticPr fontId="5" type="noConversion"/>
  </si>
  <si>
    <t>비고</t>
    <phoneticPr fontId="5" type="noConversion"/>
  </si>
  <si>
    <t>총계</t>
    <phoneticPr fontId="5" type="noConversion"/>
  </si>
  <si>
    <t>301-0207-6547-31</t>
    <phoneticPr fontId="1" type="noConversion"/>
  </si>
  <si>
    <t>2019.01.01~2019.12.31</t>
    <phoneticPr fontId="1" type="noConversion"/>
  </si>
  <si>
    <t>지정후원금</t>
    <phoneticPr fontId="1" type="noConversion"/>
  </si>
  <si>
    <t>영동준법지원센터 외 4건</t>
    <phoneticPr fontId="1" type="noConversion"/>
  </si>
  <si>
    <t>지정후원금</t>
    <phoneticPr fontId="5" type="noConversion"/>
  </si>
  <si>
    <t>농협</t>
    <phoneticPr fontId="1" type="noConversion"/>
  </si>
  <si>
    <t>301-0140-7842-71</t>
    <phoneticPr fontId="1" type="noConversion"/>
  </si>
  <si>
    <t>결연후원금품</t>
    <phoneticPr fontId="1" type="noConversion"/>
  </si>
  <si>
    <t>초록우산 어린이재단 12건</t>
    <phoneticPr fontId="1" type="noConversion"/>
  </si>
  <si>
    <t>센터 후원금</t>
    <phoneticPr fontId="1" type="noConversion"/>
  </si>
  <si>
    <t>301-0140-7812-31</t>
    <phoneticPr fontId="1" type="noConversion"/>
  </si>
  <si>
    <t>지역사회 후원금품 등</t>
    <phoneticPr fontId="5" type="noConversion"/>
  </si>
  <si>
    <t>최○○ 외 386건</t>
    <phoneticPr fontId="1" type="noConversion"/>
  </si>
  <si>
    <t>비지정 후원금</t>
    <phoneticPr fontId="1" type="noConversion"/>
  </si>
  <si>
    <t>300160-01-008801</t>
    <phoneticPr fontId="1" type="noConversion"/>
  </si>
  <si>
    <t>전○○ 외 1,126건</t>
    <phoneticPr fontId="1" type="noConversion"/>
  </si>
  <si>
    <t>비지정 후원금(CMS)</t>
    <phoneticPr fontId="1" type="noConversion"/>
  </si>
  <si>
    <t>우체국</t>
    <phoneticPr fontId="1" type="noConversion"/>
  </si>
  <si>
    <t>301-0254-1815-71</t>
    <phoneticPr fontId="1" type="noConversion"/>
  </si>
  <si>
    <t>2019.01.01~2019.12.31</t>
    <phoneticPr fontId="5" type="noConversion"/>
  </si>
  <si>
    <t>충북사회복지공동모금회 2건</t>
    <phoneticPr fontId="5" type="noConversion"/>
  </si>
  <si>
    <t>지정후원금(온달)</t>
    <phoneticPr fontId="5" type="noConversion"/>
  </si>
  <si>
    <t>2. 후원품 수입명세서</t>
    <phoneticPr fontId="5" type="noConversion"/>
  </si>
  <si>
    <t>(단위:건)</t>
    <phoneticPr fontId="5" type="noConversion"/>
  </si>
  <si>
    <t>기간</t>
    <phoneticPr fontId="5" type="noConversion"/>
  </si>
  <si>
    <t>후원물품의 종류</t>
    <phoneticPr fontId="5" type="noConversion"/>
  </si>
  <si>
    <t>후원자</t>
    <phoneticPr fontId="5" type="noConversion"/>
  </si>
  <si>
    <t>내역</t>
    <phoneticPr fontId="5" type="noConversion"/>
  </si>
  <si>
    <t>품명</t>
    <phoneticPr fontId="5" type="noConversion"/>
  </si>
  <si>
    <t>수량</t>
    <phoneticPr fontId="5" type="noConversion"/>
  </si>
  <si>
    <t>비고</t>
    <phoneticPr fontId="5" type="noConversion"/>
  </si>
  <si>
    <t>2019.01.01-2019.12.31</t>
    <phoneticPr fontId="5" type="noConversion"/>
  </si>
  <si>
    <t>지역사회 후원금품</t>
    <phoneticPr fontId="1" type="noConversion"/>
  </si>
  <si>
    <t>㈜정원식품 외 184건</t>
    <phoneticPr fontId="5" type="noConversion"/>
  </si>
  <si>
    <t>메추리알 등</t>
    <phoneticPr fontId="1" type="noConversion"/>
  </si>
  <si>
    <t>3. 후원금 사용명세서</t>
    <phoneticPr fontId="5" type="noConversion"/>
  </si>
  <si>
    <t>(단위:원)</t>
    <phoneticPr fontId="5" type="noConversion"/>
  </si>
  <si>
    <t>계좌번호</t>
    <phoneticPr fontId="5" type="noConversion"/>
  </si>
  <si>
    <t>기간</t>
    <phoneticPr fontId="5" type="noConversion"/>
  </si>
  <si>
    <t>사용내역</t>
    <phoneticPr fontId="5" type="noConversion"/>
  </si>
  <si>
    <t>금액</t>
    <phoneticPr fontId="5" type="noConversion"/>
  </si>
  <si>
    <t>산출기준</t>
    <phoneticPr fontId="5" type="noConversion"/>
  </si>
  <si>
    <t>비고</t>
    <phoneticPr fontId="5" type="noConversion"/>
  </si>
  <si>
    <t>총계</t>
    <phoneticPr fontId="5" type="noConversion"/>
  </si>
  <si>
    <t>후원금 지급 등</t>
    <phoneticPr fontId="1" type="noConversion"/>
  </si>
  <si>
    <t>결연후원금 지급 등</t>
    <phoneticPr fontId="1" type="noConversion"/>
  </si>
  <si>
    <t>물품구입 등</t>
    <phoneticPr fontId="1" type="noConversion"/>
  </si>
  <si>
    <t>CMS 이체 수수료 등</t>
    <phoneticPr fontId="1" type="noConversion"/>
  </si>
  <si>
    <t>온달 물품구입 등</t>
    <phoneticPr fontId="1" type="noConversion"/>
  </si>
  <si>
    <t>4. 후원품 사용명세서</t>
    <phoneticPr fontId="5" type="noConversion"/>
  </si>
  <si>
    <t>사용내역</t>
    <phoneticPr fontId="5" type="noConversion"/>
  </si>
  <si>
    <t>사용처</t>
    <phoneticPr fontId="5" type="noConversion"/>
  </si>
  <si>
    <t>수량</t>
    <phoneticPr fontId="5" type="noConversion"/>
  </si>
  <si>
    <t>2019.01.01-2019.12.31</t>
    <phoneticPr fontId="5" type="noConversion"/>
  </si>
  <si>
    <t>복지관 중식재료 등 207건</t>
    <phoneticPr fontId="5" type="noConversion"/>
  </si>
  <si>
    <t>사회보험 납입예정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</si>
</sst>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,;&quot;△&quot;#,##0;@\ "/>
    <numFmt numFmtId="178" formatCode="yyyy\-mm\-dd"/>
    <numFmt numFmtId="179" formatCode="#,##0;[Black]&quot;△&quot;\ #,##0"/>
    <numFmt numFmtId="180" formatCode="_(* #,##0_);_(* \(#,##0\);_(* &quot;-&quot;_);_(@_)"/>
    <numFmt numFmtId="181" formatCode="_(&quot;$&quot;* #,##0_);_(&quot;$&quot;* \(#,##0\);_(&quot;$&quot;* &quot;-&quot;_);_(@_)"/>
    <numFmt numFmtId="182" formatCode="#,##0_ ;[Red]\-#,##0\ "/>
    <numFmt numFmtId="183" formatCode="#,##0_);[Red]\(#,##0\)"/>
  </numFmts>
  <fonts count="5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30"/>
      <name val="새굴림"/>
      <family val="1"/>
      <charset val="129"/>
    </font>
    <font>
      <sz val="11"/>
      <name val="새굴림"/>
      <family val="1"/>
      <charset val="129"/>
    </font>
    <font>
      <sz val="8"/>
      <name val="돋움"/>
      <family val="3"/>
      <charset val="129"/>
    </font>
    <font>
      <b/>
      <sz val="36"/>
      <name val="새굴림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name val="굴림"/>
      <family val="3"/>
      <charset val="129"/>
    </font>
    <font>
      <b/>
      <u/>
      <sz val="24"/>
      <name val="굴림"/>
      <family val="3"/>
      <charset val="129"/>
    </font>
    <font>
      <b/>
      <sz val="24"/>
      <name val="굴림"/>
      <family val="3"/>
      <charset val="129"/>
    </font>
    <font>
      <sz val="9"/>
      <name val="굴림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u/>
      <sz val="10"/>
      <name val="굴림"/>
      <family val="3"/>
      <charset val="129"/>
    </font>
    <font>
      <b/>
      <sz val="30"/>
      <name val="굴림"/>
      <family val="3"/>
      <charset val="129"/>
    </font>
    <font>
      <b/>
      <sz val="20"/>
      <name val="굴림"/>
      <family val="3"/>
      <charset val="129"/>
    </font>
    <font>
      <b/>
      <sz val="25"/>
      <name val="굴림"/>
      <family val="3"/>
      <charset val="129"/>
    </font>
    <font>
      <b/>
      <sz val="16"/>
      <color theme="1"/>
      <name val="굴림"/>
      <family val="3"/>
      <charset val="129"/>
    </font>
    <font>
      <b/>
      <u/>
      <sz val="24"/>
      <color theme="1"/>
      <name val="굴림"/>
      <family val="3"/>
      <charset val="129"/>
    </font>
    <font>
      <b/>
      <u/>
      <sz val="24"/>
      <color theme="1"/>
      <name val="새굴림"/>
      <family val="1"/>
      <charset val="129"/>
    </font>
    <font>
      <sz val="10"/>
      <name val="돋움"/>
      <family val="3"/>
      <charset val="129"/>
    </font>
    <font>
      <sz val="9"/>
      <name val="굴림체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0"/>
      <color rgb="FF000000"/>
      <name val="새굴림"/>
      <family val="1"/>
      <charset val="129"/>
    </font>
    <font>
      <sz val="10"/>
      <color theme="1"/>
      <name val="새굴림"/>
      <family val="1"/>
      <charset val="129"/>
    </font>
    <font>
      <b/>
      <u val="double"/>
      <sz val="24"/>
      <color theme="1"/>
      <name val="새굴림"/>
      <family val="1"/>
      <charset val="129"/>
    </font>
    <font>
      <b/>
      <u val="double"/>
      <sz val="18"/>
      <color theme="1"/>
      <name val="새굴림"/>
      <family val="1"/>
      <charset val="129"/>
    </font>
    <font>
      <b/>
      <u/>
      <sz val="20"/>
      <color theme="1"/>
      <name val="굴림"/>
      <family val="3"/>
      <charset val="129"/>
    </font>
    <font>
      <b/>
      <u/>
      <sz val="20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1"/>
      <color indexed="8"/>
      <name val="굴림"/>
      <family val="3"/>
      <charset val="129"/>
    </font>
    <font>
      <b/>
      <sz val="11"/>
      <name val="굴림"/>
      <family val="3"/>
      <charset val="129"/>
    </font>
    <font>
      <sz val="9"/>
      <color indexed="8"/>
      <name val="굴림"/>
      <family val="3"/>
      <charset val="129"/>
    </font>
    <font>
      <b/>
      <u/>
      <sz val="18"/>
      <name val="굴림"/>
      <family val="3"/>
      <charset val="129"/>
    </font>
    <font>
      <sz val="9"/>
      <color theme="1"/>
      <name val="굴림"/>
      <family val="3"/>
      <charset val="129"/>
    </font>
    <font>
      <sz val="10"/>
      <color rgb="FFFF0000"/>
      <name val="굴림"/>
      <family val="3"/>
      <charset val="129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13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5" applyNumberFormat="0" applyFill="0" applyAlignment="0" applyProtection="0">
      <alignment vertical="center"/>
    </xf>
    <xf numFmtId="0" fontId="28" fillId="0" borderId="96" applyNumberFormat="0" applyFill="0" applyAlignment="0" applyProtection="0">
      <alignment vertical="center"/>
    </xf>
    <xf numFmtId="0" fontId="29" fillId="0" borderId="9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98" applyNumberFormat="0" applyAlignment="0" applyProtection="0">
      <alignment vertical="center"/>
    </xf>
    <xf numFmtId="0" fontId="34" fillId="10" borderId="99" applyNumberFormat="0" applyAlignment="0" applyProtection="0">
      <alignment vertical="center"/>
    </xf>
    <xf numFmtId="0" fontId="35" fillId="10" borderId="98" applyNumberFormat="0" applyAlignment="0" applyProtection="0">
      <alignment vertical="center"/>
    </xf>
    <xf numFmtId="0" fontId="36" fillId="0" borderId="100" applyNumberFormat="0" applyFill="0" applyAlignment="0" applyProtection="0">
      <alignment vertical="center"/>
    </xf>
    <xf numFmtId="0" fontId="37" fillId="11" borderId="10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12" borderId="10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3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3" fillId="0" borderId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2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</cellStyleXfs>
  <cellXfs count="584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4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right" vertical="center"/>
    </xf>
    <xf numFmtId="0" fontId="11" fillId="0" borderId="1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1" fillId="0" borderId="5" xfId="1" applyNumberFormat="1" applyFont="1" applyFill="1" applyBorder="1" applyAlignment="1">
      <alignment horizontal="right" vertical="center" wrapText="1"/>
    </xf>
    <xf numFmtId="3" fontId="11" fillId="0" borderId="5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center" vertical="center"/>
    </xf>
    <xf numFmtId="177" fontId="4" fillId="0" borderId="16" xfId="3" applyNumberFormat="1" applyFont="1" applyFill="1" applyBorder="1" applyAlignment="1" applyProtection="1">
      <alignment horizontal="right" vertical="center"/>
      <protection locked="0"/>
    </xf>
    <xf numFmtId="176" fontId="11" fillId="0" borderId="5" xfId="1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right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1" fontId="15" fillId="0" borderId="0" xfId="0" applyNumberFormat="1" applyFont="1">
      <alignment vertical="center"/>
    </xf>
    <xf numFmtId="0" fontId="16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41" fontId="11" fillId="0" borderId="0" xfId="3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15" fillId="0" borderId="5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176" fontId="15" fillId="0" borderId="23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left" vertical="center" wrapText="1"/>
    </xf>
    <xf numFmtId="3" fontId="14" fillId="0" borderId="0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176" fontId="15" fillId="0" borderId="28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>
      <alignment vertical="center"/>
    </xf>
    <xf numFmtId="0" fontId="15" fillId="0" borderId="53" xfId="0" applyFont="1" applyFill="1" applyBorder="1" applyAlignment="1">
      <alignment horizontal="left" vertical="center" wrapText="1"/>
    </xf>
    <xf numFmtId="176" fontId="15" fillId="0" borderId="53" xfId="0" applyNumberFormat="1" applyFont="1" applyFill="1" applyBorder="1" applyAlignment="1">
      <alignment horizontal="right" vertical="center" wrapText="1"/>
    </xf>
    <xf numFmtId="178" fontId="15" fillId="0" borderId="41" xfId="0" applyNumberFormat="1" applyFont="1" applyFill="1" applyBorder="1" applyAlignment="1">
      <alignment horizontal="center" vertical="center" wrapText="1"/>
    </xf>
    <xf numFmtId="178" fontId="15" fillId="0" borderId="55" xfId="0" applyNumberFormat="1" applyFont="1" applyFill="1" applyBorder="1" applyAlignment="1">
      <alignment horizontal="center" vertical="center" wrapText="1"/>
    </xf>
    <xf numFmtId="3" fontId="14" fillId="0" borderId="9" xfId="3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55" xfId="0" applyFont="1" applyFill="1" applyBorder="1" applyAlignment="1">
      <alignment horizontal="left" vertical="center" wrapText="1"/>
    </xf>
    <xf numFmtId="176" fontId="15" fillId="0" borderId="60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 applyAlignment="1">
      <alignment horizontal="left" vertical="center" wrapText="1"/>
    </xf>
    <xf numFmtId="176" fontId="15" fillId="0" borderId="36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61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41" fontId="15" fillId="0" borderId="9" xfId="2" applyFont="1" applyFill="1" applyBorder="1" applyAlignment="1" applyProtection="1">
      <alignment vertical="center" shrinkToFit="1"/>
      <protection locked="0"/>
    </xf>
    <xf numFmtId="41" fontId="12" fillId="0" borderId="0" xfId="2" applyFont="1" applyBorder="1" applyAlignment="1">
      <alignment horizontal="right" vertical="center" wrapText="1"/>
    </xf>
    <xf numFmtId="41" fontId="15" fillId="0" borderId="0" xfId="2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76" fontId="15" fillId="0" borderId="62" xfId="0" applyNumberFormat="1" applyFont="1" applyFill="1" applyBorder="1" applyAlignment="1">
      <alignment horizontal="right" vertical="center" wrapText="1"/>
    </xf>
    <xf numFmtId="0" fontId="15" fillId="0" borderId="63" xfId="0" applyFont="1" applyFill="1" applyBorder="1" applyAlignment="1">
      <alignment horizontal="left" vertical="center" wrapText="1"/>
    </xf>
    <xf numFmtId="0" fontId="15" fillId="0" borderId="66" xfId="0" applyFont="1" applyFill="1" applyBorder="1" applyAlignment="1">
      <alignment horizontal="left" vertical="center" wrapText="1"/>
    </xf>
    <xf numFmtId="0" fontId="15" fillId="0" borderId="67" xfId="0" applyFont="1" applyFill="1" applyBorder="1" applyAlignment="1">
      <alignment horizontal="left" vertical="center" wrapText="1"/>
    </xf>
    <xf numFmtId="3" fontId="14" fillId="0" borderId="69" xfId="3" applyNumberFormat="1" applyFont="1" applyFill="1" applyBorder="1" applyAlignment="1" applyProtection="1">
      <alignment horizontal="center" vertical="center" shrinkToFit="1"/>
      <protection locked="0"/>
    </xf>
    <xf numFmtId="176" fontId="15" fillId="3" borderId="50" xfId="0" applyNumberFormat="1" applyFont="1" applyFill="1" applyBorder="1" applyAlignment="1">
      <alignment horizontal="right" vertical="center" wrapText="1"/>
    </xf>
    <xf numFmtId="3" fontId="14" fillId="3" borderId="72" xfId="3" applyNumberFormat="1" applyFont="1" applyFill="1" applyBorder="1" applyAlignment="1" applyProtection="1">
      <alignment horizontal="center" vertical="center" shrinkToFit="1"/>
      <protection locked="0"/>
    </xf>
    <xf numFmtId="3" fontId="15" fillId="3" borderId="27" xfId="0" applyNumberFormat="1" applyFont="1" applyFill="1" applyBorder="1" applyAlignment="1">
      <alignment horizontal="right" vertical="center" wrapText="1"/>
    </xf>
    <xf numFmtId="176" fontId="15" fillId="3" borderId="48" xfId="0" applyNumberFormat="1" applyFont="1" applyFill="1" applyBorder="1" applyAlignment="1">
      <alignment horizontal="right" vertical="center" wrapText="1"/>
    </xf>
    <xf numFmtId="0" fontId="15" fillId="0" borderId="78" xfId="0" applyFont="1" applyFill="1" applyBorder="1" applyAlignment="1">
      <alignment horizontal="left" vertical="center" wrapText="1"/>
    </xf>
    <xf numFmtId="176" fontId="15" fillId="0" borderId="78" xfId="0" applyNumberFormat="1" applyFont="1" applyFill="1" applyBorder="1" applyAlignment="1">
      <alignment horizontal="right" vertical="center" wrapText="1"/>
    </xf>
    <xf numFmtId="0" fontId="15" fillId="0" borderId="79" xfId="0" applyFont="1" applyFill="1" applyBorder="1" applyAlignment="1">
      <alignment horizontal="left" vertical="center" wrapText="1"/>
    </xf>
    <xf numFmtId="0" fontId="15" fillId="0" borderId="80" xfId="0" applyFont="1" applyFill="1" applyBorder="1" applyAlignment="1">
      <alignment horizontal="left" vertical="center" wrapText="1"/>
    </xf>
    <xf numFmtId="0" fontId="10" fillId="5" borderId="81" xfId="0" applyFont="1" applyFill="1" applyBorder="1" applyAlignment="1">
      <alignment horizontal="center" vertical="center" shrinkToFit="1"/>
    </xf>
    <xf numFmtId="0" fontId="10" fillId="5" borderId="82" xfId="0" applyFont="1" applyFill="1" applyBorder="1" applyAlignment="1">
      <alignment horizontal="center" vertical="center" shrinkToFit="1"/>
    </xf>
    <xf numFmtId="0" fontId="11" fillId="5" borderId="14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75" xfId="0" applyFont="1" applyFill="1" applyBorder="1" applyAlignment="1">
      <alignment horizontal="center" vertical="center" wrapText="1"/>
    </xf>
    <xf numFmtId="0" fontId="15" fillId="5" borderId="76" xfId="0" applyFont="1" applyFill="1" applyBorder="1" applyAlignment="1">
      <alignment horizontal="center" vertical="center" wrapText="1"/>
    </xf>
    <xf numFmtId="0" fontId="15" fillId="5" borderId="77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0" fontId="25" fillId="0" borderId="53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right" vertical="center" wrapText="1"/>
    </xf>
    <xf numFmtId="41" fontId="11" fillId="0" borderId="5" xfId="2" applyFont="1" applyBorder="1" applyAlignment="1">
      <alignment horizontal="left" vertical="center"/>
    </xf>
    <xf numFmtId="41" fontId="11" fillId="0" borderId="5" xfId="2" applyFont="1" applyBorder="1" applyAlignment="1">
      <alignment horizontal="center" vertical="center"/>
    </xf>
    <xf numFmtId="41" fontId="11" fillId="0" borderId="5" xfId="2" applyFont="1" applyBorder="1" applyAlignment="1">
      <alignment horizontal="right" vertical="center"/>
    </xf>
    <xf numFmtId="178" fontId="15" fillId="0" borderId="86" xfId="0" applyNumberFormat="1" applyFont="1" applyFill="1" applyBorder="1" applyAlignment="1">
      <alignment horizontal="center" vertical="center" wrapText="1"/>
    </xf>
    <xf numFmtId="176" fontId="15" fillId="0" borderId="87" xfId="0" applyNumberFormat="1" applyFont="1" applyFill="1" applyBorder="1" applyAlignment="1">
      <alignment horizontal="right" vertical="center" wrapText="1"/>
    </xf>
    <xf numFmtId="0" fontId="15" fillId="0" borderId="9" xfId="0" applyFont="1" applyFill="1" applyBorder="1" applyAlignment="1">
      <alignment horizontal="left" vertical="center" wrapText="1"/>
    </xf>
    <xf numFmtId="176" fontId="15" fillId="0" borderId="9" xfId="0" applyNumberFormat="1" applyFont="1" applyFill="1" applyBorder="1" applyAlignment="1">
      <alignment horizontal="right" vertical="center" wrapText="1"/>
    </xf>
    <xf numFmtId="0" fontId="25" fillId="0" borderId="55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3" fontId="25" fillId="3" borderId="44" xfId="0" applyNumberFormat="1" applyFont="1" applyFill="1" applyBorder="1" applyAlignment="1">
      <alignment horizontal="right" vertical="center" wrapText="1"/>
    </xf>
    <xf numFmtId="0" fontId="25" fillId="3" borderId="94" xfId="0" applyFont="1" applyFill="1" applyBorder="1" applyAlignment="1">
      <alignment horizontal="center" vertical="center" wrapText="1"/>
    </xf>
    <xf numFmtId="3" fontId="25" fillId="3" borderId="94" xfId="0" applyNumberFormat="1" applyFont="1" applyFill="1" applyBorder="1" applyAlignment="1">
      <alignment horizontal="right" vertical="center" wrapText="1"/>
    </xf>
    <xf numFmtId="3" fontId="25" fillId="3" borderId="50" xfId="0" applyNumberFormat="1" applyFont="1" applyFill="1" applyBorder="1" applyAlignment="1">
      <alignment horizontal="right" vertical="center" wrapText="1"/>
    </xf>
    <xf numFmtId="179" fontId="45" fillId="0" borderId="1" xfId="0" applyNumberFormat="1" applyFont="1" applyFill="1" applyBorder="1" applyAlignment="1">
      <alignment horizontal="right" vertical="center" wrapText="1"/>
    </xf>
    <xf numFmtId="3" fontId="45" fillId="0" borderId="2" xfId="0" applyNumberFormat="1" applyFont="1" applyBorder="1" applyAlignment="1">
      <alignment horizontal="right" vertical="center" wrapText="1"/>
    </xf>
    <xf numFmtId="3" fontId="45" fillId="0" borderId="2" xfId="0" applyNumberFormat="1" applyFont="1" applyFill="1" applyBorder="1" applyAlignment="1">
      <alignment horizontal="right" vertical="center" wrapText="1"/>
    </xf>
    <xf numFmtId="0" fontId="45" fillId="0" borderId="2" xfId="0" applyFont="1" applyFill="1" applyBorder="1" applyAlignment="1">
      <alignment horizontal="right" vertical="center" wrapText="1"/>
    </xf>
    <xf numFmtId="179" fontId="45" fillId="0" borderId="83" xfId="0" applyNumberFormat="1" applyFont="1" applyFill="1" applyBorder="1" applyAlignment="1">
      <alignment horizontal="right" vertical="center" wrapText="1"/>
    </xf>
    <xf numFmtId="3" fontId="45" fillId="0" borderId="53" xfId="0" applyNumberFormat="1" applyFont="1" applyFill="1" applyBorder="1" applyAlignment="1">
      <alignment horizontal="right" vertical="center" wrapText="1"/>
    </xf>
    <xf numFmtId="41" fontId="46" fillId="5" borderId="114" xfId="2" applyFont="1" applyFill="1" applyBorder="1" applyAlignment="1">
      <alignment horizontal="center" vertical="center" shrinkToFit="1"/>
    </xf>
    <xf numFmtId="41" fontId="46" fillId="5" borderId="110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5" fillId="0" borderId="29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179" fontId="45" fillId="0" borderId="2" xfId="0" applyNumberFormat="1" applyFont="1" applyFill="1" applyBorder="1" applyAlignment="1">
      <alignment horizontal="right" vertical="center" wrapText="1"/>
    </xf>
    <xf numFmtId="41" fontId="46" fillId="0" borderId="30" xfId="2" applyFont="1" applyBorder="1" applyAlignment="1">
      <alignment vertical="center" shrinkToFit="1"/>
    </xf>
    <xf numFmtId="41" fontId="45" fillId="0" borderId="14" xfId="2" applyFont="1" applyFill="1" applyBorder="1" applyAlignment="1">
      <alignment horizontal="left" vertical="center" shrinkToFit="1"/>
    </xf>
    <xf numFmtId="41" fontId="45" fillId="0" borderId="5" xfId="2" applyFont="1" applyFill="1" applyBorder="1" applyAlignment="1">
      <alignment horizontal="left" vertical="center" shrinkToFit="1"/>
    </xf>
    <xf numFmtId="41" fontId="46" fillId="0" borderId="15" xfId="2" applyFont="1" applyBorder="1" applyAlignment="1">
      <alignment vertical="center" shrinkToFit="1"/>
    </xf>
    <xf numFmtId="41" fontId="45" fillId="0" borderId="20" xfId="2" applyFont="1" applyFill="1" applyBorder="1" applyAlignment="1">
      <alignment horizontal="left" vertical="center" shrinkToFit="1"/>
    </xf>
    <xf numFmtId="41" fontId="45" fillId="0" borderId="6" xfId="2" applyFont="1" applyFill="1" applyBorder="1" applyAlignment="1">
      <alignment horizontal="left" vertical="center" shrinkToFit="1"/>
    </xf>
    <xf numFmtId="0" fontId="45" fillId="0" borderId="53" xfId="0" applyFont="1" applyFill="1" applyBorder="1" applyAlignment="1">
      <alignment horizontal="right" vertical="center" wrapText="1"/>
    </xf>
    <xf numFmtId="41" fontId="46" fillId="0" borderId="21" xfId="2" applyFont="1" applyBorder="1" applyAlignment="1">
      <alignment vertical="center" shrinkToFit="1"/>
    </xf>
    <xf numFmtId="41" fontId="46" fillId="37" borderId="110" xfId="2" applyFont="1" applyFill="1" applyBorder="1" applyAlignment="1">
      <alignment horizontal="right" vertical="center" shrinkToFit="1"/>
    </xf>
    <xf numFmtId="179" fontId="45" fillId="37" borderId="111" xfId="0" applyNumberFormat="1" applyFont="1" applyFill="1" applyBorder="1" applyAlignment="1">
      <alignment horizontal="right" vertical="center" wrapText="1"/>
    </xf>
    <xf numFmtId="3" fontId="45" fillId="37" borderId="111" xfId="0" applyNumberFormat="1" applyFont="1" applyFill="1" applyBorder="1" applyAlignment="1">
      <alignment horizontal="right" vertical="center" wrapText="1"/>
    </xf>
    <xf numFmtId="41" fontId="46" fillId="37" borderId="113" xfId="2" applyFont="1" applyFill="1" applyBorder="1" applyAlignment="1">
      <alignment horizontal="right" vertical="center" shrinkToFit="1"/>
    </xf>
    <xf numFmtId="179" fontId="25" fillId="0" borderId="2" xfId="0" applyNumberFormat="1" applyFont="1" applyFill="1" applyBorder="1" applyAlignment="1">
      <alignment horizontal="right" vertical="center" wrapText="1"/>
    </xf>
    <xf numFmtId="179" fontId="25" fillId="0" borderId="60" xfId="0" applyNumberFormat="1" applyFont="1" applyFill="1" applyBorder="1" applyAlignment="1">
      <alignment horizontal="right" vertical="center" wrapText="1"/>
    </xf>
    <xf numFmtId="0" fontId="25" fillId="0" borderId="28" xfId="0" applyFont="1" applyFill="1" applyBorder="1" applyAlignment="1">
      <alignment horizontal="right" vertical="center" wrapText="1"/>
    </xf>
    <xf numFmtId="0" fontId="25" fillId="0" borderId="60" xfId="0" applyFont="1" applyFill="1" applyBorder="1" applyAlignment="1">
      <alignment horizontal="right" vertical="center" wrapText="1"/>
    </xf>
    <xf numFmtId="3" fontId="25" fillId="0" borderId="60" xfId="0" applyNumberFormat="1" applyFont="1" applyFill="1" applyBorder="1" applyAlignment="1">
      <alignment horizontal="right" vertical="center" wrapText="1"/>
    </xf>
    <xf numFmtId="3" fontId="25" fillId="38" borderId="118" xfId="0" applyNumberFormat="1" applyFont="1" applyFill="1" applyBorder="1" applyAlignment="1">
      <alignment horizontal="right" vertical="center" wrapText="1"/>
    </xf>
    <xf numFmtId="179" fontId="25" fillId="38" borderId="119" xfId="0" applyNumberFormat="1" applyFont="1" applyFill="1" applyBorder="1" applyAlignment="1">
      <alignment horizontal="right" vertical="center" wrapText="1"/>
    </xf>
    <xf numFmtId="3" fontId="25" fillId="38" borderId="119" xfId="0" applyNumberFormat="1" applyFont="1" applyFill="1" applyBorder="1" applyAlignment="1">
      <alignment horizontal="right" vertical="center" wrapText="1"/>
    </xf>
    <xf numFmtId="0" fontId="10" fillId="5" borderId="105" xfId="0" applyFont="1" applyFill="1" applyBorder="1" applyAlignment="1">
      <alignment horizontal="center" vertical="center" wrapText="1"/>
    </xf>
    <xf numFmtId="3" fontId="25" fillId="38" borderId="117" xfId="0" applyNumberFormat="1" applyFont="1" applyFill="1" applyBorder="1" applyAlignment="1">
      <alignment horizontal="right" vertical="center" wrapText="1"/>
    </xf>
    <xf numFmtId="0" fontId="25" fillId="0" borderId="53" xfId="0" applyFont="1" applyFill="1" applyBorder="1" applyAlignment="1">
      <alignment horizontal="center" vertical="center" wrapText="1"/>
    </xf>
    <xf numFmtId="179" fontId="25" fillId="0" borderId="53" xfId="0" applyNumberFormat="1" applyFont="1" applyFill="1" applyBorder="1" applyAlignment="1">
      <alignment horizontal="right" vertical="center" wrapText="1"/>
    </xf>
    <xf numFmtId="0" fontId="25" fillId="3" borderId="38" xfId="0" applyFont="1" applyFill="1" applyBorder="1" applyAlignment="1">
      <alignment horizontal="center" vertical="center" wrapText="1"/>
    </xf>
    <xf numFmtId="3" fontId="25" fillId="3" borderId="38" xfId="0" applyNumberFormat="1" applyFont="1" applyFill="1" applyBorder="1" applyAlignment="1">
      <alignment horizontal="right" vertical="center" wrapText="1"/>
    </xf>
    <xf numFmtId="0" fontId="25" fillId="0" borderId="75" xfId="0" applyFont="1" applyFill="1" applyBorder="1" applyAlignment="1">
      <alignment horizontal="left" vertical="center" wrapText="1"/>
    </xf>
    <xf numFmtId="0" fontId="25" fillId="0" borderId="76" xfId="0" applyFont="1" applyFill="1" applyBorder="1" applyAlignment="1">
      <alignment horizontal="left" vertical="center" wrapText="1"/>
    </xf>
    <xf numFmtId="0" fontId="25" fillId="0" borderId="38" xfId="0" applyFont="1" applyFill="1" applyBorder="1" applyAlignment="1">
      <alignment horizontal="center" vertical="center" wrapText="1"/>
    </xf>
    <xf numFmtId="3" fontId="25" fillId="0" borderId="38" xfId="0" applyNumberFormat="1" applyFont="1" applyFill="1" applyBorder="1" applyAlignment="1">
      <alignment horizontal="right" vertical="center" wrapText="1"/>
    </xf>
    <xf numFmtId="0" fontId="25" fillId="0" borderId="38" xfId="0" applyFont="1" applyFill="1" applyBorder="1" applyAlignment="1">
      <alignment horizontal="right" vertical="center" wrapText="1"/>
    </xf>
    <xf numFmtId="0" fontId="25" fillId="0" borderId="115" xfId="0" applyFont="1" applyFill="1" applyBorder="1" applyAlignment="1">
      <alignment horizontal="right" vertical="center" wrapText="1"/>
    </xf>
    <xf numFmtId="0" fontId="25" fillId="0" borderId="121" xfId="0" applyFont="1" applyFill="1" applyBorder="1" applyAlignment="1">
      <alignment horizontal="left" vertical="center" wrapText="1"/>
    </xf>
    <xf numFmtId="0" fontId="25" fillId="0" borderId="94" xfId="0" applyFont="1" applyFill="1" applyBorder="1" applyAlignment="1">
      <alignment horizontal="left" vertical="center" wrapText="1"/>
    </xf>
    <xf numFmtId="0" fontId="25" fillId="0" borderId="94" xfId="0" applyFont="1" applyFill="1" applyBorder="1" applyAlignment="1">
      <alignment horizontal="center" vertical="center" wrapText="1"/>
    </xf>
    <xf numFmtId="179" fontId="25" fillId="0" borderId="94" xfId="0" applyNumberFormat="1" applyFont="1" applyFill="1" applyBorder="1" applyAlignment="1">
      <alignment horizontal="right" vertical="center" wrapText="1"/>
    </xf>
    <xf numFmtId="179" fontId="25" fillId="0" borderId="116" xfId="0" applyNumberFormat="1" applyFont="1" applyFill="1" applyBorder="1" applyAlignment="1">
      <alignment horizontal="right" vertical="center" wrapText="1"/>
    </xf>
    <xf numFmtId="179" fontId="25" fillId="38" borderId="106" xfId="0" applyNumberFormat="1" applyFont="1" applyFill="1" applyBorder="1" applyAlignment="1">
      <alignment horizontal="right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10" fillId="5" borderId="76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3" fontId="25" fillId="0" borderId="115" xfId="0" applyNumberFormat="1" applyFont="1" applyFill="1" applyBorder="1" applyAlignment="1">
      <alignment horizontal="right" vertical="center" wrapText="1"/>
    </xf>
    <xf numFmtId="0" fontId="25" fillId="0" borderId="94" xfId="0" applyFont="1" applyFill="1" applyBorder="1" applyAlignment="1">
      <alignment horizontal="right" vertical="center" wrapText="1"/>
    </xf>
    <xf numFmtId="0" fontId="25" fillId="0" borderId="116" xfId="0" applyFont="1" applyFill="1" applyBorder="1" applyAlignment="1">
      <alignment horizontal="right" vertical="center" wrapText="1"/>
    </xf>
    <xf numFmtId="3" fontId="25" fillId="0" borderId="94" xfId="0" applyNumberFormat="1" applyFont="1" applyFill="1" applyBorder="1" applyAlignment="1">
      <alignment horizontal="right" vertical="center" wrapText="1"/>
    </xf>
    <xf numFmtId="3" fontId="25" fillId="38" borderId="122" xfId="0" applyNumberFormat="1" applyFont="1" applyFill="1" applyBorder="1" applyAlignment="1">
      <alignment horizontal="right" vertical="center" wrapText="1"/>
    </xf>
    <xf numFmtId="41" fontId="25" fillId="0" borderId="2" xfId="2" applyFont="1" applyFill="1" applyBorder="1" applyAlignment="1">
      <alignment horizontal="right" vertical="center" wrapText="1"/>
    </xf>
    <xf numFmtId="41" fontId="9" fillId="0" borderId="0" xfId="2" applyFont="1">
      <alignment vertical="center"/>
    </xf>
    <xf numFmtId="41" fontId="10" fillId="0" borderId="0" xfId="2" applyFont="1">
      <alignment vertical="center"/>
    </xf>
    <xf numFmtId="41" fontId="25" fillId="0" borderId="115" xfId="2" applyFont="1" applyFill="1" applyBorder="1" applyAlignment="1">
      <alignment horizontal="right" vertical="center" wrapText="1"/>
    </xf>
    <xf numFmtId="41" fontId="25" fillId="0" borderId="60" xfId="2" applyFont="1" applyFill="1" applyBorder="1" applyAlignment="1">
      <alignment horizontal="right" vertical="center" wrapText="1"/>
    </xf>
    <xf numFmtId="41" fontId="25" fillId="0" borderId="2" xfId="0" applyNumberFormat="1" applyFont="1" applyFill="1" applyBorder="1" applyAlignment="1">
      <alignment horizontal="right" vertical="center" wrapText="1"/>
    </xf>
    <xf numFmtId="0" fontId="25" fillId="0" borderId="53" xfId="0" applyFont="1" applyFill="1" applyBorder="1" applyAlignment="1">
      <alignment horizontal="right" vertical="center" wrapText="1"/>
    </xf>
    <xf numFmtId="0" fontId="25" fillId="0" borderId="120" xfId="0" applyFont="1" applyFill="1" applyBorder="1" applyAlignment="1">
      <alignment horizontal="right" vertical="center" wrapText="1"/>
    </xf>
    <xf numFmtId="3" fontId="25" fillId="38" borderId="123" xfId="0" applyNumberFormat="1" applyFont="1" applyFill="1" applyBorder="1" applyAlignment="1">
      <alignment horizontal="right" vertical="center" wrapText="1"/>
    </xf>
    <xf numFmtId="3" fontId="25" fillId="3" borderId="40" xfId="0" applyNumberFormat="1" applyFont="1" applyFill="1" applyBorder="1" applyAlignment="1">
      <alignment horizontal="right" vertical="center" wrapText="1"/>
    </xf>
    <xf numFmtId="0" fontId="51" fillId="5" borderId="114" xfId="0" applyFont="1" applyFill="1" applyBorder="1" applyAlignment="1">
      <alignment horizontal="center" vertical="center" wrapText="1"/>
    </xf>
    <xf numFmtId="0" fontId="51" fillId="5" borderId="110" xfId="0" applyFont="1" applyFill="1" applyBorder="1" applyAlignment="1">
      <alignment horizontal="center" vertical="center" wrapText="1"/>
    </xf>
    <xf numFmtId="0" fontId="51" fillId="5" borderId="124" xfId="0" applyFont="1" applyFill="1" applyBorder="1" applyAlignment="1">
      <alignment horizontal="center" vertical="center" wrapText="1"/>
    </xf>
    <xf numFmtId="41" fontId="9" fillId="0" borderId="0" xfId="2" applyFont="1" applyAlignment="1">
      <alignment horizontal="right" vertical="center"/>
    </xf>
    <xf numFmtId="41" fontId="51" fillId="5" borderId="111" xfId="2" applyFont="1" applyFill="1" applyBorder="1" applyAlignment="1">
      <alignment horizontal="center" vertical="center" wrapText="1"/>
    </xf>
    <xf numFmtId="41" fontId="51" fillId="5" borderId="125" xfId="2" applyFont="1" applyFill="1" applyBorder="1" applyAlignment="1">
      <alignment horizontal="center" vertical="center" wrapText="1"/>
    </xf>
    <xf numFmtId="41" fontId="51" fillId="5" borderId="107" xfId="2" applyFont="1" applyFill="1" applyBorder="1" applyAlignment="1">
      <alignment horizontal="center" vertical="center" wrapText="1"/>
    </xf>
    <xf numFmtId="41" fontId="25" fillId="0" borderId="119" xfId="2" applyFont="1" applyFill="1" applyBorder="1" applyAlignment="1">
      <alignment horizontal="right" vertical="center" wrapText="1"/>
    </xf>
    <xf numFmtId="41" fontId="25" fillId="3" borderId="2" xfId="2" applyFont="1" applyFill="1" applyBorder="1" applyAlignment="1">
      <alignment horizontal="right" vertical="center" wrapText="1"/>
    </xf>
    <xf numFmtId="41" fontId="25" fillId="3" borderId="60" xfId="2" applyFont="1" applyFill="1" applyBorder="1" applyAlignment="1">
      <alignment horizontal="right" vertical="center" wrapText="1"/>
    </xf>
    <xf numFmtId="41" fontId="25" fillId="3" borderId="119" xfId="2" applyFont="1" applyFill="1" applyBorder="1" applyAlignment="1">
      <alignment horizontal="right" vertical="center" wrapText="1"/>
    </xf>
    <xf numFmtId="179" fontId="25" fillId="0" borderId="2" xfId="2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left" vertical="center" wrapText="1"/>
    </xf>
    <xf numFmtId="179" fontId="25" fillId="0" borderId="60" xfId="2" applyNumberFormat="1" applyFont="1" applyFill="1" applyBorder="1" applyAlignment="1">
      <alignment horizontal="right" vertical="center" wrapText="1"/>
    </xf>
    <xf numFmtId="179" fontId="25" fillId="3" borderId="94" xfId="2" applyNumberFormat="1" applyFont="1" applyFill="1" applyBorder="1" applyAlignment="1">
      <alignment horizontal="right" vertical="center" wrapText="1"/>
    </xf>
    <xf numFmtId="179" fontId="25" fillId="3" borderId="116" xfId="2" applyNumberFormat="1" applyFont="1" applyFill="1" applyBorder="1" applyAlignment="1">
      <alignment horizontal="right" vertical="center" wrapText="1"/>
    </xf>
    <xf numFmtId="179" fontId="25" fillId="0" borderId="119" xfId="2" applyNumberFormat="1" applyFont="1" applyFill="1" applyBorder="1" applyAlignment="1">
      <alignment horizontal="right" vertical="center" wrapText="1"/>
    </xf>
    <xf numFmtId="179" fontId="25" fillId="3" borderId="106" xfId="2" applyNumberFormat="1" applyFont="1" applyFill="1" applyBorder="1" applyAlignment="1">
      <alignment horizontal="right" vertical="center" wrapText="1"/>
    </xf>
    <xf numFmtId="179" fontId="25" fillId="0" borderId="53" xfId="2" applyNumberFormat="1" applyFont="1" applyFill="1" applyBorder="1" applyAlignment="1">
      <alignment horizontal="right" vertical="center" wrapText="1"/>
    </xf>
    <xf numFmtId="179" fontId="25" fillId="0" borderId="120" xfId="2" applyNumberFormat="1" applyFont="1" applyFill="1" applyBorder="1" applyAlignment="1">
      <alignment horizontal="right" vertical="center" wrapText="1"/>
    </xf>
    <xf numFmtId="179" fontId="25" fillId="0" borderId="126" xfId="2" applyNumberFormat="1" applyFont="1" applyFill="1" applyBorder="1" applyAlignment="1">
      <alignment horizontal="right" vertical="center" wrapText="1"/>
    </xf>
    <xf numFmtId="41" fontId="25" fillId="3" borderId="38" xfId="2" applyFont="1" applyFill="1" applyBorder="1" applyAlignment="1">
      <alignment horizontal="right" vertical="center" wrapText="1"/>
    </xf>
    <xf numFmtId="41" fontId="25" fillId="3" borderId="115" xfId="2" applyFont="1" applyFill="1" applyBorder="1" applyAlignment="1">
      <alignment horizontal="right" vertical="center" wrapText="1"/>
    </xf>
    <xf numFmtId="41" fontId="25" fillId="3" borderId="117" xfId="2" applyFont="1" applyFill="1" applyBorder="1" applyAlignment="1">
      <alignment horizontal="right" vertical="center" wrapText="1"/>
    </xf>
    <xf numFmtId="0" fontId="25" fillId="0" borderId="79" xfId="0" applyFont="1" applyFill="1" applyBorder="1" applyAlignment="1">
      <alignment horizontal="left" vertical="center" wrapText="1"/>
    </xf>
    <xf numFmtId="179" fontId="25" fillId="3" borderId="94" xfId="0" applyNumberFormat="1" applyFont="1" applyFill="1" applyBorder="1" applyAlignment="1">
      <alignment horizontal="right" vertical="center" wrapText="1"/>
    </xf>
    <xf numFmtId="0" fontId="25" fillId="0" borderId="127" xfId="0" applyFont="1" applyFill="1" applyBorder="1" applyAlignment="1">
      <alignment horizontal="right" vertical="center" wrapText="1"/>
    </xf>
    <xf numFmtId="3" fontId="25" fillId="0" borderId="127" xfId="0" applyNumberFormat="1" applyFont="1" applyFill="1" applyBorder="1" applyAlignment="1">
      <alignment horizontal="right" vertical="center" wrapText="1"/>
    </xf>
    <xf numFmtId="3" fontId="25" fillId="0" borderId="116" xfId="0" applyNumberFormat="1" applyFont="1" applyFill="1" applyBorder="1" applyAlignment="1">
      <alignment horizontal="right" vertical="center" wrapText="1"/>
    </xf>
    <xf numFmtId="179" fontId="25" fillId="0" borderId="120" xfId="0" applyNumberFormat="1" applyFont="1" applyFill="1" applyBorder="1" applyAlignment="1">
      <alignment horizontal="right" vertical="center" wrapText="1"/>
    </xf>
    <xf numFmtId="0" fontId="25" fillId="0" borderId="128" xfId="0" applyFont="1" applyFill="1" applyBorder="1" applyAlignment="1">
      <alignment horizontal="right" vertical="center" wrapText="1"/>
    </xf>
    <xf numFmtId="3" fontId="25" fillId="3" borderId="115" xfId="0" applyNumberFormat="1" applyFont="1" applyFill="1" applyBorder="1" applyAlignment="1">
      <alignment horizontal="right" vertical="center" wrapText="1"/>
    </xf>
    <xf numFmtId="3" fontId="25" fillId="3" borderId="60" xfId="0" applyNumberFormat="1" applyFont="1" applyFill="1" applyBorder="1" applyAlignment="1">
      <alignment horizontal="right" vertical="center" wrapText="1"/>
    </xf>
    <xf numFmtId="179" fontId="25" fillId="3" borderId="116" xfId="0" applyNumberFormat="1" applyFont="1" applyFill="1" applyBorder="1" applyAlignment="1">
      <alignment horizontal="right" vertical="center" wrapText="1"/>
    </xf>
    <xf numFmtId="3" fontId="25" fillId="3" borderId="117" xfId="0" applyNumberFormat="1" applyFont="1" applyFill="1" applyBorder="1" applyAlignment="1">
      <alignment horizontal="right" vertical="center" wrapText="1"/>
    </xf>
    <xf numFmtId="3" fontId="25" fillId="3" borderId="119" xfId="0" applyNumberFormat="1" applyFont="1" applyFill="1" applyBorder="1" applyAlignment="1">
      <alignment horizontal="right" vertical="center" wrapText="1"/>
    </xf>
    <xf numFmtId="179" fontId="25" fillId="3" borderId="106" xfId="0" applyNumberFormat="1" applyFont="1" applyFill="1" applyBorder="1" applyAlignment="1">
      <alignment horizontal="right" vertical="center" wrapText="1"/>
    </xf>
    <xf numFmtId="0" fontId="52" fillId="2" borderId="5" xfId="0" applyFont="1" applyFill="1" applyBorder="1" applyAlignment="1" applyProtection="1">
      <alignment horizontal="center" vertical="center" wrapText="1"/>
    </xf>
    <xf numFmtId="0" fontId="52" fillId="2" borderId="6" xfId="0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>
      <alignment horizontal="center" vertical="center" shrinkToFit="1"/>
    </xf>
    <xf numFmtId="0" fontId="11" fillId="4" borderId="7" xfId="1" applyFont="1" applyFill="1" applyBorder="1" applyAlignment="1">
      <alignment horizontal="center" vertical="center"/>
    </xf>
    <xf numFmtId="41" fontId="11" fillId="4" borderId="7" xfId="3" applyFont="1" applyFill="1" applyBorder="1" applyAlignment="1">
      <alignment horizontal="right" vertical="center"/>
    </xf>
    <xf numFmtId="0" fontId="11" fillId="4" borderId="30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0" fontId="52" fillId="2" borderId="12" xfId="0" applyFont="1" applyFill="1" applyBorder="1" applyAlignment="1" applyProtection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shrinkToFit="1"/>
    </xf>
    <xf numFmtId="0" fontId="52" fillId="2" borderId="18" xfId="0" applyFont="1" applyFill="1" applyBorder="1" applyAlignment="1" applyProtection="1">
      <alignment horizontal="center" vertical="center" wrapText="1"/>
    </xf>
    <xf numFmtId="0" fontId="11" fillId="0" borderId="131" xfId="1" applyFont="1" applyFill="1" applyBorder="1" applyAlignment="1">
      <alignment vertical="top" wrapText="1"/>
    </xf>
    <xf numFmtId="41" fontId="11" fillId="0" borderId="0" xfId="2" applyFont="1" applyAlignment="1">
      <alignment horizontal="left" vertical="center"/>
    </xf>
    <xf numFmtId="41" fontId="11" fillId="0" borderId="7" xfId="2" applyFont="1" applyBorder="1" applyAlignment="1">
      <alignment horizontal="left" vertical="center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shrinkToFit="1"/>
    </xf>
    <xf numFmtId="0" fontId="52" fillId="2" borderId="7" xfId="0" applyFont="1" applyFill="1" applyBorder="1" applyAlignment="1" applyProtection="1">
      <alignment horizontal="center" vertical="center" wrapText="1"/>
    </xf>
    <xf numFmtId="41" fontId="11" fillId="4" borderId="110" xfId="2" applyFont="1" applyFill="1" applyBorder="1" applyAlignment="1">
      <alignment vertical="center"/>
    </xf>
    <xf numFmtId="41" fontId="11" fillId="0" borderId="5" xfId="2" applyFont="1" applyBorder="1" applyAlignment="1">
      <alignment vertical="center"/>
    </xf>
    <xf numFmtId="41" fontId="52" fillId="2" borderId="18" xfId="2" applyFont="1" applyFill="1" applyBorder="1" applyAlignment="1" applyProtection="1">
      <alignment vertical="center" wrapText="1"/>
    </xf>
    <xf numFmtId="41" fontId="52" fillId="2" borderId="5" xfId="2" applyFont="1" applyFill="1" applyBorder="1" applyAlignment="1" applyProtection="1">
      <alignment vertical="center" wrapText="1"/>
    </xf>
    <xf numFmtId="41" fontId="11" fillId="0" borderId="8" xfId="2" applyFont="1" applyBorder="1" applyAlignment="1">
      <alignment vertical="center"/>
    </xf>
    <xf numFmtId="41" fontId="11" fillId="0" borderId="34" xfId="2" applyFont="1" applyBorder="1" applyAlignment="1">
      <alignment vertical="center"/>
    </xf>
    <xf numFmtId="41" fontId="11" fillId="0" borderId="31" xfId="2" applyFont="1" applyBorder="1" applyAlignment="1">
      <alignment vertical="center"/>
    </xf>
    <xf numFmtId="41" fontId="11" fillId="4" borderId="110" xfId="3" applyFont="1" applyFill="1" applyBorder="1" applyAlignment="1">
      <alignment horizontal="right" vertical="center"/>
    </xf>
    <xf numFmtId="0" fontId="11" fillId="40" borderId="11" xfId="1" applyFont="1" applyFill="1" applyBorder="1" applyAlignment="1">
      <alignment horizontal="center" vertical="center"/>
    </xf>
    <xf numFmtId="0" fontId="11" fillId="4" borderId="113" xfId="1" applyFont="1" applyFill="1" applyBorder="1" applyAlignment="1">
      <alignment horizontal="center" vertical="center"/>
    </xf>
    <xf numFmtId="41" fontId="11" fillId="4" borderId="7" xfId="2" applyFont="1" applyFill="1" applyBorder="1" applyAlignment="1">
      <alignment vertical="center"/>
    </xf>
    <xf numFmtId="0" fontId="11" fillId="5" borderId="109" xfId="1" applyFont="1" applyFill="1" applyBorder="1" applyAlignment="1">
      <alignment horizontal="center" vertical="center"/>
    </xf>
    <xf numFmtId="0" fontId="11" fillId="0" borderId="5" xfId="2" applyNumberFormat="1" applyFont="1" applyBorder="1" applyAlignment="1">
      <alignment horizontal="right" vertical="center"/>
    </xf>
    <xf numFmtId="0" fontId="11" fillId="5" borderId="114" xfId="1" applyFont="1" applyFill="1" applyBorder="1" applyAlignment="1">
      <alignment horizontal="center" vertical="center"/>
    </xf>
    <xf numFmtId="0" fontId="11" fillId="5" borderId="113" xfId="1" applyFont="1" applyFill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41" fontId="11" fillId="5" borderId="112" xfId="3" applyFont="1" applyFill="1" applyBorder="1" applyAlignment="1">
      <alignment horizontal="center" vertical="center"/>
    </xf>
    <xf numFmtId="0" fontId="52" fillId="2" borderId="7" xfId="0" applyFont="1" applyFill="1" applyBorder="1" applyAlignment="1" applyProtection="1">
      <alignment horizontal="right" vertical="center" wrapText="1"/>
    </xf>
    <xf numFmtId="0" fontId="11" fillId="0" borderId="134" xfId="1" applyFont="1" applyBorder="1" applyAlignment="1">
      <alignment horizontal="center" vertical="center"/>
    </xf>
    <xf numFmtId="41" fontId="11" fillId="5" borderId="110" xfId="3" applyFont="1" applyFill="1" applyBorder="1" applyAlignment="1">
      <alignment horizontal="center" vertical="center" wrapText="1"/>
    </xf>
    <xf numFmtId="0" fontId="11" fillId="40" borderId="17" xfId="1" applyFont="1" applyFill="1" applyBorder="1" applyAlignment="1">
      <alignment horizontal="center" vertical="center"/>
    </xf>
    <xf numFmtId="0" fontId="11" fillId="0" borderId="132" xfId="1" applyFont="1" applyBorder="1" applyAlignment="1">
      <alignment horizontal="center" vertical="center"/>
    </xf>
    <xf numFmtId="0" fontId="11" fillId="5" borderId="110" xfId="1" applyFont="1" applyFill="1" applyBorder="1" applyAlignment="1">
      <alignment horizontal="center" vertical="center"/>
    </xf>
    <xf numFmtId="0" fontId="11" fillId="40" borderId="14" xfId="1" applyFont="1" applyFill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11" fillId="5" borderId="110" xfId="1" applyFont="1" applyFill="1" applyBorder="1" applyAlignment="1">
      <alignment horizontal="center" vertical="center" wrapText="1"/>
    </xf>
    <xf numFmtId="0" fontId="54" fillId="2" borderId="130" xfId="0" applyFont="1" applyFill="1" applyBorder="1" applyAlignment="1" applyProtection="1">
      <alignment horizontal="center" vertical="center" wrapText="1"/>
    </xf>
    <xf numFmtId="0" fontId="11" fillId="4" borderId="110" xfId="1" applyFont="1" applyFill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54" fillId="2" borderId="56" xfId="0" applyFont="1" applyFill="1" applyBorder="1" applyAlignment="1" applyProtection="1">
      <alignment horizontal="center" vertical="center" wrapText="1"/>
    </xf>
    <xf numFmtId="0" fontId="54" fillId="2" borderId="73" xfId="0" applyFont="1" applyFill="1" applyBorder="1" applyAlignment="1" applyProtection="1">
      <alignment horizontal="center" vertical="center" wrapText="1"/>
    </xf>
    <xf numFmtId="0" fontId="54" fillId="2" borderId="84" xfId="0" applyFont="1" applyFill="1" applyBorder="1" applyAlignment="1" applyProtection="1">
      <alignment horizontal="center" vertical="center" wrapText="1"/>
    </xf>
    <xf numFmtId="0" fontId="54" fillId="2" borderId="85" xfId="0" applyFont="1" applyFill="1" applyBorder="1" applyAlignment="1" applyProtection="1">
      <alignment horizontal="center" vertical="center" wrapText="1"/>
    </xf>
    <xf numFmtId="0" fontId="54" fillId="2" borderId="15" xfId="0" applyFont="1" applyFill="1" applyBorder="1" applyAlignment="1" applyProtection="1">
      <alignment horizontal="center" vertical="center" wrapText="1"/>
    </xf>
    <xf numFmtId="0" fontId="11" fillId="0" borderId="108" xfId="1" applyFont="1" applyFill="1" applyBorder="1" applyAlignment="1">
      <alignment vertical="top" wrapText="1"/>
    </xf>
    <xf numFmtId="41" fontId="11" fillId="0" borderId="107" xfId="3" applyFont="1" applyBorder="1" applyAlignment="1">
      <alignment horizontal="center" vertical="center"/>
    </xf>
    <xf numFmtId="3" fontId="11" fillId="0" borderId="107" xfId="1" applyNumberFormat="1" applyFont="1" applyBorder="1" applyAlignment="1">
      <alignment horizontal="center" vertical="center"/>
    </xf>
    <xf numFmtId="0" fontId="11" fillId="0" borderId="107" xfId="1" applyFont="1" applyBorder="1" applyAlignment="1">
      <alignment horizontal="center" vertical="center"/>
    </xf>
    <xf numFmtId="3" fontId="11" fillId="0" borderId="136" xfId="1" applyNumberFormat="1" applyFont="1" applyBorder="1" applyAlignment="1">
      <alignment horizontal="center" vertical="center"/>
    </xf>
    <xf numFmtId="41" fontId="11" fillId="0" borderId="135" xfId="3" applyFont="1" applyBorder="1" applyAlignment="1">
      <alignment horizontal="center" vertical="center"/>
    </xf>
    <xf numFmtId="41" fontId="11" fillId="0" borderId="19" xfId="2" applyFont="1" applyBorder="1" applyAlignment="1">
      <alignment vertical="center"/>
    </xf>
    <xf numFmtId="41" fontId="11" fillId="0" borderId="129" xfId="2" applyFont="1" applyBorder="1" applyAlignment="1">
      <alignment vertical="center"/>
    </xf>
    <xf numFmtId="41" fontId="11" fillId="0" borderId="30" xfId="2" applyFont="1" applyBorder="1" applyAlignment="1">
      <alignment vertical="center"/>
    </xf>
    <xf numFmtId="41" fontId="11" fillId="0" borderId="15" xfId="2" applyFont="1" applyBorder="1" applyAlignment="1">
      <alignment vertical="center"/>
    </xf>
    <xf numFmtId="0" fontId="11" fillId="0" borderId="18" xfId="2" applyNumberFormat="1" applyFont="1" applyBorder="1" applyAlignment="1">
      <alignment horizontal="right" vertical="center"/>
    </xf>
    <xf numFmtId="41" fontId="11" fillId="0" borderId="23" xfId="2" applyFont="1" applyBorder="1" applyAlignment="1">
      <alignment vertical="center"/>
    </xf>
    <xf numFmtId="0" fontId="52" fillId="2" borderId="26" xfId="0" applyFont="1" applyFill="1" applyBorder="1" applyAlignment="1" applyProtection="1">
      <alignment horizontal="right" vertical="center" wrapText="1"/>
    </xf>
    <xf numFmtId="41" fontId="11" fillId="0" borderId="6" xfId="2" applyFont="1" applyBorder="1" applyAlignment="1">
      <alignment horizontal="left" vertical="center"/>
    </xf>
    <xf numFmtId="0" fontId="11" fillId="0" borderId="129" xfId="2" applyNumberFormat="1" applyFont="1" applyBorder="1" applyAlignment="1">
      <alignment vertical="center"/>
    </xf>
    <xf numFmtId="0" fontId="11" fillId="0" borderId="36" xfId="2" applyNumberFormat="1" applyFont="1" applyBorder="1" applyAlignment="1">
      <alignment horizontal="right" vertical="center"/>
    </xf>
    <xf numFmtId="0" fontId="53" fillId="3" borderId="26" xfId="1" applyFont="1" applyFill="1" applyBorder="1" applyAlignment="1">
      <alignment horizontal="center" vertical="center"/>
    </xf>
    <xf numFmtId="41" fontId="53" fillId="3" borderId="26" xfId="2" applyFont="1" applyFill="1" applyBorder="1" applyAlignment="1">
      <alignment vertical="center"/>
    </xf>
    <xf numFmtId="41" fontId="53" fillId="3" borderId="26" xfId="3" applyFont="1" applyFill="1" applyBorder="1" applyAlignment="1">
      <alignment horizontal="right" vertical="center"/>
    </xf>
    <xf numFmtId="0" fontId="53" fillId="3" borderId="27" xfId="1" applyFont="1" applyFill="1" applyBorder="1" applyAlignment="1">
      <alignment horizontal="center" vertical="center"/>
    </xf>
    <xf numFmtId="41" fontId="53" fillId="39" borderId="107" xfId="3" applyFont="1" applyFill="1" applyBorder="1" applyAlignment="1">
      <alignment horizontal="center" vertical="center"/>
    </xf>
    <xf numFmtId="0" fontId="11" fillId="0" borderId="108" xfId="1" applyFont="1" applyBorder="1" applyAlignment="1">
      <alignment horizontal="center" vertical="center" shrinkToFit="1"/>
    </xf>
    <xf numFmtId="41" fontId="11" fillId="0" borderId="136" xfId="3" applyFont="1" applyBorder="1" applyAlignment="1">
      <alignment horizontal="center" vertical="center"/>
    </xf>
    <xf numFmtId="41" fontId="11" fillId="41" borderId="12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left" vertical="center"/>
    </xf>
    <xf numFmtId="41" fontId="11" fillId="41" borderId="5" xfId="2" applyFont="1" applyFill="1" applyBorder="1" applyAlignment="1">
      <alignment horizontal="center" vertical="center"/>
    </xf>
    <xf numFmtId="41" fontId="11" fillId="41" borderId="12" xfId="2" applyFont="1" applyFill="1" applyBorder="1" applyAlignment="1">
      <alignment horizontal="right" vertical="center"/>
    </xf>
    <xf numFmtId="41" fontId="11" fillId="41" borderId="5" xfId="2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left" vertical="center" wrapText="1"/>
    </xf>
    <xf numFmtId="41" fontId="15" fillId="0" borderId="5" xfId="2" applyFont="1" applyFill="1" applyBorder="1" applyAlignment="1">
      <alignment horizontal="right" vertical="center" wrapText="1"/>
    </xf>
    <xf numFmtId="3" fontId="15" fillId="3" borderId="73" xfId="3" applyNumberFormat="1" applyFont="1" applyFill="1" applyBorder="1" applyAlignment="1" applyProtection="1">
      <alignment horizontal="right" vertical="center" shrinkToFit="1"/>
      <protection locked="0"/>
    </xf>
    <xf numFmtId="178" fontId="15" fillId="0" borderId="5" xfId="0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vertical="center" wrapText="1"/>
    </xf>
    <xf numFmtId="0" fontId="15" fillId="0" borderId="74" xfId="0" applyFont="1" applyFill="1" applyBorder="1" applyAlignment="1">
      <alignment vertical="center" wrapText="1"/>
    </xf>
    <xf numFmtId="3" fontId="15" fillId="0" borderId="56" xfId="3" applyNumberFormat="1" applyFont="1" applyFill="1" applyBorder="1" applyAlignment="1" applyProtection="1">
      <alignment vertical="center" shrinkToFit="1"/>
      <protection locked="0"/>
    </xf>
    <xf numFmtId="3" fontId="15" fillId="0" borderId="85" xfId="3" applyNumberFormat="1" applyFont="1" applyFill="1" applyBorder="1" applyAlignment="1" applyProtection="1">
      <alignment vertical="center" shrinkToFit="1"/>
      <protection locked="0"/>
    </xf>
    <xf numFmtId="0" fontId="15" fillId="0" borderId="137" xfId="0" applyFont="1" applyFill="1" applyBorder="1" applyAlignment="1">
      <alignment vertical="center" wrapText="1"/>
    </xf>
    <xf numFmtId="0" fontId="15" fillId="0" borderId="138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74" xfId="0" applyFont="1" applyFill="1" applyBorder="1" applyAlignment="1">
      <alignment horizontal="left" vertical="center" wrapText="1"/>
    </xf>
    <xf numFmtId="0" fontId="15" fillId="40" borderId="0" xfId="0" applyFont="1" applyFill="1">
      <alignment vertical="center"/>
    </xf>
    <xf numFmtId="3" fontId="14" fillId="42" borderId="56" xfId="3" applyNumberFormat="1" applyFont="1" applyFill="1" applyBorder="1" applyAlignment="1" applyProtection="1">
      <alignment vertical="center" shrinkToFit="1"/>
      <protection locked="0"/>
    </xf>
    <xf numFmtId="3" fontId="14" fillId="42" borderId="85" xfId="3" applyNumberFormat="1" applyFont="1" applyFill="1" applyBorder="1" applyAlignment="1" applyProtection="1">
      <alignment vertical="center" shrinkToFit="1"/>
      <protection locked="0"/>
    </xf>
    <xf numFmtId="3" fontId="15" fillId="0" borderId="0" xfId="0" applyNumberFormat="1" applyFont="1" applyFill="1">
      <alignment vertical="center"/>
    </xf>
    <xf numFmtId="176" fontId="15" fillId="0" borderId="0" xfId="0" applyNumberFormat="1" applyFont="1" applyFill="1">
      <alignment vertical="center"/>
    </xf>
    <xf numFmtId="0" fontId="15" fillId="0" borderId="88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5" fillId="0" borderId="120" xfId="0" applyFont="1" applyFill="1" applyBorder="1" applyAlignment="1">
      <alignment horizontal="left" vertical="center" wrapText="1"/>
    </xf>
    <xf numFmtId="41" fontId="14" fillId="0" borderId="9" xfId="2" applyFont="1" applyFill="1" applyBorder="1" applyAlignment="1" applyProtection="1">
      <alignment vertical="center" shrinkToFit="1"/>
      <protection locked="0"/>
    </xf>
    <xf numFmtId="176" fontId="14" fillId="0" borderId="9" xfId="0" applyNumberFormat="1" applyFont="1" applyFill="1" applyBorder="1" applyAlignment="1">
      <alignment horizontal="right" vertical="center" wrapText="1"/>
    </xf>
    <xf numFmtId="176" fontId="14" fillId="0" borderId="36" xfId="0" applyNumberFormat="1" applyFont="1" applyFill="1" applyBorder="1" applyAlignment="1">
      <alignment horizontal="right" vertical="center" wrapText="1"/>
    </xf>
    <xf numFmtId="176" fontId="14" fillId="0" borderId="59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3" fontId="15" fillId="3" borderId="19" xfId="0" applyNumberFormat="1" applyFont="1" applyFill="1" applyBorder="1" applyAlignment="1">
      <alignment horizontal="right" vertical="center" wrapText="1"/>
    </xf>
    <xf numFmtId="0" fontId="14" fillId="0" borderId="79" xfId="0" applyFont="1" applyFill="1" applyBorder="1" applyAlignment="1">
      <alignment horizontal="left" vertical="center" wrapText="1"/>
    </xf>
    <xf numFmtId="176" fontId="14" fillId="0" borderId="78" xfId="0" applyNumberFormat="1" applyFont="1" applyFill="1" applyBorder="1" applyAlignment="1">
      <alignment horizontal="right" vertical="center" wrapText="1"/>
    </xf>
    <xf numFmtId="0" fontId="14" fillId="0" borderId="9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8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80" xfId="0" applyFont="1" applyFill="1" applyBorder="1" applyAlignment="1">
      <alignment horizontal="left" vertical="center" wrapText="1"/>
    </xf>
    <xf numFmtId="0" fontId="14" fillId="0" borderId="89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176" fontId="14" fillId="0" borderId="91" xfId="0" applyNumberFormat="1" applyFont="1" applyFill="1" applyBorder="1" applyAlignment="1">
      <alignment horizontal="righ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14" fillId="0" borderId="14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176" fontId="14" fillId="0" borderId="53" xfId="0" applyNumberFormat="1" applyFont="1" applyFill="1" applyBorder="1" applyAlignment="1">
      <alignment horizontal="right" vertical="center" wrapText="1"/>
    </xf>
    <xf numFmtId="176" fontId="14" fillId="0" borderId="90" xfId="0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0" fontId="11" fillId="0" borderId="92" xfId="1" applyFont="1" applyBorder="1" applyAlignment="1">
      <alignment horizontal="center" vertical="center" shrinkToFit="1"/>
    </xf>
    <xf numFmtId="41" fontId="11" fillId="0" borderId="0" xfId="3" applyFont="1" applyBorder="1" applyAlignment="1">
      <alignment horizontal="center" vertical="center"/>
    </xf>
    <xf numFmtId="41" fontId="11" fillId="0" borderId="54" xfId="3" applyFont="1" applyBorder="1" applyAlignment="1">
      <alignment horizontal="center" vertical="center"/>
    </xf>
    <xf numFmtId="0" fontId="11" fillId="0" borderId="93" xfId="1" applyFont="1" applyBorder="1" applyAlignment="1">
      <alignment horizontal="center" vertical="center" shrinkToFit="1"/>
    </xf>
    <xf numFmtId="41" fontId="11" fillId="0" borderId="10" xfId="3" applyFont="1" applyBorder="1" applyAlignment="1">
      <alignment horizontal="center" vertical="center"/>
    </xf>
    <xf numFmtId="41" fontId="11" fillId="0" borderId="143" xfId="3" applyFont="1" applyBorder="1" applyAlignment="1">
      <alignment horizontal="center" vertical="center"/>
    </xf>
    <xf numFmtId="0" fontId="15" fillId="0" borderId="144" xfId="0" applyFont="1" applyFill="1" applyBorder="1" applyAlignment="1">
      <alignment horizontal="left" vertical="center" wrapText="1"/>
    </xf>
    <xf numFmtId="0" fontId="15" fillId="0" borderId="133" xfId="0" applyFont="1" applyFill="1" applyBorder="1" applyAlignment="1">
      <alignment horizontal="left" vertical="center" wrapText="1"/>
    </xf>
    <xf numFmtId="0" fontId="15" fillId="0" borderId="60" xfId="0" applyFont="1" applyFill="1" applyBorder="1" applyAlignment="1">
      <alignment horizontal="left" vertical="center" wrapText="1"/>
    </xf>
    <xf numFmtId="176" fontId="15" fillId="0" borderId="3" xfId="0" applyNumberFormat="1" applyFont="1" applyFill="1" applyBorder="1" applyAlignment="1">
      <alignment horizontal="right" vertical="center" wrapText="1"/>
    </xf>
    <xf numFmtId="3" fontId="15" fillId="0" borderId="5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145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5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Fill="1" applyBorder="1" applyAlignment="1">
      <alignment horizontal="left" vertical="center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60" xfId="0" applyFont="1" applyFill="1" applyBorder="1" applyAlignment="1">
      <alignment horizontal="left" vertical="center" shrinkToFit="1"/>
    </xf>
    <xf numFmtId="0" fontId="14" fillId="0" borderId="120" xfId="0" applyFont="1" applyFill="1" applyBorder="1" applyAlignment="1">
      <alignment horizontal="left" vertical="center" wrapText="1"/>
    </xf>
    <xf numFmtId="182" fontId="56" fillId="0" borderId="8" xfId="0" applyNumberFormat="1" applyFont="1" applyBorder="1">
      <alignment vertical="center"/>
    </xf>
    <xf numFmtId="0" fontId="14" fillId="0" borderId="146" xfId="0" applyFont="1" applyFill="1" applyBorder="1" applyAlignment="1">
      <alignment horizontal="left" vertical="center" wrapText="1"/>
    </xf>
    <xf numFmtId="0" fontId="14" fillId="0" borderId="129" xfId="0" applyFont="1" applyFill="1" applyBorder="1" applyAlignment="1">
      <alignment horizontal="left" vertical="center" wrapText="1"/>
    </xf>
    <xf numFmtId="0" fontId="14" fillId="0" borderId="147" xfId="0" applyFont="1" applyFill="1" applyBorder="1" applyAlignment="1">
      <alignment horizontal="left" vertical="center" wrapText="1"/>
    </xf>
    <xf numFmtId="3" fontId="15" fillId="3" borderId="32" xfId="0" applyNumberFormat="1" applyFont="1" applyFill="1" applyBorder="1" applyAlignment="1">
      <alignment vertical="center" wrapText="1"/>
    </xf>
    <xf numFmtId="3" fontId="15" fillId="3" borderId="148" xfId="0" applyNumberFormat="1" applyFont="1" applyFill="1" applyBorder="1" applyAlignment="1">
      <alignment vertical="center" wrapText="1"/>
    </xf>
    <xf numFmtId="41" fontId="15" fillId="3" borderId="49" xfId="0" applyNumberFormat="1" applyFont="1" applyFill="1" applyBorder="1" applyAlignment="1">
      <alignment vertical="center" wrapText="1"/>
    </xf>
    <xf numFmtId="41" fontId="15" fillId="3" borderId="142" xfId="0" applyNumberFormat="1" applyFont="1" applyFill="1" applyBorder="1" applyAlignment="1">
      <alignment vertical="center" wrapText="1"/>
    </xf>
    <xf numFmtId="176" fontId="15" fillId="3" borderId="49" xfId="0" applyNumberFormat="1" applyFont="1" applyFill="1" applyBorder="1" applyAlignment="1">
      <alignment vertical="center" wrapText="1"/>
    </xf>
    <xf numFmtId="176" fontId="15" fillId="3" borderId="47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right" vertical="center" wrapText="1"/>
    </xf>
    <xf numFmtId="41" fontId="15" fillId="0" borderId="6" xfId="2" applyFont="1" applyFill="1" applyBorder="1" applyAlignment="1">
      <alignment horizontal="right" vertical="center" wrapText="1"/>
    </xf>
    <xf numFmtId="43" fontId="15" fillId="0" borderId="0" xfId="0" applyNumberFormat="1" applyFont="1">
      <alignment vertical="center"/>
    </xf>
    <xf numFmtId="0" fontId="11" fillId="0" borderId="0" xfId="1" applyFont="1" applyFill="1" applyBorder="1" applyAlignment="1">
      <alignment horizontal="left" vertical="center"/>
    </xf>
    <xf numFmtId="41" fontId="25" fillId="3" borderId="149" xfId="2" applyFont="1" applyFill="1" applyBorder="1" applyAlignment="1">
      <alignment horizontal="right" vertical="center" wrapText="1"/>
    </xf>
    <xf numFmtId="41" fontId="25" fillId="3" borderId="150" xfId="2" applyFont="1" applyFill="1" applyBorder="1" applyAlignment="1">
      <alignment horizontal="right" vertical="center" wrapText="1"/>
    </xf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12" applyFont="1" applyAlignment="1">
      <alignment vertical="center"/>
    </xf>
    <xf numFmtId="0" fontId="15" fillId="5" borderId="151" xfId="112" applyFont="1" applyFill="1" applyBorder="1" applyAlignment="1">
      <alignment horizontal="center" vertical="center"/>
    </xf>
    <xf numFmtId="0" fontId="15" fillId="5" borderId="152" xfId="112" applyFont="1" applyFill="1" applyBorder="1" applyAlignment="1">
      <alignment horizontal="center" vertical="center" shrinkToFit="1"/>
    </xf>
    <xf numFmtId="176" fontId="15" fillId="5" borderId="152" xfId="4" applyNumberFormat="1" applyFont="1" applyFill="1" applyBorder="1" applyAlignment="1">
      <alignment horizontal="center" vertical="center" shrinkToFit="1"/>
    </xf>
    <xf numFmtId="0" fontId="15" fillId="5" borderId="153" xfId="112" applyNumberFormat="1" applyFont="1" applyFill="1" applyBorder="1" applyAlignment="1">
      <alignment horizontal="center" vertical="center" shrinkToFit="1"/>
    </xf>
    <xf numFmtId="0" fontId="15" fillId="0" borderId="0" xfId="112" applyFont="1" applyFill="1" applyAlignment="1">
      <alignment vertical="center"/>
    </xf>
    <xf numFmtId="0" fontId="15" fillId="0" borderId="154" xfId="112" applyFont="1" applyFill="1" applyBorder="1" applyAlignment="1">
      <alignment horizontal="center" vertical="center"/>
    </xf>
    <xf numFmtId="0" fontId="15" fillId="0" borderId="155" xfId="112" applyFont="1" applyFill="1" applyBorder="1" applyAlignment="1">
      <alignment vertical="center"/>
    </xf>
    <xf numFmtId="0" fontId="15" fillId="0" borderId="156" xfId="112" applyFont="1" applyFill="1" applyBorder="1" applyAlignment="1">
      <alignment horizontal="center" vertical="center" shrinkToFit="1"/>
    </xf>
    <xf numFmtId="183" fontId="15" fillId="0" borderId="156" xfId="4" applyNumberFormat="1" applyFont="1" applyFill="1" applyBorder="1" applyAlignment="1">
      <alignment horizontal="right" vertical="center" shrinkToFit="1"/>
    </xf>
    <xf numFmtId="0" fontId="15" fillId="0" borderId="157" xfId="112" applyNumberFormat="1" applyFont="1" applyFill="1" applyBorder="1" applyAlignment="1">
      <alignment horizontal="center" vertical="center" shrinkToFit="1"/>
    </xf>
    <xf numFmtId="0" fontId="15" fillId="0" borderId="158" xfId="112" applyFont="1" applyFill="1" applyBorder="1" applyAlignment="1">
      <alignment vertical="center"/>
    </xf>
    <xf numFmtId="0" fontId="15" fillId="0" borderId="7" xfId="112" applyFont="1" applyFill="1" applyBorder="1" applyAlignment="1">
      <alignment horizontal="center" vertical="center" shrinkToFit="1"/>
    </xf>
    <xf numFmtId="183" fontId="15" fillId="0" borderId="7" xfId="4" applyNumberFormat="1" applyFont="1" applyFill="1" applyBorder="1" applyAlignment="1">
      <alignment horizontal="right" vertical="center" shrinkToFit="1"/>
    </xf>
    <xf numFmtId="0" fontId="15" fillId="0" borderId="30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horizontal="center" vertical="center" shrinkToFit="1"/>
    </xf>
    <xf numFmtId="183" fontId="15" fillId="0" borderId="5" xfId="4" applyNumberFormat="1" applyFont="1" applyFill="1" applyBorder="1" applyAlignment="1">
      <alignment horizontal="right" vertical="center" shrinkToFit="1"/>
    </xf>
    <xf numFmtId="0" fontId="15" fillId="0" borderId="15" xfId="112" applyNumberFormat="1" applyFont="1" applyFill="1" applyBorder="1" applyAlignment="1">
      <alignment horizontal="center" vertical="center" shrinkToFit="1"/>
    </xf>
    <xf numFmtId="0" fontId="15" fillId="0" borderId="17" xfId="112" applyFont="1" applyFill="1" applyBorder="1" applyAlignment="1">
      <alignment horizontal="center" vertical="center" wrapText="1"/>
    </xf>
    <xf numFmtId="0" fontId="15" fillId="0" borderId="148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shrinkToFit="1"/>
    </xf>
    <xf numFmtId="0" fontId="15" fillId="0" borderId="26" xfId="112" applyFont="1" applyFill="1" applyBorder="1" applyAlignment="1">
      <alignment horizontal="center" vertical="center"/>
    </xf>
    <xf numFmtId="183" fontId="15" fillId="0" borderId="26" xfId="112" applyNumberFormat="1" applyFont="1" applyFill="1" applyBorder="1" applyAlignment="1">
      <alignment horizontal="right" vertical="center"/>
    </xf>
    <xf numFmtId="0" fontId="15" fillId="0" borderId="27" xfId="112" applyFont="1" applyFill="1" applyBorder="1" applyAlignment="1">
      <alignment horizontal="center" vertical="center" shrinkToFit="1"/>
    </xf>
    <xf numFmtId="0" fontId="57" fillId="0" borderId="0" xfId="112" applyFont="1" applyFill="1" applyAlignment="1">
      <alignment vertical="center"/>
    </xf>
    <xf numFmtId="0" fontId="15" fillId="0" borderId="0" xfId="112" applyFont="1" applyAlignment="1">
      <alignment horizontal="center" vertical="center"/>
    </xf>
    <xf numFmtId="0" fontId="15" fillId="0" borderId="25" xfId="112" applyFont="1" applyFill="1" applyBorder="1" applyAlignment="1">
      <alignment horizontal="center" vertical="center" wrapText="1"/>
    </xf>
    <xf numFmtId="0" fontId="15" fillId="0" borderId="26" xfId="112" applyFont="1" applyFill="1" applyBorder="1" applyAlignment="1">
      <alignment horizontal="center" vertical="center" wrapText="1"/>
    </xf>
    <xf numFmtId="176" fontId="15" fillId="0" borderId="26" xfId="112" applyNumberFormat="1" applyFont="1" applyFill="1" applyBorder="1" applyAlignment="1">
      <alignment horizontal="center" vertical="center" wrapText="1"/>
    </xf>
    <xf numFmtId="0" fontId="15" fillId="0" borderId="27" xfId="112" applyFont="1" applyFill="1" applyBorder="1" applyAlignment="1">
      <alignment vertical="center"/>
    </xf>
    <xf numFmtId="0" fontId="16" fillId="5" borderId="151" xfId="112" applyFont="1" applyFill="1" applyBorder="1" applyAlignment="1">
      <alignment horizontal="center" vertical="center"/>
    </xf>
    <xf numFmtId="0" fontId="16" fillId="5" borderId="152" xfId="112" applyFont="1" applyFill="1" applyBorder="1" applyAlignment="1">
      <alignment horizontal="center" vertical="center" shrinkToFit="1"/>
    </xf>
    <xf numFmtId="0" fontId="16" fillId="5" borderId="153" xfId="112" applyNumberFormat="1" applyFont="1" applyFill="1" applyBorder="1" applyAlignment="1">
      <alignment horizontal="center" vertical="center" shrinkToFit="1"/>
    </xf>
    <xf numFmtId="0" fontId="16" fillId="0" borderId="154" xfId="112" applyFont="1" applyFill="1" applyBorder="1" applyAlignment="1">
      <alignment horizontal="center" vertical="center"/>
    </xf>
    <xf numFmtId="0" fontId="16" fillId="0" borderId="155" xfId="112" applyFont="1" applyFill="1" applyBorder="1" applyAlignment="1">
      <alignment vertical="center"/>
    </xf>
    <xf numFmtId="0" fontId="16" fillId="0" borderId="156" xfId="112" applyFont="1" applyFill="1" applyBorder="1" applyAlignment="1">
      <alignment horizontal="center" vertical="center" shrinkToFit="1"/>
    </xf>
    <xf numFmtId="176" fontId="16" fillId="0" borderId="156" xfId="112" applyNumberFormat="1" applyFont="1" applyFill="1" applyBorder="1" applyAlignment="1">
      <alignment vertical="center"/>
    </xf>
    <xf numFmtId="0" fontId="16" fillId="0" borderId="157" xfId="112" applyNumberFormat="1" applyFont="1" applyFill="1" applyBorder="1" applyAlignment="1">
      <alignment horizontal="center" vertical="center" shrinkToFit="1"/>
    </xf>
    <xf numFmtId="0" fontId="15" fillId="0" borderId="5" xfId="112" applyFont="1" applyFill="1" applyBorder="1" applyAlignment="1">
      <alignment vertical="center"/>
    </xf>
    <xf numFmtId="176" fontId="16" fillId="0" borderId="5" xfId="112" applyNumberFormat="1" applyFont="1" applyFill="1" applyBorder="1" applyAlignment="1">
      <alignment vertical="center"/>
    </xf>
    <xf numFmtId="176" fontId="16" fillId="0" borderId="26" xfId="112" applyNumberFormat="1" applyFont="1" applyFill="1" applyBorder="1" applyAlignment="1">
      <alignment vertical="center"/>
    </xf>
    <xf numFmtId="0" fontId="57" fillId="0" borderId="0" xfId="112" applyFont="1" applyAlignment="1">
      <alignment vertical="center"/>
    </xf>
    <xf numFmtId="0" fontId="15" fillId="0" borderId="14" xfId="112" applyFont="1" applyFill="1" applyBorder="1" applyAlignment="1">
      <alignment horizontal="center" vertical="center"/>
    </xf>
    <xf numFmtId="179" fontId="25" fillId="38" borderId="167" xfId="0" applyNumberFormat="1" applyFont="1" applyFill="1" applyBorder="1" applyAlignment="1">
      <alignment horizontal="right" vertical="center" wrapText="1"/>
    </xf>
    <xf numFmtId="41" fontId="52" fillId="41" borderId="5" xfId="2" applyFont="1" applyFill="1" applyBorder="1" applyAlignment="1" applyProtection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1" fontId="46" fillId="37" borderId="112" xfId="2" applyFont="1" applyFill="1" applyBorder="1" applyAlignment="1">
      <alignment horizontal="center" vertical="center" shrinkToFit="1"/>
    </xf>
    <xf numFmtId="41" fontId="46" fillId="37" borderId="109" xfId="2" applyFont="1" applyFill="1" applyBorder="1" applyAlignment="1">
      <alignment horizontal="center" vertical="center" shrinkToFit="1"/>
    </xf>
    <xf numFmtId="41" fontId="46" fillId="37" borderId="108" xfId="2" applyFont="1" applyFill="1" applyBorder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41" fontId="45" fillId="0" borderId="23" xfId="2" applyFont="1" applyFill="1" applyBorder="1" applyAlignment="1">
      <alignment horizontal="left" vertical="center" shrinkToFit="1"/>
    </xf>
    <xf numFmtId="41" fontId="45" fillId="0" borderId="7" xfId="2" applyFont="1" applyFill="1" applyBorder="1" applyAlignment="1">
      <alignment horizontal="left" vertical="center" shrinkToFit="1"/>
    </xf>
    <xf numFmtId="41" fontId="46" fillId="5" borderId="114" xfId="2" applyFont="1" applyFill="1" applyBorder="1" applyAlignment="1">
      <alignment horizontal="center" vertical="center" shrinkToFit="1"/>
    </xf>
    <xf numFmtId="41" fontId="46" fillId="5" borderId="110" xfId="2" applyFont="1" applyFill="1" applyBorder="1" applyAlignment="1">
      <alignment horizontal="center" vertical="center" shrinkToFit="1"/>
    </xf>
    <xf numFmtId="41" fontId="46" fillId="5" borderId="113" xfId="2" applyFont="1" applyFill="1" applyBorder="1" applyAlignment="1">
      <alignment horizontal="center" vertical="center" shrinkToFit="1"/>
    </xf>
    <xf numFmtId="41" fontId="46" fillId="5" borderId="105" xfId="2" applyFont="1" applyFill="1" applyBorder="1" applyAlignment="1">
      <alignment horizontal="center" vertical="center" shrinkToFit="1"/>
    </xf>
    <xf numFmtId="41" fontId="46" fillId="5" borderId="106" xfId="2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5" fillId="3" borderId="10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5" fillId="3" borderId="65" xfId="0" applyFont="1" applyFill="1" applyBorder="1" applyAlignment="1">
      <alignment horizontal="center" vertical="center" wrapText="1"/>
    </xf>
    <xf numFmtId="0" fontId="25" fillId="3" borderId="92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62" xfId="0" applyFont="1" applyFill="1" applyBorder="1" applyAlignment="1">
      <alignment horizontal="center" vertical="center" wrapText="1"/>
    </xf>
    <xf numFmtId="0" fontId="25" fillId="3" borderId="93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108" xfId="1" applyFont="1" applyBorder="1" applyAlignment="1">
      <alignment horizontal="center" vertical="center"/>
    </xf>
    <xf numFmtId="0" fontId="11" fillId="0" borderId="136" xfId="1" applyFont="1" applyBorder="1" applyAlignment="1">
      <alignment horizontal="center" vertical="center"/>
    </xf>
    <xf numFmtId="0" fontId="11" fillId="4" borderId="110" xfId="1" applyFont="1" applyFill="1" applyBorder="1" applyAlignment="1">
      <alignment horizontal="center" vertical="center"/>
    </xf>
    <xf numFmtId="0" fontId="54" fillId="2" borderId="21" xfId="0" applyFont="1" applyFill="1" applyBorder="1" applyAlignment="1" applyProtection="1">
      <alignment horizontal="center" vertical="center" wrapText="1"/>
    </xf>
    <xf numFmtId="0" fontId="54" fillId="2" borderId="24" xfId="0" applyFont="1" applyFill="1" applyBorder="1" applyAlignment="1" applyProtection="1">
      <alignment horizontal="center" vertical="center" wrapText="1"/>
    </xf>
    <xf numFmtId="0" fontId="54" fillId="2" borderId="27" xfId="0" applyFont="1" applyFill="1" applyBorder="1" applyAlignment="1" applyProtection="1">
      <alignment horizontal="center" vertical="center" wrapText="1"/>
    </xf>
    <xf numFmtId="0" fontId="53" fillId="3" borderId="51" xfId="1" applyFont="1" applyFill="1" applyBorder="1" applyAlignment="1">
      <alignment horizontal="center" vertical="center"/>
    </xf>
    <xf numFmtId="0" fontId="53" fillId="3" borderId="52" xfId="1" applyFont="1" applyFill="1" applyBorder="1" applyAlignment="1">
      <alignment horizontal="center" vertical="center"/>
    </xf>
    <xf numFmtId="0" fontId="53" fillId="3" borderId="32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0" borderId="92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105" xfId="1" applyFont="1" applyFill="1" applyBorder="1" applyAlignment="1">
      <alignment horizontal="center" vertical="center" wrapText="1"/>
    </xf>
    <xf numFmtId="0" fontId="11" fillId="0" borderId="126" xfId="1" applyFont="1" applyFill="1" applyBorder="1" applyAlignment="1">
      <alignment horizontal="center" vertical="center" wrapText="1"/>
    </xf>
    <xf numFmtId="0" fontId="11" fillId="0" borderId="106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3" fontId="14" fillId="0" borderId="70" xfId="3" applyNumberFormat="1" applyFont="1" applyFill="1" applyBorder="1" applyAlignment="1" applyProtection="1">
      <alignment horizontal="center" vertical="center" shrinkToFit="1"/>
      <protection locked="0"/>
    </xf>
    <xf numFmtId="3" fontId="14" fillId="0" borderId="71" xfId="3" applyNumberFormat="1" applyFont="1" applyFill="1" applyBorder="1" applyAlignment="1" applyProtection="1">
      <alignment horizontal="center" vertical="center" shrinkToFit="1"/>
      <protection locked="0"/>
    </xf>
    <xf numFmtId="3" fontId="15" fillId="0" borderId="139" xfId="3" applyNumberFormat="1" applyFont="1" applyFill="1" applyBorder="1" applyAlignment="1" applyProtection="1">
      <alignment vertical="center" shrinkToFit="1"/>
      <protection locked="0"/>
    </xf>
    <xf numFmtId="3" fontId="15" fillId="0" borderId="140" xfId="3" applyNumberFormat="1" applyFont="1" applyFill="1" applyBorder="1" applyAlignment="1" applyProtection="1">
      <alignment vertical="center" shrinkToFit="1"/>
      <protection locked="0"/>
    </xf>
    <xf numFmtId="0" fontId="14" fillId="0" borderId="137" xfId="0" applyFont="1" applyFill="1" applyBorder="1" applyAlignment="1">
      <alignment horizontal="left" vertical="center" wrapText="1"/>
    </xf>
    <xf numFmtId="0" fontId="14" fillId="0" borderId="138" xfId="0" applyFont="1" applyFill="1" applyBorder="1" applyAlignment="1">
      <alignment horizontal="left" vertical="center" wrapText="1"/>
    </xf>
    <xf numFmtId="3" fontId="14" fillId="0" borderId="139" xfId="3" applyNumberFormat="1" applyFont="1" applyFill="1" applyBorder="1" applyAlignment="1" applyProtection="1">
      <alignment vertical="center" shrinkToFit="1"/>
      <protection locked="0"/>
    </xf>
    <xf numFmtId="3" fontId="14" fillId="0" borderId="140" xfId="3" applyNumberFormat="1" applyFont="1" applyFill="1" applyBorder="1" applyAlignment="1" applyProtection="1">
      <alignment vertical="center" shrinkToFit="1"/>
      <protection locked="0"/>
    </xf>
    <xf numFmtId="0" fontId="15" fillId="0" borderId="137" xfId="0" applyFont="1" applyFill="1" applyBorder="1" applyAlignment="1">
      <alignment vertical="center" wrapText="1"/>
    </xf>
    <xf numFmtId="0" fontId="15" fillId="0" borderId="138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3" borderId="9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65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41" fontId="15" fillId="5" borderId="57" xfId="2" applyFont="1" applyFill="1" applyBorder="1" applyAlignment="1">
      <alignment horizontal="center" vertical="center" wrapText="1"/>
    </xf>
    <xf numFmtId="41" fontId="15" fillId="5" borderId="58" xfId="2" applyFont="1" applyFill="1" applyBorder="1" applyAlignment="1">
      <alignment horizontal="center" vertical="center" wrapText="1"/>
    </xf>
    <xf numFmtId="41" fontId="15" fillId="5" borderId="68" xfId="2" applyFont="1" applyFill="1" applyBorder="1" applyAlignment="1">
      <alignment horizontal="center" vertical="center" wrapText="1"/>
    </xf>
    <xf numFmtId="0" fontId="57" fillId="0" borderId="5" xfId="112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wrapText="1"/>
    </xf>
    <xf numFmtId="0" fontId="15" fillId="0" borderId="0" xfId="112" applyFont="1" applyBorder="1" applyAlignment="1">
      <alignment horizontal="left" vertical="center"/>
    </xf>
    <xf numFmtId="0" fontId="15" fillId="0" borderId="10" xfId="112" applyFont="1" applyBorder="1" applyAlignment="1">
      <alignment horizontal="right" vertical="center"/>
    </xf>
    <xf numFmtId="0" fontId="16" fillId="5" borderId="159" xfId="112" applyFont="1" applyFill="1" applyBorder="1" applyAlignment="1">
      <alignment horizontal="center" vertical="center" shrinkToFit="1"/>
    </xf>
    <xf numFmtId="0" fontId="16" fillId="5" borderId="160" xfId="112" applyFont="1" applyFill="1" applyBorder="1" applyAlignment="1">
      <alignment horizontal="center" vertical="center" shrinkToFit="1"/>
    </xf>
    <xf numFmtId="0" fontId="16" fillId="0" borderId="161" xfId="112" applyFont="1" applyFill="1" applyBorder="1" applyAlignment="1">
      <alignment horizontal="center" vertical="center" shrinkToFit="1"/>
    </xf>
    <xf numFmtId="0" fontId="16" fillId="0" borderId="155" xfId="112" applyFont="1" applyFill="1" applyBorder="1" applyAlignment="1">
      <alignment horizontal="center" vertical="center" shrinkToFit="1"/>
    </xf>
    <xf numFmtId="0" fontId="15" fillId="0" borderId="164" xfId="112" applyFont="1" applyFill="1" applyBorder="1" applyAlignment="1">
      <alignment horizontal="center" vertical="center" wrapText="1"/>
    </xf>
    <xf numFmtId="0" fontId="15" fillId="0" borderId="165" xfId="112" applyFont="1" applyFill="1" applyBorder="1" applyAlignment="1">
      <alignment horizontal="center" vertical="center" wrapText="1"/>
    </xf>
    <xf numFmtId="3" fontId="15" fillId="0" borderId="164" xfId="112" applyNumberFormat="1" applyFont="1" applyFill="1" applyBorder="1" applyAlignment="1">
      <alignment horizontal="center" vertical="center" wrapText="1"/>
    </xf>
    <xf numFmtId="3" fontId="15" fillId="0" borderId="166" xfId="112" applyNumberFormat="1" applyFont="1" applyFill="1" applyBorder="1" applyAlignment="1">
      <alignment horizontal="center" vertical="center" wrapText="1"/>
    </xf>
    <xf numFmtId="0" fontId="57" fillId="0" borderId="162" xfId="112" applyFont="1" applyFill="1" applyBorder="1" applyAlignment="1">
      <alignment horizontal="left" vertical="center" shrinkToFit="1"/>
    </xf>
    <xf numFmtId="0" fontId="57" fillId="0" borderId="148" xfId="112" applyFont="1" applyFill="1" applyBorder="1" applyAlignment="1">
      <alignment horizontal="left" vertical="center" shrinkToFit="1"/>
    </xf>
    <xf numFmtId="0" fontId="15" fillId="5" borderId="159" xfId="112" applyFont="1" applyFill="1" applyBorder="1" applyAlignment="1">
      <alignment horizontal="center" vertical="center" shrinkToFit="1"/>
    </xf>
    <xf numFmtId="0" fontId="15" fillId="5" borderId="160" xfId="112" applyFont="1" applyFill="1" applyBorder="1" applyAlignment="1">
      <alignment horizontal="center" vertical="center" shrinkToFit="1"/>
    </xf>
    <xf numFmtId="0" fontId="15" fillId="5" borderId="159" xfId="112" applyNumberFormat="1" applyFont="1" applyFill="1" applyBorder="1" applyAlignment="1">
      <alignment horizontal="center" vertical="center" shrinkToFit="1"/>
    </xf>
    <xf numFmtId="0" fontId="15" fillId="5" borderId="163" xfId="112" applyNumberFormat="1" applyFont="1" applyFill="1" applyBorder="1" applyAlignment="1">
      <alignment horizontal="center" vertical="center" shrinkToFit="1"/>
    </xf>
  </cellXfs>
  <cellStyles count="113">
    <cellStyle name="20% - 강조색1" xfId="23" builtinId="30" customBuiltin="1"/>
    <cellStyle name="20% - 강조색2" xfId="27" builtinId="34" customBuiltin="1"/>
    <cellStyle name="20% - 강조색3" xfId="31" builtinId="38" customBuiltin="1"/>
    <cellStyle name="20% - 강조색4" xfId="35" builtinId="42" customBuiltin="1"/>
    <cellStyle name="20% - 강조색5" xfId="39" builtinId="46" customBuiltin="1"/>
    <cellStyle name="20% - 강조색6" xfId="43" builtinId="50" customBuiltin="1"/>
    <cellStyle name="40% - 강조색1" xfId="24" builtinId="31" customBuiltin="1"/>
    <cellStyle name="40% - 강조색2" xfId="28" builtinId="35" customBuiltin="1"/>
    <cellStyle name="40% - 강조색3" xfId="32" builtinId="39" customBuiltin="1"/>
    <cellStyle name="40% - 강조색4" xfId="36" builtinId="43" customBuiltin="1"/>
    <cellStyle name="40% - 강조색5" xfId="40" builtinId="47" customBuiltin="1"/>
    <cellStyle name="40% - 강조색6" xfId="44" builtinId="51" customBuiltin="1"/>
    <cellStyle name="60% - 강조색1" xfId="25" builtinId="32" customBuiltin="1"/>
    <cellStyle name="60% - 강조색2" xfId="29" builtinId="36" customBuiltin="1"/>
    <cellStyle name="60% - 강조색3" xfId="33" builtinId="40" customBuiltin="1"/>
    <cellStyle name="60% - 강조색4" xfId="37" builtinId="44" customBuiltin="1"/>
    <cellStyle name="60% - 강조색5" xfId="41" builtinId="48" customBuiltin="1"/>
    <cellStyle name="60% - 강조색6" xfId="45" builtinId="52" customBuiltin="1"/>
    <cellStyle name="강조색1" xfId="22" builtinId="29" customBuiltin="1"/>
    <cellStyle name="강조색2" xfId="26" builtinId="33" customBuiltin="1"/>
    <cellStyle name="강조색3" xfId="30" builtinId="37" customBuiltin="1"/>
    <cellStyle name="강조색4" xfId="34" builtinId="41" customBuiltin="1"/>
    <cellStyle name="강조색5" xfId="38" builtinId="45" customBuiltin="1"/>
    <cellStyle name="강조색6" xfId="42" builtinId="49" customBuiltin="1"/>
    <cellStyle name="경고문" xfId="18" builtinId="11" customBuiltin="1"/>
    <cellStyle name="계산" xfId="15" builtinId="22" customBuiltin="1"/>
    <cellStyle name="나쁨" xfId="11" builtinId="27" customBuiltin="1"/>
    <cellStyle name="메모" xfId="19" builtinId="10" customBuiltin="1"/>
    <cellStyle name="보통" xfId="12" builtinId="28" customBuiltin="1"/>
    <cellStyle name="설명 텍스트" xfId="20" builtinId="53" customBuiltin="1"/>
    <cellStyle name="셀 확인" xfId="17" builtinId="23" customBuiltin="1"/>
    <cellStyle name="쉼표 [0]" xfId="2" builtinId="6"/>
    <cellStyle name="쉼표 [0] 2" xfId="3"/>
    <cellStyle name="쉼표 [0] 2 10" xfId="74"/>
    <cellStyle name="쉼표 [0] 2 11" xfId="75"/>
    <cellStyle name="쉼표 [0] 2 12" xfId="76"/>
    <cellStyle name="쉼표 [0] 2 13" xfId="77"/>
    <cellStyle name="쉼표 [0] 2 14" xfId="79"/>
    <cellStyle name="쉼표 [0] 2 15" xfId="80"/>
    <cellStyle name="쉼표 [0] 2 16" xfId="78"/>
    <cellStyle name="쉼표 [0] 2 17" xfId="81"/>
    <cellStyle name="쉼표 [0] 2 18" xfId="82"/>
    <cellStyle name="쉼표 [0] 2 19" xfId="83"/>
    <cellStyle name="쉼표 [0] 2 2" xfId="49"/>
    <cellStyle name="쉼표 [0] 2 2 2" xfId="66"/>
    <cellStyle name="쉼표 [0] 2 20" xfId="84"/>
    <cellStyle name="쉼표 [0] 2 21" xfId="85"/>
    <cellStyle name="쉼표 [0] 2 22" xfId="86"/>
    <cellStyle name="쉼표 [0] 2 23" xfId="87"/>
    <cellStyle name="쉼표 [0] 2 24" xfId="88"/>
    <cellStyle name="쉼표 [0] 2 25" xfId="89"/>
    <cellStyle name="쉼표 [0] 2 26" xfId="90"/>
    <cellStyle name="쉼표 [0] 2 27" xfId="91"/>
    <cellStyle name="쉼표 [0] 2 28" xfId="92"/>
    <cellStyle name="쉼표 [0] 2 29" xfId="95"/>
    <cellStyle name="쉼표 [0] 2 3" xfId="67"/>
    <cellStyle name="쉼표 [0] 2 30" xfId="97"/>
    <cellStyle name="쉼표 [0] 2 31" xfId="106"/>
    <cellStyle name="쉼표 [0] 2 32" xfId="107"/>
    <cellStyle name="쉼표 [0] 2 33" xfId="94"/>
    <cellStyle name="쉼표 [0] 2 34" xfId="93"/>
    <cellStyle name="쉼표 [0] 2 35" xfId="96"/>
    <cellStyle name="쉼표 [0] 2 36" xfId="99"/>
    <cellStyle name="쉼표 [0] 2 37" xfId="104"/>
    <cellStyle name="쉼표 [0] 2 38" xfId="109"/>
    <cellStyle name="쉼표 [0] 2 39" xfId="100"/>
    <cellStyle name="쉼표 [0] 2 4" xfId="70"/>
    <cellStyle name="쉼표 [0] 2 40" xfId="103"/>
    <cellStyle name="쉼표 [0] 2 41" xfId="98"/>
    <cellStyle name="쉼표 [0] 2 42" xfId="105"/>
    <cellStyle name="쉼표 [0] 2 43" xfId="108"/>
    <cellStyle name="쉼표 [0] 2 44" xfId="101"/>
    <cellStyle name="쉼표 [0] 2 45" xfId="102"/>
    <cellStyle name="쉼표 [0] 2 46" xfId="63"/>
    <cellStyle name="쉼표 [0] 2 47" xfId="111"/>
    <cellStyle name="쉼표 [0] 2 48" xfId="48"/>
    <cellStyle name="쉼표 [0] 2 5" xfId="68"/>
    <cellStyle name="쉼표 [0] 2 6" xfId="69"/>
    <cellStyle name="쉼표 [0] 2 7" xfId="71"/>
    <cellStyle name="쉼표 [0] 2 8" xfId="72"/>
    <cellStyle name="쉼표 [0] 2 9" xfId="73"/>
    <cellStyle name="쉼표 [0] 3" xfId="50"/>
    <cellStyle name="쉼표 [0] 3 2" xfId="62"/>
    <cellStyle name="쉼표 [0] 4" xfId="47"/>
    <cellStyle name="연결된 셀" xfId="16" builtinId="24" customBuiltin="1"/>
    <cellStyle name="요약" xfId="21" builtinId="25" customBuiltin="1"/>
    <cellStyle name="입력" xfId="13" builtinId="20" customBuiltin="1"/>
    <cellStyle name="제목" xfId="5" builtinId="15" customBuiltin="1"/>
    <cellStyle name="제목 1" xfId="6" builtinId="16" customBuiltin="1"/>
    <cellStyle name="제목 2" xfId="7" builtinId="17" customBuiltin="1"/>
    <cellStyle name="제목 3" xfId="8" builtinId="18" customBuiltin="1"/>
    <cellStyle name="제목 4" xfId="9" builtinId="19" customBuiltin="1"/>
    <cellStyle name="좋음" xfId="10" builtinId="26" customBuiltin="1"/>
    <cellStyle name="출력" xfId="14" builtinId="21" customBuiltin="1"/>
    <cellStyle name="통화 [0] 2" xfId="4"/>
    <cellStyle name="통화 [0] 2 2" xfId="65"/>
    <cellStyle name="통화 [0] 2 3" xfId="51"/>
    <cellStyle name="통화 [0] 3" xfId="52"/>
    <cellStyle name="표준" xfId="0" builtinId="0"/>
    <cellStyle name="표준 2" xfId="1"/>
    <cellStyle name="표준 2 2" xfId="55"/>
    <cellStyle name="표준 2 3" xfId="58"/>
    <cellStyle name="표준 2 4" xfId="64"/>
    <cellStyle name="표준 2 5" xfId="110"/>
    <cellStyle name="표준 2 6" xfId="53"/>
    <cellStyle name="표준 3" xfId="54"/>
    <cellStyle name="표준 3 2" xfId="56"/>
    <cellStyle name="표준 3 3" xfId="61"/>
    <cellStyle name="표준 4" xfId="46"/>
    <cellStyle name="표준 5" xfId="57"/>
    <cellStyle name="표준 6" xfId="59"/>
    <cellStyle name="표준 7" xfId="60"/>
    <cellStyle name="표준_2006하반기후원사용보고" xfId="11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133350</xdr:rowOff>
    </xdr:from>
    <xdr:to>
      <xdr:col>8</xdr:col>
      <xdr:colOff>0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89538B83-2282-4987-ABA4-4978A97A3E51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552575" y="895350"/>
          <a:ext cx="8067675" cy="41719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ko-KR" altLang="en-US" sz="3600" u="sng" strike="sngStrike" kern="10" cap="small" spc="0" normalizeH="1">
            <a:ln>
              <a:noFill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궁서체" panose="02030609000101010101" pitchFamily="17" charset="-127"/>
            <a:ea typeface="궁서체" panose="02030609000101010101" pitchFamily="17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zoomScaleNormal="100" zoomScaleSheetLayoutView="90" workbookViewId="0">
      <selection activeCell="E14" sqref="E14"/>
    </sheetView>
  </sheetViews>
  <sheetFormatPr defaultRowHeight="13.5" x14ac:dyDescent="0.3"/>
  <cols>
    <col min="1" max="1" width="2" style="2" customWidth="1"/>
    <col min="2" max="7" width="17.75" style="2" customWidth="1"/>
    <col min="8" max="8" width="17.75" style="1" customWidth="1"/>
    <col min="9" max="19" width="9" style="1"/>
    <col min="20" max="256" width="9" style="2"/>
    <col min="257" max="257" width="2" style="2" customWidth="1"/>
    <col min="258" max="264" width="17.75" style="2" customWidth="1"/>
    <col min="265" max="512" width="9" style="2"/>
    <col min="513" max="513" width="2" style="2" customWidth="1"/>
    <col min="514" max="520" width="17.75" style="2" customWidth="1"/>
    <col min="521" max="768" width="9" style="2"/>
    <col min="769" max="769" width="2" style="2" customWidth="1"/>
    <col min="770" max="776" width="17.75" style="2" customWidth="1"/>
    <col min="777" max="1024" width="9" style="2"/>
    <col min="1025" max="1025" width="2" style="2" customWidth="1"/>
    <col min="1026" max="1032" width="17.75" style="2" customWidth="1"/>
    <col min="1033" max="1280" width="9" style="2"/>
    <col min="1281" max="1281" width="2" style="2" customWidth="1"/>
    <col min="1282" max="1288" width="17.75" style="2" customWidth="1"/>
    <col min="1289" max="1536" width="9" style="2"/>
    <col min="1537" max="1537" width="2" style="2" customWidth="1"/>
    <col min="1538" max="1544" width="17.75" style="2" customWidth="1"/>
    <col min="1545" max="1792" width="9" style="2"/>
    <col min="1793" max="1793" width="2" style="2" customWidth="1"/>
    <col min="1794" max="1800" width="17.75" style="2" customWidth="1"/>
    <col min="1801" max="2048" width="9" style="2"/>
    <col min="2049" max="2049" width="2" style="2" customWidth="1"/>
    <col min="2050" max="2056" width="17.75" style="2" customWidth="1"/>
    <col min="2057" max="2304" width="9" style="2"/>
    <col min="2305" max="2305" width="2" style="2" customWidth="1"/>
    <col min="2306" max="2312" width="17.75" style="2" customWidth="1"/>
    <col min="2313" max="2560" width="9" style="2"/>
    <col min="2561" max="2561" width="2" style="2" customWidth="1"/>
    <col min="2562" max="2568" width="17.75" style="2" customWidth="1"/>
    <col min="2569" max="2816" width="9" style="2"/>
    <col min="2817" max="2817" width="2" style="2" customWidth="1"/>
    <col min="2818" max="2824" width="17.75" style="2" customWidth="1"/>
    <col min="2825" max="3072" width="9" style="2"/>
    <col min="3073" max="3073" width="2" style="2" customWidth="1"/>
    <col min="3074" max="3080" width="17.75" style="2" customWidth="1"/>
    <col min="3081" max="3328" width="9" style="2"/>
    <col min="3329" max="3329" width="2" style="2" customWidth="1"/>
    <col min="3330" max="3336" width="17.75" style="2" customWidth="1"/>
    <col min="3337" max="3584" width="9" style="2"/>
    <col min="3585" max="3585" width="2" style="2" customWidth="1"/>
    <col min="3586" max="3592" width="17.75" style="2" customWidth="1"/>
    <col min="3593" max="3840" width="9" style="2"/>
    <col min="3841" max="3841" width="2" style="2" customWidth="1"/>
    <col min="3842" max="3848" width="17.75" style="2" customWidth="1"/>
    <col min="3849" max="4096" width="9" style="2"/>
    <col min="4097" max="4097" width="2" style="2" customWidth="1"/>
    <col min="4098" max="4104" width="17.75" style="2" customWidth="1"/>
    <col min="4105" max="4352" width="9" style="2"/>
    <col min="4353" max="4353" width="2" style="2" customWidth="1"/>
    <col min="4354" max="4360" width="17.75" style="2" customWidth="1"/>
    <col min="4361" max="4608" width="9" style="2"/>
    <col min="4609" max="4609" width="2" style="2" customWidth="1"/>
    <col min="4610" max="4616" width="17.75" style="2" customWidth="1"/>
    <col min="4617" max="4864" width="9" style="2"/>
    <col min="4865" max="4865" width="2" style="2" customWidth="1"/>
    <col min="4866" max="4872" width="17.75" style="2" customWidth="1"/>
    <col min="4873" max="5120" width="9" style="2"/>
    <col min="5121" max="5121" width="2" style="2" customWidth="1"/>
    <col min="5122" max="5128" width="17.75" style="2" customWidth="1"/>
    <col min="5129" max="5376" width="9" style="2"/>
    <col min="5377" max="5377" width="2" style="2" customWidth="1"/>
    <col min="5378" max="5384" width="17.75" style="2" customWidth="1"/>
    <col min="5385" max="5632" width="9" style="2"/>
    <col min="5633" max="5633" width="2" style="2" customWidth="1"/>
    <col min="5634" max="5640" width="17.75" style="2" customWidth="1"/>
    <col min="5641" max="5888" width="9" style="2"/>
    <col min="5889" max="5889" width="2" style="2" customWidth="1"/>
    <col min="5890" max="5896" width="17.75" style="2" customWidth="1"/>
    <col min="5897" max="6144" width="9" style="2"/>
    <col min="6145" max="6145" width="2" style="2" customWidth="1"/>
    <col min="6146" max="6152" width="17.75" style="2" customWidth="1"/>
    <col min="6153" max="6400" width="9" style="2"/>
    <col min="6401" max="6401" width="2" style="2" customWidth="1"/>
    <col min="6402" max="6408" width="17.75" style="2" customWidth="1"/>
    <col min="6409" max="6656" width="9" style="2"/>
    <col min="6657" max="6657" width="2" style="2" customWidth="1"/>
    <col min="6658" max="6664" width="17.75" style="2" customWidth="1"/>
    <col min="6665" max="6912" width="9" style="2"/>
    <col min="6913" max="6913" width="2" style="2" customWidth="1"/>
    <col min="6914" max="6920" width="17.75" style="2" customWidth="1"/>
    <col min="6921" max="7168" width="9" style="2"/>
    <col min="7169" max="7169" width="2" style="2" customWidth="1"/>
    <col min="7170" max="7176" width="17.75" style="2" customWidth="1"/>
    <col min="7177" max="7424" width="9" style="2"/>
    <col min="7425" max="7425" width="2" style="2" customWidth="1"/>
    <col min="7426" max="7432" width="17.75" style="2" customWidth="1"/>
    <col min="7433" max="7680" width="9" style="2"/>
    <col min="7681" max="7681" width="2" style="2" customWidth="1"/>
    <col min="7682" max="7688" width="17.75" style="2" customWidth="1"/>
    <col min="7689" max="7936" width="9" style="2"/>
    <col min="7937" max="7937" width="2" style="2" customWidth="1"/>
    <col min="7938" max="7944" width="17.75" style="2" customWidth="1"/>
    <col min="7945" max="8192" width="9" style="2"/>
    <col min="8193" max="8193" width="2" style="2" customWidth="1"/>
    <col min="8194" max="8200" width="17.75" style="2" customWidth="1"/>
    <col min="8201" max="8448" width="9" style="2"/>
    <col min="8449" max="8449" width="2" style="2" customWidth="1"/>
    <col min="8450" max="8456" width="17.75" style="2" customWidth="1"/>
    <col min="8457" max="8704" width="9" style="2"/>
    <col min="8705" max="8705" width="2" style="2" customWidth="1"/>
    <col min="8706" max="8712" width="17.75" style="2" customWidth="1"/>
    <col min="8713" max="8960" width="9" style="2"/>
    <col min="8961" max="8961" width="2" style="2" customWidth="1"/>
    <col min="8962" max="8968" width="17.75" style="2" customWidth="1"/>
    <col min="8969" max="9216" width="9" style="2"/>
    <col min="9217" max="9217" width="2" style="2" customWidth="1"/>
    <col min="9218" max="9224" width="17.75" style="2" customWidth="1"/>
    <col min="9225" max="9472" width="9" style="2"/>
    <col min="9473" max="9473" width="2" style="2" customWidth="1"/>
    <col min="9474" max="9480" width="17.75" style="2" customWidth="1"/>
    <col min="9481" max="9728" width="9" style="2"/>
    <col min="9729" max="9729" width="2" style="2" customWidth="1"/>
    <col min="9730" max="9736" width="17.75" style="2" customWidth="1"/>
    <col min="9737" max="9984" width="9" style="2"/>
    <col min="9985" max="9985" width="2" style="2" customWidth="1"/>
    <col min="9986" max="9992" width="17.75" style="2" customWidth="1"/>
    <col min="9993" max="10240" width="9" style="2"/>
    <col min="10241" max="10241" width="2" style="2" customWidth="1"/>
    <col min="10242" max="10248" width="17.75" style="2" customWidth="1"/>
    <col min="10249" max="10496" width="9" style="2"/>
    <col min="10497" max="10497" width="2" style="2" customWidth="1"/>
    <col min="10498" max="10504" width="17.75" style="2" customWidth="1"/>
    <col min="10505" max="10752" width="9" style="2"/>
    <col min="10753" max="10753" width="2" style="2" customWidth="1"/>
    <col min="10754" max="10760" width="17.75" style="2" customWidth="1"/>
    <col min="10761" max="11008" width="9" style="2"/>
    <col min="11009" max="11009" width="2" style="2" customWidth="1"/>
    <col min="11010" max="11016" width="17.75" style="2" customWidth="1"/>
    <col min="11017" max="11264" width="9" style="2"/>
    <col min="11265" max="11265" width="2" style="2" customWidth="1"/>
    <col min="11266" max="11272" width="17.75" style="2" customWidth="1"/>
    <col min="11273" max="11520" width="9" style="2"/>
    <col min="11521" max="11521" width="2" style="2" customWidth="1"/>
    <col min="11522" max="11528" width="17.75" style="2" customWidth="1"/>
    <col min="11529" max="11776" width="9" style="2"/>
    <col min="11777" max="11777" width="2" style="2" customWidth="1"/>
    <col min="11778" max="11784" width="17.75" style="2" customWidth="1"/>
    <col min="11785" max="12032" width="9" style="2"/>
    <col min="12033" max="12033" width="2" style="2" customWidth="1"/>
    <col min="12034" max="12040" width="17.75" style="2" customWidth="1"/>
    <col min="12041" max="12288" width="9" style="2"/>
    <col min="12289" max="12289" width="2" style="2" customWidth="1"/>
    <col min="12290" max="12296" width="17.75" style="2" customWidth="1"/>
    <col min="12297" max="12544" width="9" style="2"/>
    <col min="12545" max="12545" width="2" style="2" customWidth="1"/>
    <col min="12546" max="12552" width="17.75" style="2" customWidth="1"/>
    <col min="12553" max="12800" width="9" style="2"/>
    <col min="12801" max="12801" width="2" style="2" customWidth="1"/>
    <col min="12802" max="12808" width="17.75" style="2" customWidth="1"/>
    <col min="12809" max="13056" width="9" style="2"/>
    <col min="13057" max="13057" width="2" style="2" customWidth="1"/>
    <col min="13058" max="13064" width="17.75" style="2" customWidth="1"/>
    <col min="13065" max="13312" width="9" style="2"/>
    <col min="13313" max="13313" width="2" style="2" customWidth="1"/>
    <col min="13314" max="13320" width="17.75" style="2" customWidth="1"/>
    <col min="13321" max="13568" width="9" style="2"/>
    <col min="13569" max="13569" width="2" style="2" customWidth="1"/>
    <col min="13570" max="13576" width="17.75" style="2" customWidth="1"/>
    <col min="13577" max="13824" width="9" style="2"/>
    <col min="13825" max="13825" width="2" style="2" customWidth="1"/>
    <col min="13826" max="13832" width="17.75" style="2" customWidth="1"/>
    <col min="13833" max="14080" width="9" style="2"/>
    <col min="14081" max="14081" width="2" style="2" customWidth="1"/>
    <col min="14082" max="14088" width="17.75" style="2" customWidth="1"/>
    <col min="14089" max="14336" width="9" style="2"/>
    <col min="14337" max="14337" width="2" style="2" customWidth="1"/>
    <col min="14338" max="14344" width="17.75" style="2" customWidth="1"/>
    <col min="14345" max="14592" width="9" style="2"/>
    <col min="14593" max="14593" width="2" style="2" customWidth="1"/>
    <col min="14594" max="14600" width="17.75" style="2" customWidth="1"/>
    <col min="14601" max="14848" width="9" style="2"/>
    <col min="14849" max="14849" width="2" style="2" customWidth="1"/>
    <col min="14850" max="14856" width="17.75" style="2" customWidth="1"/>
    <col min="14857" max="15104" width="9" style="2"/>
    <col min="15105" max="15105" width="2" style="2" customWidth="1"/>
    <col min="15106" max="15112" width="17.75" style="2" customWidth="1"/>
    <col min="15113" max="15360" width="9" style="2"/>
    <col min="15361" max="15361" width="2" style="2" customWidth="1"/>
    <col min="15362" max="15368" width="17.75" style="2" customWidth="1"/>
    <col min="15369" max="15616" width="9" style="2"/>
    <col min="15617" max="15617" width="2" style="2" customWidth="1"/>
    <col min="15618" max="15624" width="17.75" style="2" customWidth="1"/>
    <col min="15625" max="15872" width="9" style="2"/>
    <col min="15873" max="15873" width="2" style="2" customWidth="1"/>
    <col min="15874" max="15880" width="17.75" style="2" customWidth="1"/>
    <col min="15881" max="16128" width="9" style="2"/>
    <col min="16129" max="16129" width="2" style="2" customWidth="1"/>
    <col min="16130" max="16136" width="17.75" style="2" customWidth="1"/>
    <col min="16137" max="16384" width="9" style="2"/>
  </cols>
  <sheetData>
    <row r="1" spans="2:19" ht="60" customHeight="1" x14ac:dyDescent="0.3">
      <c r="B1" s="486"/>
      <c r="C1" s="486"/>
      <c r="D1" s="486"/>
      <c r="E1" s="486"/>
      <c r="F1" s="486"/>
      <c r="G1" s="486"/>
      <c r="H1" s="486"/>
    </row>
    <row r="2" spans="2:19" s="4" customFormat="1" ht="60" customHeight="1" x14ac:dyDescent="0.3">
      <c r="B2" s="487" t="s">
        <v>133</v>
      </c>
      <c r="C2" s="487"/>
      <c r="D2" s="487"/>
      <c r="E2" s="487"/>
      <c r="F2" s="487"/>
      <c r="G2" s="487"/>
      <c r="H2" s="487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80.099999999999994" customHeight="1" x14ac:dyDescent="0.3">
      <c r="B3" s="486"/>
      <c r="C3" s="486"/>
      <c r="D3" s="486"/>
      <c r="E3" s="486"/>
      <c r="F3" s="486"/>
      <c r="G3" s="486"/>
      <c r="H3" s="486"/>
    </row>
    <row r="4" spans="2:19" ht="60" customHeight="1" x14ac:dyDescent="0.3"/>
    <row r="5" spans="2:19" ht="60" customHeight="1" x14ac:dyDescent="0.3">
      <c r="B5" s="488"/>
      <c r="C5" s="488"/>
      <c r="D5" s="488"/>
      <c r="E5" s="488"/>
      <c r="F5" s="488"/>
      <c r="G5" s="488"/>
      <c r="H5" s="488"/>
    </row>
    <row r="6" spans="2:19" s="4" customFormat="1" ht="80.099999999999994" customHeight="1" x14ac:dyDescent="0.3">
      <c r="B6" s="489" t="s">
        <v>134</v>
      </c>
      <c r="C6" s="487"/>
      <c r="D6" s="487"/>
      <c r="E6" s="487"/>
      <c r="F6" s="487"/>
      <c r="G6" s="487"/>
      <c r="H6" s="487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</sheetData>
  <mergeCells count="5">
    <mergeCell ref="B1:H1"/>
    <mergeCell ref="B2:H2"/>
    <mergeCell ref="B3:H3"/>
    <mergeCell ref="B5:H5"/>
    <mergeCell ref="B6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4" firstPageNumber="0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Normal="100" workbookViewId="0">
      <selection activeCell="L15" sqref="L15"/>
    </sheetView>
  </sheetViews>
  <sheetFormatPr defaultRowHeight="24.95" customHeight="1" x14ac:dyDescent="0.3"/>
  <cols>
    <col min="1" max="1" width="7.125" style="9" bestFit="1" customWidth="1"/>
    <col min="2" max="2" width="9.875" style="9" customWidth="1"/>
    <col min="3" max="3" width="19" style="9" customWidth="1"/>
    <col min="4" max="4" width="19.625" style="9" customWidth="1"/>
    <col min="5" max="5" width="21.25" style="9" customWidth="1"/>
    <col min="6" max="6" width="14.75" style="62" customWidth="1"/>
    <col min="7" max="7" width="15.125" style="62" customWidth="1"/>
    <col min="8" max="8" width="23.375" style="9" customWidth="1"/>
    <col min="9" max="9" width="14.625" style="285" customWidth="1"/>
    <col min="10" max="10" width="9" style="9"/>
    <col min="11" max="11" width="19.75" style="9" customWidth="1"/>
    <col min="12" max="256" width="9" style="9"/>
    <col min="257" max="257" width="10.375" style="9" customWidth="1"/>
    <col min="258" max="259" width="9.875" style="9" customWidth="1"/>
    <col min="260" max="260" width="12.875" style="9" customWidth="1"/>
    <col min="261" max="261" width="18.375" style="9" customWidth="1"/>
    <col min="262" max="262" width="14.375" style="9" customWidth="1"/>
    <col min="263" max="263" width="16" style="9" bestFit="1" customWidth="1"/>
    <col min="264" max="264" width="15.5" style="9" customWidth="1"/>
    <col min="265" max="512" width="9" style="9"/>
    <col min="513" max="513" width="10.375" style="9" customWidth="1"/>
    <col min="514" max="515" width="9.875" style="9" customWidth="1"/>
    <col min="516" max="516" width="12.875" style="9" customWidth="1"/>
    <col min="517" max="517" width="18.375" style="9" customWidth="1"/>
    <col min="518" max="518" width="14.375" style="9" customWidth="1"/>
    <col min="519" max="519" width="16" style="9" bestFit="1" customWidth="1"/>
    <col min="520" max="520" width="15.5" style="9" customWidth="1"/>
    <col min="521" max="768" width="9" style="9"/>
    <col min="769" max="769" width="10.375" style="9" customWidth="1"/>
    <col min="770" max="771" width="9.875" style="9" customWidth="1"/>
    <col min="772" max="772" width="12.875" style="9" customWidth="1"/>
    <col min="773" max="773" width="18.375" style="9" customWidth="1"/>
    <col min="774" max="774" width="14.375" style="9" customWidth="1"/>
    <col min="775" max="775" width="16" style="9" bestFit="1" customWidth="1"/>
    <col min="776" max="776" width="15.5" style="9" customWidth="1"/>
    <col min="777" max="1024" width="9" style="9"/>
    <col min="1025" max="1025" width="10.375" style="9" customWidth="1"/>
    <col min="1026" max="1027" width="9.875" style="9" customWidth="1"/>
    <col min="1028" max="1028" width="12.875" style="9" customWidth="1"/>
    <col min="1029" max="1029" width="18.375" style="9" customWidth="1"/>
    <col min="1030" max="1030" width="14.375" style="9" customWidth="1"/>
    <col min="1031" max="1031" width="16" style="9" bestFit="1" customWidth="1"/>
    <col min="1032" max="1032" width="15.5" style="9" customWidth="1"/>
    <col min="1033" max="1280" width="9" style="9"/>
    <col min="1281" max="1281" width="10.375" style="9" customWidth="1"/>
    <col min="1282" max="1283" width="9.875" style="9" customWidth="1"/>
    <col min="1284" max="1284" width="12.875" style="9" customWidth="1"/>
    <col min="1285" max="1285" width="18.375" style="9" customWidth="1"/>
    <col min="1286" max="1286" width="14.375" style="9" customWidth="1"/>
    <col min="1287" max="1287" width="16" style="9" bestFit="1" customWidth="1"/>
    <col min="1288" max="1288" width="15.5" style="9" customWidth="1"/>
    <col min="1289" max="1536" width="9" style="9"/>
    <col min="1537" max="1537" width="10.375" style="9" customWidth="1"/>
    <col min="1538" max="1539" width="9.875" style="9" customWidth="1"/>
    <col min="1540" max="1540" width="12.875" style="9" customWidth="1"/>
    <col min="1541" max="1541" width="18.375" style="9" customWidth="1"/>
    <col min="1542" max="1542" width="14.375" style="9" customWidth="1"/>
    <col min="1543" max="1543" width="16" style="9" bestFit="1" customWidth="1"/>
    <col min="1544" max="1544" width="15.5" style="9" customWidth="1"/>
    <col min="1545" max="1792" width="9" style="9"/>
    <col min="1793" max="1793" width="10.375" style="9" customWidth="1"/>
    <col min="1794" max="1795" width="9.875" style="9" customWidth="1"/>
    <col min="1796" max="1796" width="12.875" style="9" customWidth="1"/>
    <col min="1797" max="1797" width="18.375" style="9" customWidth="1"/>
    <col min="1798" max="1798" width="14.375" style="9" customWidth="1"/>
    <col min="1799" max="1799" width="16" style="9" bestFit="1" customWidth="1"/>
    <col min="1800" max="1800" width="15.5" style="9" customWidth="1"/>
    <col min="1801" max="2048" width="9" style="9"/>
    <col min="2049" max="2049" width="10.375" style="9" customWidth="1"/>
    <col min="2050" max="2051" width="9.875" style="9" customWidth="1"/>
    <col min="2052" max="2052" width="12.875" style="9" customWidth="1"/>
    <col min="2053" max="2053" width="18.375" style="9" customWidth="1"/>
    <col min="2054" max="2054" width="14.375" style="9" customWidth="1"/>
    <col min="2055" max="2055" width="16" style="9" bestFit="1" customWidth="1"/>
    <col min="2056" max="2056" width="15.5" style="9" customWidth="1"/>
    <col min="2057" max="2304" width="9" style="9"/>
    <col min="2305" max="2305" width="10.375" style="9" customWidth="1"/>
    <col min="2306" max="2307" width="9.875" style="9" customWidth="1"/>
    <col min="2308" max="2308" width="12.875" style="9" customWidth="1"/>
    <col min="2309" max="2309" width="18.375" style="9" customWidth="1"/>
    <col min="2310" max="2310" width="14.375" style="9" customWidth="1"/>
    <col min="2311" max="2311" width="16" style="9" bestFit="1" customWidth="1"/>
    <col min="2312" max="2312" width="15.5" style="9" customWidth="1"/>
    <col min="2313" max="2560" width="9" style="9"/>
    <col min="2561" max="2561" width="10.375" style="9" customWidth="1"/>
    <col min="2562" max="2563" width="9.875" style="9" customWidth="1"/>
    <col min="2564" max="2564" width="12.875" style="9" customWidth="1"/>
    <col min="2565" max="2565" width="18.375" style="9" customWidth="1"/>
    <col min="2566" max="2566" width="14.375" style="9" customWidth="1"/>
    <col min="2567" max="2567" width="16" style="9" bestFit="1" customWidth="1"/>
    <col min="2568" max="2568" width="15.5" style="9" customWidth="1"/>
    <col min="2569" max="2816" width="9" style="9"/>
    <col min="2817" max="2817" width="10.375" style="9" customWidth="1"/>
    <col min="2818" max="2819" width="9.875" style="9" customWidth="1"/>
    <col min="2820" max="2820" width="12.875" style="9" customWidth="1"/>
    <col min="2821" max="2821" width="18.375" style="9" customWidth="1"/>
    <col min="2822" max="2822" width="14.375" style="9" customWidth="1"/>
    <col min="2823" max="2823" width="16" style="9" bestFit="1" customWidth="1"/>
    <col min="2824" max="2824" width="15.5" style="9" customWidth="1"/>
    <col min="2825" max="3072" width="9" style="9"/>
    <col min="3073" max="3073" width="10.375" style="9" customWidth="1"/>
    <col min="3074" max="3075" width="9.875" style="9" customWidth="1"/>
    <col min="3076" max="3076" width="12.875" style="9" customWidth="1"/>
    <col min="3077" max="3077" width="18.375" style="9" customWidth="1"/>
    <col min="3078" max="3078" width="14.375" style="9" customWidth="1"/>
    <col min="3079" max="3079" width="16" style="9" bestFit="1" customWidth="1"/>
    <col min="3080" max="3080" width="15.5" style="9" customWidth="1"/>
    <col min="3081" max="3328" width="9" style="9"/>
    <col min="3329" max="3329" width="10.375" style="9" customWidth="1"/>
    <col min="3330" max="3331" width="9.875" style="9" customWidth="1"/>
    <col min="3332" max="3332" width="12.875" style="9" customWidth="1"/>
    <col min="3333" max="3333" width="18.375" style="9" customWidth="1"/>
    <col min="3334" max="3334" width="14.375" style="9" customWidth="1"/>
    <col min="3335" max="3335" width="16" style="9" bestFit="1" customWidth="1"/>
    <col min="3336" max="3336" width="15.5" style="9" customWidth="1"/>
    <col min="3337" max="3584" width="9" style="9"/>
    <col min="3585" max="3585" width="10.375" style="9" customWidth="1"/>
    <col min="3586" max="3587" width="9.875" style="9" customWidth="1"/>
    <col min="3588" max="3588" width="12.875" style="9" customWidth="1"/>
    <col min="3589" max="3589" width="18.375" style="9" customWidth="1"/>
    <col min="3590" max="3590" width="14.375" style="9" customWidth="1"/>
    <col min="3591" max="3591" width="16" style="9" bestFit="1" customWidth="1"/>
    <col min="3592" max="3592" width="15.5" style="9" customWidth="1"/>
    <col min="3593" max="3840" width="9" style="9"/>
    <col min="3841" max="3841" width="10.375" style="9" customWidth="1"/>
    <col min="3842" max="3843" width="9.875" style="9" customWidth="1"/>
    <col min="3844" max="3844" width="12.875" style="9" customWidth="1"/>
    <col min="3845" max="3845" width="18.375" style="9" customWidth="1"/>
    <col min="3846" max="3846" width="14.375" style="9" customWidth="1"/>
    <col min="3847" max="3847" width="16" style="9" bestFit="1" customWidth="1"/>
    <col min="3848" max="3848" width="15.5" style="9" customWidth="1"/>
    <col min="3849" max="4096" width="9" style="9"/>
    <col min="4097" max="4097" width="10.375" style="9" customWidth="1"/>
    <col min="4098" max="4099" width="9.875" style="9" customWidth="1"/>
    <col min="4100" max="4100" width="12.875" style="9" customWidth="1"/>
    <col min="4101" max="4101" width="18.375" style="9" customWidth="1"/>
    <col min="4102" max="4102" width="14.375" style="9" customWidth="1"/>
    <col min="4103" max="4103" width="16" style="9" bestFit="1" customWidth="1"/>
    <col min="4104" max="4104" width="15.5" style="9" customWidth="1"/>
    <col min="4105" max="4352" width="9" style="9"/>
    <col min="4353" max="4353" width="10.375" style="9" customWidth="1"/>
    <col min="4354" max="4355" width="9.875" style="9" customWidth="1"/>
    <col min="4356" max="4356" width="12.875" style="9" customWidth="1"/>
    <col min="4357" max="4357" width="18.375" style="9" customWidth="1"/>
    <col min="4358" max="4358" width="14.375" style="9" customWidth="1"/>
    <col min="4359" max="4359" width="16" style="9" bestFit="1" customWidth="1"/>
    <col min="4360" max="4360" width="15.5" style="9" customWidth="1"/>
    <col min="4361" max="4608" width="9" style="9"/>
    <col min="4609" max="4609" width="10.375" style="9" customWidth="1"/>
    <col min="4610" max="4611" width="9.875" style="9" customWidth="1"/>
    <col min="4612" max="4612" width="12.875" style="9" customWidth="1"/>
    <col min="4613" max="4613" width="18.375" style="9" customWidth="1"/>
    <col min="4614" max="4614" width="14.375" style="9" customWidth="1"/>
    <col min="4615" max="4615" width="16" style="9" bestFit="1" customWidth="1"/>
    <col min="4616" max="4616" width="15.5" style="9" customWidth="1"/>
    <col min="4617" max="4864" width="9" style="9"/>
    <col min="4865" max="4865" width="10.375" style="9" customWidth="1"/>
    <col min="4866" max="4867" width="9.875" style="9" customWidth="1"/>
    <col min="4868" max="4868" width="12.875" style="9" customWidth="1"/>
    <col min="4869" max="4869" width="18.375" style="9" customWidth="1"/>
    <col min="4870" max="4870" width="14.375" style="9" customWidth="1"/>
    <col min="4871" max="4871" width="16" style="9" bestFit="1" customWidth="1"/>
    <col min="4872" max="4872" width="15.5" style="9" customWidth="1"/>
    <col min="4873" max="5120" width="9" style="9"/>
    <col min="5121" max="5121" width="10.375" style="9" customWidth="1"/>
    <col min="5122" max="5123" width="9.875" style="9" customWidth="1"/>
    <col min="5124" max="5124" width="12.875" style="9" customWidth="1"/>
    <col min="5125" max="5125" width="18.375" style="9" customWidth="1"/>
    <col min="5126" max="5126" width="14.375" style="9" customWidth="1"/>
    <col min="5127" max="5127" width="16" style="9" bestFit="1" customWidth="1"/>
    <col min="5128" max="5128" width="15.5" style="9" customWidth="1"/>
    <col min="5129" max="5376" width="9" style="9"/>
    <col min="5377" max="5377" width="10.375" style="9" customWidth="1"/>
    <col min="5378" max="5379" width="9.875" style="9" customWidth="1"/>
    <col min="5380" max="5380" width="12.875" style="9" customWidth="1"/>
    <col min="5381" max="5381" width="18.375" style="9" customWidth="1"/>
    <col min="5382" max="5382" width="14.375" style="9" customWidth="1"/>
    <col min="5383" max="5383" width="16" style="9" bestFit="1" customWidth="1"/>
    <col min="5384" max="5384" width="15.5" style="9" customWidth="1"/>
    <col min="5385" max="5632" width="9" style="9"/>
    <col min="5633" max="5633" width="10.375" style="9" customWidth="1"/>
    <col min="5634" max="5635" width="9.875" style="9" customWidth="1"/>
    <col min="5636" max="5636" width="12.875" style="9" customWidth="1"/>
    <col min="5637" max="5637" width="18.375" style="9" customWidth="1"/>
    <col min="5638" max="5638" width="14.375" style="9" customWidth="1"/>
    <col min="5639" max="5639" width="16" style="9" bestFit="1" customWidth="1"/>
    <col min="5640" max="5640" width="15.5" style="9" customWidth="1"/>
    <col min="5641" max="5888" width="9" style="9"/>
    <col min="5889" max="5889" width="10.375" style="9" customWidth="1"/>
    <col min="5890" max="5891" width="9.875" style="9" customWidth="1"/>
    <col min="5892" max="5892" width="12.875" style="9" customWidth="1"/>
    <col min="5893" max="5893" width="18.375" style="9" customWidth="1"/>
    <col min="5894" max="5894" width="14.375" style="9" customWidth="1"/>
    <col min="5895" max="5895" width="16" style="9" bestFit="1" customWidth="1"/>
    <col min="5896" max="5896" width="15.5" style="9" customWidth="1"/>
    <col min="5897" max="6144" width="9" style="9"/>
    <col min="6145" max="6145" width="10.375" style="9" customWidth="1"/>
    <col min="6146" max="6147" width="9.875" style="9" customWidth="1"/>
    <col min="6148" max="6148" width="12.875" style="9" customWidth="1"/>
    <col min="6149" max="6149" width="18.375" style="9" customWidth="1"/>
    <col min="6150" max="6150" width="14.375" style="9" customWidth="1"/>
    <col min="6151" max="6151" width="16" style="9" bestFit="1" customWidth="1"/>
    <col min="6152" max="6152" width="15.5" style="9" customWidth="1"/>
    <col min="6153" max="6400" width="9" style="9"/>
    <col min="6401" max="6401" width="10.375" style="9" customWidth="1"/>
    <col min="6402" max="6403" width="9.875" style="9" customWidth="1"/>
    <col min="6404" max="6404" width="12.875" style="9" customWidth="1"/>
    <col min="6405" max="6405" width="18.375" style="9" customWidth="1"/>
    <col min="6406" max="6406" width="14.375" style="9" customWidth="1"/>
    <col min="6407" max="6407" width="16" style="9" bestFit="1" customWidth="1"/>
    <col min="6408" max="6408" width="15.5" style="9" customWidth="1"/>
    <col min="6409" max="6656" width="9" style="9"/>
    <col min="6657" max="6657" width="10.375" style="9" customWidth="1"/>
    <col min="6658" max="6659" width="9.875" style="9" customWidth="1"/>
    <col min="6660" max="6660" width="12.875" style="9" customWidth="1"/>
    <col min="6661" max="6661" width="18.375" style="9" customWidth="1"/>
    <col min="6662" max="6662" width="14.375" style="9" customWidth="1"/>
    <col min="6663" max="6663" width="16" style="9" bestFit="1" customWidth="1"/>
    <col min="6664" max="6664" width="15.5" style="9" customWidth="1"/>
    <col min="6665" max="6912" width="9" style="9"/>
    <col min="6913" max="6913" width="10.375" style="9" customWidth="1"/>
    <col min="6914" max="6915" width="9.875" style="9" customWidth="1"/>
    <col min="6916" max="6916" width="12.875" style="9" customWidth="1"/>
    <col min="6917" max="6917" width="18.375" style="9" customWidth="1"/>
    <col min="6918" max="6918" width="14.375" style="9" customWidth="1"/>
    <col min="6919" max="6919" width="16" style="9" bestFit="1" customWidth="1"/>
    <col min="6920" max="6920" width="15.5" style="9" customWidth="1"/>
    <col min="6921" max="7168" width="9" style="9"/>
    <col min="7169" max="7169" width="10.375" style="9" customWidth="1"/>
    <col min="7170" max="7171" width="9.875" style="9" customWidth="1"/>
    <col min="7172" max="7172" width="12.875" style="9" customWidth="1"/>
    <col min="7173" max="7173" width="18.375" style="9" customWidth="1"/>
    <col min="7174" max="7174" width="14.375" style="9" customWidth="1"/>
    <col min="7175" max="7175" width="16" style="9" bestFit="1" customWidth="1"/>
    <col min="7176" max="7176" width="15.5" style="9" customWidth="1"/>
    <col min="7177" max="7424" width="9" style="9"/>
    <col min="7425" max="7425" width="10.375" style="9" customWidth="1"/>
    <col min="7426" max="7427" width="9.875" style="9" customWidth="1"/>
    <col min="7428" max="7428" width="12.875" style="9" customWidth="1"/>
    <col min="7429" max="7429" width="18.375" style="9" customWidth="1"/>
    <col min="7430" max="7430" width="14.375" style="9" customWidth="1"/>
    <col min="7431" max="7431" width="16" style="9" bestFit="1" customWidth="1"/>
    <col min="7432" max="7432" width="15.5" style="9" customWidth="1"/>
    <col min="7433" max="7680" width="9" style="9"/>
    <col min="7681" max="7681" width="10.375" style="9" customWidth="1"/>
    <col min="7682" max="7683" width="9.875" style="9" customWidth="1"/>
    <col min="7684" max="7684" width="12.875" style="9" customWidth="1"/>
    <col min="7685" max="7685" width="18.375" style="9" customWidth="1"/>
    <col min="7686" max="7686" width="14.375" style="9" customWidth="1"/>
    <col min="7687" max="7687" width="16" style="9" bestFit="1" customWidth="1"/>
    <col min="7688" max="7688" width="15.5" style="9" customWidth="1"/>
    <col min="7689" max="7936" width="9" style="9"/>
    <col min="7937" max="7937" width="10.375" style="9" customWidth="1"/>
    <col min="7938" max="7939" width="9.875" style="9" customWidth="1"/>
    <col min="7940" max="7940" width="12.875" style="9" customWidth="1"/>
    <col min="7941" max="7941" width="18.375" style="9" customWidth="1"/>
    <col min="7942" max="7942" width="14.375" style="9" customWidth="1"/>
    <col min="7943" max="7943" width="16" style="9" bestFit="1" customWidth="1"/>
    <col min="7944" max="7944" width="15.5" style="9" customWidth="1"/>
    <col min="7945" max="8192" width="9" style="9"/>
    <col min="8193" max="8193" width="10.375" style="9" customWidth="1"/>
    <col min="8194" max="8195" width="9.875" style="9" customWidth="1"/>
    <col min="8196" max="8196" width="12.875" style="9" customWidth="1"/>
    <col min="8197" max="8197" width="18.375" style="9" customWidth="1"/>
    <col min="8198" max="8198" width="14.375" style="9" customWidth="1"/>
    <col min="8199" max="8199" width="16" style="9" bestFit="1" customWidth="1"/>
    <col min="8200" max="8200" width="15.5" style="9" customWidth="1"/>
    <col min="8201" max="8448" width="9" style="9"/>
    <col min="8449" max="8449" width="10.375" style="9" customWidth="1"/>
    <col min="8450" max="8451" width="9.875" style="9" customWidth="1"/>
    <col min="8452" max="8452" width="12.875" style="9" customWidth="1"/>
    <col min="8453" max="8453" width="18.375" style="9" customWidth="1"/>
    <col min="8454" max="8454" width="14.375" style="9" customWidth="1"/>
    <col min="8455" max="8455" width="16" style="9" bestFit="1" customWidth="1"/>
    <col min="8456" max="8456" width="15.5" style="9" customWidth="1"/>
    <col min="8457" max="8704" width="9" style="9"/>
    <col min="8705" max="8705" width="10.375" style="9" customWidth="1"/>
    <col min="8706" max="8707" width="9.875" style="9" customWidth="1"/>
    <col min="8708" max="8708" width="12.875" style="9" customWidth="1"/>
    <col min="8709" max="8709" width="18.375" style="9" customWidth="1"/>
    <col min="8710" max="8710" width="14.375" style="9" customWidth="1"/>
    <col min="8711" max="8711" width="16" style="9" bestFit="1" customWidth="1"/>
    <col min="8712" max="8712" width="15.5" style="9" customWidth="1"/>
    <col min="8713" max="8960" width="9" style="9"/>
    <col min="8961" max="8961" width="10.375" style="9" customWidth="1"/>
    <col min="8962" max="8963" width="9.875" style="9" customWidth="1"/>
    <col min="8964" max="8964" width="12.875" style="9" customWidth="1"/>
    <col min="8965" max="8965" width="18.375" style="9" customWidth="1"/>
    <col min="8966" max="8966" width="14.375" style="9" customWidth="1"/>
    <col min="8967" max="8967" width="16" style="9" bestFit="1" customWidth="1"/>
    <col min="8968" max="8968" width="15.5" style="9" customWidth="1"/>
    <col min="8969" max="9216" width="9" style="9"/>
    <col min="9217" max="9217" width="10.375" style="9" customWidth="1"/>
    <col min="9218" max="9219" width="9.875" style="9" customWidth="1"/>
    <col min="9220" max="9220" width="12.875" style="9" customWidth="1"/>
    <col min="9221" max="9221" width="18.375" style="9" customWidth="1"/>
    <col min="9222" max="9222" width="14.375" style="9" customWidth="1"/>
    <col min="9223" max="9223" width="16" style="9" bestFit="1" customWidth="1"/>
    <col min="9224" max="9224" width="15.5" style="9" customWidth="1"/>
    <col min="9225" max="9472" width="9" style="9"/>
    <col min="9473" max="9473" width="10.375" style="9" customWidth="1"/>
    <col min="9474" max="9475" width="9.875" style="9" customWidth="1"/>
    <col min="9476" max="9476" width="12.875" style="9" customWidth="1"/>
    <col min="9477" max="9477" width="18.375" style="9" customWidth="1"/>
    <col min="9478" max="9478" width="14.375" style="9" customWidth="1"/>
    <col min="9479" max="9479" width="16" style="9" bestFit="1" customWidth="1"/>
    <col min="9480" max="9480" width="15.5" style="9" customWidth="1"/>
    <col min="9481" max="9728" width="9" style="9"/>
    <col min="9729" max="9729" width="10.375" style="9" customWidth="1"/>
    <col min="9730" max="9731" width="9.875" style="9" customWidth="1"/>
    <col min="9732" max="9732" width="12.875" style="9" customWidth="1"/>
    <col min="9733" max="9733" width="18.375" style="9" customWidth="1"/>
    <col min="9734" max="9734" width="14.375" style="9" customWidth="1"/>
    <col min="9735" max="9735" width="16" style="9" bestFit="1" customWidth="1"/>
    <col min="9736" max="9736" width="15.5" style="9" customWidth="1"/>
    <col min="9737" max="9984" width="9" style="9"/>
    <col min="9985" max="9985" width="10.375" style="9" customWidth="1"/>
    <col min="9986" max="9987" width="9.875" style="9" customWidth="1"/>
    <col min="9988" max="9988" width="12.875" style="9" customWidth="1"/>
    <col min="9989" max="9989" width="18.375" style="9" customWidth="1"/>
    <col min="9990" max="9990" width="14.375" style="9" customWidth="1"/>
    <col min="9991" max="9991" width="16" style="9" bestFit="1" customWidth="1"/>
    <col min="9992" max="9992" width="15.5" style="9" customWidth="1"/>
    <col min="9993" max="10240" width="9" style="9"/>
    <col min="10241" max="10241" width="10.375" style="9" customWidth="1"/>
    <col min="10242" max="10243" width="9.875" style="9" customWidth="1"/>
    <col min="10244" max="10244" width="12.875" style="9" customWidth="1"/>
    <col min="10245" max="10245" width="18.375" style="9" customWidth="1"/>
    <col min="10246" max="10246" width="14.375" style="9" customWidth="1"/>
    <col min="10247" max="10247" width="16" style="9" bestFit="1" customWidth="1"/>
    <col min="10248" max="10248" width="15.5" style="9" customWidth="1"/>
    <col min="10249" max="10496" width="9" style="9"/>
    <col min="10497" max="10497" width="10.375" style="9" customWidth="1"/>
    <col min="10498" max="10499" width="9.875" style="9" customWidth="1"/>
    <col min="10500" max="10500" width="12.875" style="9" customWidth="1"/>
    <col min="10501" max="10501" width="18.375" style="9" customWidth="1"/>
    <col min="10502" max="10502" width="14.375" style="9" customWidth="1"/>
    <col min="10503" max="10503" width="16" style="9" bestFit="1" customWidth="1"/>
    <col min="10504" max="10504" width="15.5" style="9" customWidth="1"/>
    <col min="10505" max="10752" width="9" style="9"/>
    <col min="10753" max="10753" width="10.375" style="9" customWidth="1"/>
    <col min="10754" max="10755" width="9.875" style="9" customWidth="1"/>
    <col min="10756" max="10756" width="12.875" style="9" customWidth="1"/>
    <col min="10757" max="10757" width="18.375" style="9" customWidth="1"/>
    <col min="10758" max="10758" width="14.375" style="9" customWidth="1"/>
    <col min="10759" max="10759" width="16" style="9" bestFit="1" customWidth="1"/>
    <col min="10760" max="10760" width="15.5" style="9" customWidth="1"/>
    <col min="10761" max="11008" width="9" style="9"/>
    <col min="11009" max="11009" width="10.375" style="9" customWidth="1"/>
    <col min="11010" max="11011" width="9.875" style="9" customWidth="1"/>
    <col min="11012" max="11012" width="12.875" style="9" customWidth="1"/>
    <col min="11013" max="11013" width="18.375" style="9" customWidth="1"/>
    <col min="11014" max="11014" width="14.375" style="9" customWidth="1"/>
    <col min="11015" max="11015" width="16" style="9" bestFit="1" customWidth="1"/>
    <col min="11016" max="11016" width="15.5" style="9" customWidth="1"/>
    <col min="11017" max="11264" width="9" style="9"/>
    <col min="11265" max="11265" width="10.375" style="9" customWidth="1"/>
    <col min="11266" max="11267" width="9.875" style="9" customWidth="1"/>
    <col min="11268" max="11268" width="12.875" style="9" customWidth="1"/>
    <col min="11269" max="11269" width="18.375" style="9" customWidth="1"/>
    <col min="11270" max="11270" width="14.375" style="9" customWidth="1"/>
    <col min="11271" max="11271" width="16" style="9" bestFit="1" customWidth="1"/>
    <col min="11272" max="11272" width="15.5" style="9" customWidth="1"/>
    <col min="11273" max="11520" width="9" style="9"/>
    <col min="11521" max="11521" width="10.375" style="9" customWidth="1"/>
    <col min="11522" max="11523" width="9.875" style="9" customWidth="1"/>
    <col min="11524" max="11524" width="12.875" style="9" customWidth="1"/>
    <col min="11525" max="11525" width="18.375" style="9" customWidth="1"/>
    <col min="11526" max="11526" width="14.375" style="9" customWidth="1"/>
    <col min="11527" max="11527" width="16" style="9" bestFit="1" customWidth="1"/>
    <col min="11528" max="11528" width="15.5" style="9" customWidth="1"/>
    <col min="11529" max="11776" width="9" style="9"/>
    <col min="11777" max="11777" width="10.375" style="9" customWidth="1"/>
    <col min="11778" max="11779" width="9.875" style="9" customWidth="1"/>
    <col min="11780" max="11780" width="12.875" style="9" customWidth="1"/>
    <col min="11781" max="11781" width="18.375" style="9" customWidth="1"/>
    <col min="11782" max="11782" width="14.375" style="9" customWidth="1"/>
    <col min="11783" max="11783" width="16" style="9" bestFit="1" customWidth="1"/>
    <col min="11784" max="11784" width="15.5" style="9" customWidth="1"/>
    <col min="11785" max="12032" width="9" style="9"/>
    <col min="12033" max="12033" width="10.375" style="9" customWidth="1"/>
    <col min="12034" max="12035" width="9.875" style="9" customWidth="1"/>
    <col min="12036" max="12036" width="12.875" style="9" customWidth="1"/>
    <col min="12037" max="12037" width="18.375" style="9" customWidth="1"/>
    <col min="12038" max="12038" width="14.375" style="9" customWidth="1"/>
    <col min="12039" max="12039" width="16" style="9" bestFit="1" customWidth="1"/>
    <col min="12040" max="12040" width="15.5" style="9" customWidth="1"/>
    <col min="12041" max="12288" width="9" style="9"/>
    <col min="12289" max="12289" width="10.375" style="9" customWidth="1"/>
    <col min="12290" max="12291" width="9.875" style="9" customWidth="1"/>
    <col min="12292" max="12292" width="12.875" style="9" customWidth="1"/>
    <col min="12293" max="12293" width="18.375" style="9" customWidth="1"/>
    <col min="12294" max="12294" width="14.375" style="9" customWidth="1"/>
    <col min="12295" max="12295" width="16" style="9" bestFit="1" customWidth="1"/>
    <col min="12296" max="12296" width="15.5" style="9" customWidth="1"/>
    <col min="12297" max="12544" width="9" style="9"/>
    <col min="12545" max="12545" width="10.375" style="9" customWidth="1"/>
    <col min="12546" max="12547" width="9.875" style="9" customWidth="1"/>
    <col min="12548" max="12548" width="12.875" style="9" customWidth="1"/>
    <col min="12549" max="12549" width="18.375" style="9" customWidth="1"/>
    <col min="12550" max="12550" width="14.375" style="9" customWidth="1"/>
    <col min="12551" max="12551" width="16" style="9" bestFit="1" customWidth="1"/>
    <col min="12552" max="12552" width="15.5" style="9" customWidth="1"/>
    <col min="12553" max="12800" width="9" style="9"/>
    <col min="12801" max="12801" width="10.375" style="9" customWidth="1"/>
    <col min="12802" max="12803" width="9.875" style="9" customWidth="1"/>
    <col min="12804" max="12804" width="12.875" style="9" customWidth="1"/>
    <col min="12805" max="12805" width="18.375" style="9" customWidth="1"/>
    <col min="12806" max="12806" width="14.375" style="9" customWidth="1"/>
    <col min="12807" max="12807" width="16" style="9" bestFit="1" customWidth="1"/>
    <col min="12808" max="12808" width="15.5" style="9" customWidth="1"/>
    <col min="12809" max="13056" width="9" style="9"/>
    <col min="13057" max="13057" width="10.375" style="9" customWidth="1"/>
    <col min="13058" max="13059" width="9.875" style="9" customWidth="1"/>
    <col min="13060" max="13060" width="12.875" style="9" customWidth="1"/>
    <col min="13061" max="13061" width="18.375" style="9" customWidth="1"/>
    <col min="13062" max="13062" width="14.375" style="9" customWidth="1"/>
    <col min="13063" max="13063" width="16" style="9" bestFit="1" customWidth="1"/>
    <col min="13064" max="13064" width="15.5" style="9" customWidth="1"/>
    <col min="13065" max="13312" width="9" style="9"/>
    <col min="13313" max="13313" width="10.375" style="9" customWidth="1"/>
    <col min="13314" max="13315" width="9.875" style="9" customWidth="1"/>
    <col min="13316" max="13316" width="12.875" style="9" customWidth="1"/>
    <col min="13317" max="13317" width="18.375" style="9" customWidth="1"/>
    <col min="13318" max="13318" width="14.375" style="9" customWidth="1"/>
    <col min="13319" max="13319" width="16" style="9" bestFit="1" customWidth="1"/>
    <col min="13320" max="13320" width="15.5" style="9" customWidth="1"/>
    <col min="13321" max="13568" width="9" style="9"/>
    <col min="13569" max="13569" width="10.375" style="9" customWidth="1"/>
    <col min="13570" max="13571" width="9.875" style="9" customWidth="1"/>
    <col min="13572" max="13572" width="12.875" style="9" customWidth="1"/>
    <col min="13573" max="13573" width="18.375" style="9" customWidth="1"/>
    <col min="13574" max="13574" width="14.375" style="9" customWidth="1"/>
    <col min="13575" max="13575" width="16" style="9" bestFit="1" customWidth="1"/>
    <col min="13576" max="13576" width="15.5" style="9" customWidth="1"/>
    <col min="13577" max="13824" width="9" style="9"/>
    <col min="13825" max="13825" width="10.375" style="9" customWidth="1"/>
    <col min="13826" max="13827" width="9.875" style="9" customWidth="1"/>
    <col min="13828" max="13828" width="12.875" style="9" customWidth="1"/>
    <col min="13829" max="13829" width="18.375" style="9" customWidth="1"/>
    <col min="13830" max="13830" width="14.375" style="9" customWidth="1"/>
    <col min="13831" max="13831" width="16" style="9" bestFit="1" customWidth="1"/>
    <col min="13832" max="13832" width="15.5" style="9" customWidth="1"/>
    <col min="13833" max="14080" width="9" style="9"/>
    <col min="14081" max="14081" width="10.375" style="9" customWidth="1"/>
    <col min="14082" max="14083" width="9.875" style="9" customWidth="1"/>
    <col min="14084" max="14084" width="12.875" style="9" customWidth="1"/>
    <col min="14085" max="14085" width="18.375" style="9" customWidth="1"/>
    <col min="14086" max="14086" width="14.375" style="9" customWidth="1"/>
    <col min="14087" max="14087" width="16" style="9" bestFit="1" customWidth="1"/>
    <col min="14088" max="14088" width="15.5" style="9" customWidth="1"/>
    <col min="14089" max="14336" width="9" style="9"/>
    <col min="14337" max="14337" width="10.375" style="9" customWidth="1"/>
    <col min="14338" max="14339" width="9.875" style="9" customWidth="1"/>
    <col min="14340" max="14340" width="12.875" style="9" customWidth="1"/>
    <col min="14341" max="14341" width="18.375" style="9" customWidth="1"/>
    <col min="14342" max="14342" width="14.375" style="9" customWidth="1"/>
    <col min="14343" max="14343" width="16" style="9" bestFit="1" customWidth="1"/>
    <col min="14344" max="14344" width="15.5" style="9" customWidth="1"/>
    <col min="14345" max="14592" width="9" style="9"/>
    <col min="14593" max="14593" width="10.375" style="9" customWidth="1"/>
    <col min="14594" max="14595" width="9.875" style="9" customWidth="1"/>
    <col min="14596" max="14596" width="12.875" style="9" customWidth="1"/>
    <col min="14597" max="14597" width="18.375" style="9" customWidth="1"/>
    <col min="14598" max="14598" width="14.375" style="9" customWidth="1"/>
    <col min="14599" max="14599" width="16" style="9" bestFit="1" customWidth="1"/>
    <col min="14600" max="14600" width="15.5" style="9" customWidth="1"/>
    <col min="14601" max="14848" width="9" style="9"/>
    <col min="14849" max="14849" width="10.375" style="9" customWidth="1"/>
    <col min="14850" max="14851" width="9.875" style="9" customWidth="1"/>
    <col min="14852" max="14852" width="12.875" style="9" customWidth="1"/>
    <col min="14853" max="14853" width="18.375" style="9" customWidth="1"/>
    <col min="14854" max="14854" width="14.375" style="9" customWidth="1"/>
    <col min="14855" max="14855" width="16" style="9" bestFit="1" customWidth="1"/>
    <col min="14856" max="14856" width="15.5" style="9" customWidth="1"/>
    <col min="14857" max="15104" width="9" style="9"/>
    <col min="15105" max="15105" width="10.375" style="9" customWidth="1"/>
    <col min="15106" max="15107" width="9.875" style="9" customWidth="1"/>
    <col min="15108" max="15108" width="12.875" style="9" customWidth="1"/>
    <col min="15109" max="15109" width="18.375" style="9" customWidth="1"/>
    <col min="15110" max="15110" width="14.375" style="9" customWidth="1"/>
    <col min="15111" max="15111" width="16" style="9" bestFit="1" customWidth="1"/>
    <col min="15112" max="15112" width="15.5" style="9" customWidth="1"/>
    <col min="15113" max="15360" width="9" style="9"/>
    <col min="15361" max="15361" width="10.375" style="9" customWidth="1"/>
    <col min="15362" max="15363" width="9.875" style="9" customWidth="1"/>
    <col min="15364" max="15364" width="12.875" style="9" customWidth="1"/>
    <col min="15365" max="15365" width="18.375" style="9" customWidth="1"/>
    <col min="15366" max="15366" width="14.375" style="9" customWidth="1"/>
    <col min="15367" max="15367" width="16" style="9" bestFit="1" customWidth="1"/>
    <col min="15368" max="15368" width="15.5" style="9" customWidth="1"/>
    <col min="15369" max="15616" width="9" style="9"/>
    <col min="15617" max="15617" width="10.375" style="9" customWidth="1"/>
    <col min="15618" max="15619" width="9.875" style="9" customWidth="1"/>
    <col min="15620" max="15620" width="12.875" style="9" customWidth="1"/>
    <col min="15621" max="15621" width="18.375" style="9" customWidth="1"/>
    <col min="15622" max="15622" width="14.375" style="9" customWidth="1"/>
    <col min="15623" max="15623" width="16" style="9" bestFit="1" customWidth="1"/>
    <col min="15624" max="15624" width="15.5" style="9" customWidth="1"/>
    <col min="15625" max="15872" width="9" style="9"/>
    <col min="15873" max="15873" width="10.375" style="9" customWidth="1"/>
    <col min="15874" max="15875" width="9.875" style="9" customWidth="1"/>
    <col min="15876" max="15876" width="12.875" style="9" customWidth="1"/>
    <col min="15877" max="15877" width="18.375" style="9" customWidth="1"/>
    <col min="15878" max="15878" width="14.375" style="9" customWidth="1"/>
    <col min="15879" max="15879" width="16" style="9" bestFit="1" customWidth="1"/>
    <col min="15880" max="15880" width="15.5" style="9" customWidth="1"/>
    <col min="15881" max="16128" width="9" style="9"/>
    <col min="16129" max="16129" width="10.375" style="9" customWidth="1"/>
    <col min="16130" max="16131" width="9.875" style="9" customWidth="1"/>
    <col min="16132" max="16132" width="12.875" style="9" customWidth="1"/>
    <col min="16133" max="16133" width="18.375" style="9" customWidth="1"/>
    <col min="16134" max="16134" width="14.375" style="9" customWidth="1"/>
    <col min="16135" max="16135" width="16" style="9" bestFit="1" customWidth="1"/>
    <col min="16136" max="16136" width="15.5" style="9" customWidth="1"/>
    <col min="16137" max="16384" width="9" style="9"/>
  </cols>
  <sheetData>
    <row r="1" spans="1:10" ht="24.95" customHeight="1" x14ac:dyDescent="0.3">
      <c r="A1" s="515" t="s">
        <v>111</v>
      </c>
      <c r="B1" s="515"/>
      <c r="C1" s="515"/>
      <c r="D1" s="515"/>
      <c r="E1" s="515"/>
      <c r="F1" s="515"/>
      <c r="G1" s="515"/>
      <c r="H1" s="515"/>
    </row>
    <row r="2" spans="1:10" s="59" customFormat="1" ht="35.1" customHeight="1" x14ac:dyDescent="0.3">
      <c r="A2" s="516" t="s">
        <v>93</v>
      </c>
      <c r="B2" s="516"/>
      <c r="C2" s="516"/>
      <c r="D2" s="516"/>
      <c r="E2" s="516"/>
      <c r="F2" s="516"/>
      <c r="G2" s="516"/>
      <c r="H2" s="516"/>
      <c r="I2" s="285"/>
    </row>
    <row r="3" spans="1:10" s="59" customFormat="1" ht="15" customHeight="1" x14ac:dyDescent="0.3">
      <c r="A3" s="63"/>
      <c r="B3" s="63"/>
      <c r="C3" s="63"/>
      <c r="D3" s="63"/>
      <c r="E3" s="63"/>
      <c r="F3" s="63"/>
      <c r="G3" s="63"/>
      <c r="H3" s="63"/>
      <c r="I3" s="285"/>
    </row>
    <row r="4" spans="1:10" s="59" customFormat="1" ht="21.6" customHeight="1" thickBot="1" x14ac:dyDescent="0.35">
      <c r="A4" s="517" t="s">
        <v>135</v>
      </c>
      <c r="B4" s="517"/>
      <c r="C4" s="517"/>
      <c r="D4" s="517"/>
      <c r="E4" s="517"/>
      <c r="F4" s="517"/>
      <c r="G4" s="517"/>
      <c r="H4" s="517"/>
      <c r="I4" s="285"/>
    </row>
    <row r="5" spans="1:10" s="59" customFormat="1" ht="24" customHeight="1" thickBot="1" x14ac:dyDescent="0.35">
      <c r="A5" s="303" t="s">
        <v>94</v>
      </c>
      <c r="B5" s="301"/>
      <c r="C5" s="315" t="s">
        <v>179</v>
      </c>
      <c r="D5" s="312" t="s">
        <v>180</v>
      </c>
      <c r="E5" s="312" t="s">
        <v>95</v>
      </c>
      <c r="F5" s="309" t="s">
        <v>96</v>
      </c>
      <c r="G5" s="306" t="s">
        <v>97</v>
      </c>
      <c r="H5" s="304" t="s">
        <v>98</v>
      </c>
      <c r="I5" s="285"/>
      <c r="J5" s="436"/>
    </row>
    <row r="6" spans="1:10" s="59" customFormat="1" ht="20.100000000000001" customHeight="1" x14ac:dyDescent="0.3">
      <c r="A6" s="533" t="s">
        <v>107</v>
      </c>
      <c r="B6" s="298">
        <v>1</v>
      </c>
      <c r="C6" s="276" t="s">
        <v>178</v>
      </c>
      <c r="D6" s="277" t="s">
        <v>181</v>
      </c>
      <c r="E6" s="278" t="s">
        <v>195</v>
      </c>
      <c r="F6" s="295">
        <v>83398323</v>
      </c>
      <c r="G6" s="347">
        <v>60723338</v>
      </c>
      <c r="H6" s="316"/>
      <c r="I6" s="285"/>
    </row>
    <row r="7" spans="1:10" s="59" customFormat="1" ht="20.100000000000001" customHeight="1" x14ac:dyDescent="0.3">
      <c r="A7" s="533"/>
      <c r="B7" s="313">
        <v>2</v>
      </c>
      <c r="C7" s="12" t="s">
        <v>178</v>
      </c>
      <c r="D7" s="60" t="s">
        <v>182</v>
      </c>
      <c r="E7" s="269" t="s">
        <v>196</v>
      </c>
      <c r="F7" s="294">
        <v>7736438</v>
      </c>
      <c r="G7" s="348">
        <v>4352702</v>
      </c>
      <c r="H7" s="319"/>
      <c r="I7" s="285"/>
    </row>
    <row r="8" spans="1:10" s="59" customFormat="1" ht="20.100000000000001" customHeight="1" x14ac:dyDescent="0.3">
      <c r="A8" s="533"/>
      <c r="B8" s="313">
        <v>3</v>
      </c>
      <c r="C8" s="12" t="s">
        <v>178</v>
      </c>
      <c r="D8" s="60" t="s">
        <v>183</v>
      </c>
      <c r="E8" s="269" t="s">
        <v>197</v>
      </c>
      <c r="F8" s="294">
        <v>386</v>
      </c>
      <c r="G8" s="348">
        <v>121</v>
      </c>
      <c r="H8" s="319"/>
      <c r="I8" s="285"/>
    </row>
    <row r="9" spans="1:10" s="59" customFormat="1" ht="20.100000000000001" customHeight="1" x14ac:dyDescent="0.3">
      <c r="A9" s="533"/>
      <c r="B9" s="313">
        <v>4</v>
      </c>
      <c r="C9" s="12" t="s">
        <v>178</v>
      </c>
      <c r="D9" s="60" t="s">
        <v>184</v>
      </c>
      <c r="E9" s="269" t="s">
        <v>198</v>
      </c>
      <c r="F9" s="294">
        <v>383024</v>
      </c>
      <c r="G9" s="348">
        <v>104081</v>
      </c>
      <c r="H9" s="319"/>
      <c r="I9" s="285"/>
    </row>
    <row r="10" spans="1:10" ht="20.100000000000001" customHeight="1" x14ac:dyDescent="0.3">
      <c r="A10" s="533"/>
      <c r="B10" s="313">
        <v>5</v>
      </c>
      <c r="C10" s="12" t="s">
        <v>178</v>
      </c>
      <c r="D10" s="60" t="s">
        <v>185</v>
      </c>
      <c r="E10" s="12" t="s">
        <v>199</v>
      </c>
      <c r="F10" s="294">
        <v>14931</v>
      </c>
      <c r="G10" s="349">
        <v>7136</v>
      </c>
      <c r="H10" s="318"/>
    </row>
    <row r="11" spans="1:10" s="59" customFormat="1" ht="20.100000000000001" customHeight="1" x14ac:dyDescent="0.3">
      <c r="A11" s="533"/>
      <c r="B11" s="313">
        <v>6</v>
      </c>
      <c r="C11" s="12" t="s">
        <v>178</v>
      </c>
      <c r="D11" s="60" t="s">
        <v>186</v>
      </c>
      <c r="E11" s="269" t="s">
        <v>200</v>
      </c>
      <c r="F11" s="294">
        <v>4280</v>
      </c>
      <c r="G11" s="348">
        <v>3870</v>
      </c>
      <c r="H11" s="319"/>
      <c r="I11" s="285"/>
    </row>
    <row r="12" spans="1:10" s="59" customFormat="1" ht="20.100000000000001" customHeight="1" x14ac:dyDescent="0.3">
      <c r="A12" s="533"/>
      <c r="B12" s="313">
        <v>7</v>
      </c>
      <c r="C12" s="12" t="s">
        <v>178</v>
      </c>
      <c r="D12" s="60" t="s">
        <v>187</v>
      </c>
      <c r="E12" s="269" t="s">
        <v>201</v>
      </c>
      <c r="F12" s="294">
        <v>7600514</v>
      </c>
      <c r="G12" s="348">
        <v>9019</v>
      </c>
      <c r="H12" s="319"/>
      <c r="I12" s="285"/>
    </row>
    <row r="13" spans="1:10" s="59" customFormat="1" ht="20.100000000000001" customHeight="1" x14ac:dyDescent="0.3">
      <c r="A13" s="533"/>
      <c r="B13" s="313">
        <v>8</v>
      </c>
      <c r="C13" s="12" t="s">
        <v>178</v>
      </c>
      <c r="D13" s="60" t="s">
        <v>193</v>
      </c>
      <c r="E13" s="269" t="s">
        <v>210</v>
      </c>
      <c r="F13" s="294">
        <v>29</v>
      </c>
      <c r="G13" s="307">
        <v>0</v>
      </c>
      <c r="H13" s="319"/>
      <c r="I13" s="285"/>
    </row>
    <row r="14" spans="1:10" s="59" customFormat="1" ht="20.100000000000001" customHeight="1" x14ac:dyDescent="0.3">
      <c r="A14" s="533"/>
      <c r="B14" s="313">
        <v>9</v>
      </c>
      <c r="C14" s="12" t="s">
        <v>178</v>
      </c>
      <c r="D14" s="60" t="s">
        <v>223</v>
      </c>
      <c r="E14" s="269" t="s">
        <v>224</v>
      </c>
      <c r="F14" s="293">
        <v>135</v>
      </c>
      <c r="G14" s="307">
        <v>0</v>
      </c>
      <c r="H14" s="319"/>
      <c r="I14" s="285"/>
    </row>
    <row r="15" spans="1:10" s="59" customFormat="1" ht="20.100000000000001" customHeight="1" x14ac:dyDescent="0.3">
      <c r="A15" s="533"/>
      <c r="B15" s="313">
        <v>10</v>
      </c>
      <c r="C15" s="12" t="s">
        <v>178</v>
      </c>
      <c r="D15" s="271" t="s">
        <v>266</v>
      </c>
      <c r="E15" s="270" t="s">
        <v>211</v>
      </c>
      <c r="F15" s="293">
        <v>198</v>
      </c>
      <c r="G15" s="485">
        <v>241</v>
      </c>
      <c r="H15" s="323"/>
      <c r="I15" s="285"/>
    </row>
    <row r="16" spans="1:10" s="59" customFormat="1" ht="20.100000000000001" customHeight="1" thickBot="1" x14ac:dyDescent="0.35">
      <c r="A16" s="533"/>
      <c r="B16" s="310">
        <v>11</v>
      </c>
      <c r="C16" s="281" t="s">
        <v>178</v>
      </c>
      <c r="D16" s="282" t="s">
        <v>194</v>
      </c>
      <c r="E16" s="283" t="s">
        <v>212</v>
      </c>
      <c r="F16" s="292">
        <v>0</v>
      </c>
      <c r="G16" s="336">
        <v>0</v>
      </c>
      <c r="H16" s="320"/>
      <c r="I16" s="285"/>
    </row>
    <row r="17" spans="1:9" s="59" customFormat="1" ht="20.100000000000001" customHeight="1" x14ac:dyDescent="0.3">
      <c r="A17" s="534"/>
      <c r="B17" s="287">
        <v>12</v>
      </c>
      <c r="C17" s="287" t="s">
        <v>178</v>
      </c>
      <c r="D17" s="288" t="s">
        <v>7</v>
      </c>
      <c r="E17" s="289" t="s">
        <v>204</v>
      </c>
      <c r="F17" s="335">
        <v>52901120</v>
      </c>
      <c r="G17" s="286">
        <v>43588387</v>
      </c>
      <c r="H17" s="322" t="s">
        <v>422</v>
      </c>
    </row>
    <row r="18" spans="1:9" s="59" customFormat="1" ht="20.100000000000001" customHeight="1" x14ac:dyDescent="0.3">
      <c r="A18" s="534"/>
      <c r="B18" s="12">
        <v>13</v>
      </c>
      <c r="C18" s="12" t="s">
        <v>178</v>
      </c>
      <c r="D18" s="60" t="s">
        <v>33</v>
      </c>
      <c r="E18" s="269" t="s">
        <v>205</v>
      </c>
      <c r="F18" s="291">
        <v>22979950</v>
      </c>
      <c r="G18" s="148">
        <v>9940458</v>
      </c>
      <c r="H18" s="319"/>
    </row>
    <row r="19" spans="1:9" s="59" customFormat="1" ht="20.100000000000001" customHeight="1" x14ac:dyDescent="0.3">
      <c r="A19" s="534"/>
      <c r="B19" s="12">
        <v>14</v>
      </c>
      <c r="C19" s="12" t="s">
        <v>178</v>
      </c>
      <c r="D19" s="60" t="s">
        <v>189</v>
      </c>
      <c r="E19" s="269" t="s">
        <v>206</v>
      </c>
      <c r="F19" s="294">
        <v>192021128</v>
      </c>
      <c r="G19" s="148">
        <v>303206028</v>
      </c>
      <c r="H19" s="319"/>
      <c r="I19" s="285"/>
    </row>
    <row r="20" spans="1:9" s="59" customFormat="1" ht="20.100000000000001" customHeight="1" x14ac:dyDescent="0.3">
      <c r="A20" s="534"/>
      <c r="B20" s="12">
        <v>15</v>
      </c>
      <c r="C20" s="12" t="s">
        <v>178</v>
      </c>
      <c r="D20" s="60" t="s">
        <v>190</v>
      </c>
      <c r="E20" s="269" t="s">
        <v>207</v>
      </c>
      <c r="F20" s="294">
        <v>8446555</v>
      </c>
      <c r="G20" s="148">
        <v>8493454</v>
      </c>
      <c r="H20" s="319"/>
      <c r="I20" s="285"/>
    </row>
    <row r="21" spans="1:9" s="59" customFormat="1" ht="20.100000000000001" customHeight="1" x14ac:dyDescent="0.3">
      <c r="A21" s="534"/>
      <c r="B21" s="12">
        <v>16</v>
      </c>
      <c r="C21" s="12" t="s">
        <v>178</v>
      </c>
      <c r="D21" s="60" t="s">
        <v>191</v>
      </c>
      <c r="E21" s="269" t="s">
        <v>208</v>
      </c>
      <c r="F21" s="294">
        <v>2166233</v>
      </c>
      <c r="G21" s="148">
        <v>2588411</v>
      </c>
      <c r="H21" s="319"/>
      <c r="I21" s="285"/>
    </row>
    <row r="22" spans="1:9" s="59" customFormat="1" ht="20.100000000000001" customHeight="1" x14ac:dyDescent="0.3">
      <c r="A22" s="534"/>
      <c r="B22" s="12">
        <v>17</v>
      </c>
      <c r="C22" s="12" t="s">
        <v>178</v>
      </c>
      <c r="D22" s="60" t="s">
        <v>192</v>
      </c>
      <c r="E22" s="270" t="s">
        <v>209</v>
      </c>
      <c r="F22" s="294">
        <v>1454719</v>
      </c>
      <c r="G22" s="148">
        <v>1572241</v>
      </c>
      <c r="H22" s="319"/>
      <c r="I22" s="285"/>
    </row>
    <row r="23" spans="1:9" s="59" customFormat="1" ht="20.100000000000001" customHeight="1" x14ac:dyDescent="0.3">
      <c r="A23" s="534"/>
      <c r="B23" s="12">
        <v>18</v>
      </c>
      <c r="C23" s="12" t="s">
        <v>178</v>
      </c>
      <c r="D23" s="60" t="s">
        <v>260</v>
      </c>
      <c r="E23" s="269" t="s">
        <v>261</v>
      </c>
      <c r="F23" s="307">
        <v>0</v>
      </c>
      <c r="G23" s="307">
        <v>0</v>
      </c>
      <c r="H23" s="319"/>
      <c r="I23" s="285"/>
    </row>
    <row r="24" spans="1:9" s="59" customFormat="1" ht="20.100000000000001" customHeight="1" x14ac:dyDescent="0.3">
      <c r="A24" s="534"/>
      <c r="B24" s="12">
        <v>19</v>
      </c>
      <c r="C24" s="12" t="s">
        <v>178</v>
      </c>
      <c r="D24" s="60" t="s">
        <v>262</v>
      </c>
      <c r="E24" s="269" t="s">
        <v>234</v>
      </c>
      <c r="F24" s="294">
        <v>1280888</v>
      </c>
      <c r="G24" s="307">
        <v>0</v>
      </c>
      <c r="H24" s="319" t="s">
        <v>237</v>
      </c>
      <c r="I24" s="285"/>
    </row>
    <row r="25" spans="1:9" s="59" customFormat="1" ht="20.100000000000001" customHeight="1" x14ac:dyDescent="0.3">
      <c r="A25" s="534"/>
      <c r="B25" s="12">
        <v>20</v>
      </c>
      <c r="C25" s="12" t="s">
        <v>178</v>
      </c>
      <c r="D25" s="60" t="s">
        <v>188</v>
      </c>
      <c r="E25" s="269" t="s">
        <v>202</v>
      </c>
      <c r="F25" s="294">
        <v>11107677</v>
      </c>
      <c r="G25" s="149">
        <v>13642394</v>
      </c>
      <c r="H25" s="319"/>
      <c r="I25" s="285"/>
    </row>
    <row r="26" spans="1:9" s="59" customFormat="1" ht="20.100000000000001" customHeight="1" x14ac:dyDescent="0.3">
      <c r="A26" s="534"/>
      <c r="B26" s="12">
        <v>21</v>
      </c>
      <c r="C26" s="12" t="s">
        <v>178</v>
      </c>
      <c r="D26" s="60" t="s">
        <v>235</v>
      </c>
      <c r="E26" s="269" t="s">
        <v>236</v>
      </c>
      <c r="F26" s="294">
        <v>94</v>
      </c>
      <c r="G26" s="307">
        <v>0</v>
      </c>
      <c r="H26" s="319" t="s">
        <v>237</v>
      </c>
      <c r="I26" s="285"/>
    </row>
    <row r="27" spans="1:9" s="59" customFormat="1" ht="20.100000000000001" customHeight="1" x14ac:dyDescent="0.3">
      <c r="A27" s="534"/>
      <c r="B27" s="12">
        <v>22</v>
      </c>
      <c r="C27" s="12" t="s">
        <v>178</v>
      </c>
      <c r="D27" s="60" t="s">
        <v>259</v>
      </c>
      <c r="E27" s="269" t="s">
        <v>233</v>
      </c>
      <c r="F27" s="294">
        <v>4566117</v>
      </c>
      <c r="G27" s="307">
        <v>0</v>
      </c>
      <c r="H27" s="319"/>
      <c r="I27" s="285"/>
    </row>
    <row r="28" spans="1:9" s="59" customFormat="1" ht="20.100000000000001" customHeight="1" x14ac:dyDescent="0.3">
      <c r="A28" s="534"/>
      <c r="B28" s="12">
        <v>23</v>
      </c>
      <c r="C28" s="12" t="s">
        <v>178</v>
      </c>
      <c r="D28" s="60" t="s">
        <v>31</v>
      </c>
      <c r="E28" s="269" t="s">
        <v>203</v>
      </c>
      <c r="F28" s="294">
        <v>300303</v>
      </c>
      <c r="G28" s="307">
        <v>347</v>
      </c>
      <c r="H28" s="319" t="s">
        <v>272</v>
      </c>
      <c r="I28" s="285"/>
    </row>
    <row r="29" spans="1:9" s="59" customFormat="1" ht="20.100000000000001" customHeight="1" x14ac:dyDescent="0.3">
      <c r="A29" s="534"/>
      <c r="B29" s="12">
        <v>24</v>
      </c>
      <c r="C29" s="34" t="s">
        <v>267</v>
      </c>
      <c r="D29" s="271" t="s">
        <v>225</v>
      </c>
      <c r="E29" s="270" t="s">
        <v>226</v>
      </c>
      <c r="F29" s="331">
        <v>31787120</v>
      </c>
      <c r="G29" s="337">
        <v>44420200</v>
      </c>
      <c r="H29" s="321"/>
      <c r="I29" s="285"/>
    </row>
    <row r="30" spans="1:9" s="59" customFormat="1" ht="20.100000000000001" customHeight="1" thickBot="1" x14ac:dyDescent="0.35">
      <c r="A30" s="534"/>
      <c r="B30" s="12">
        <v>25</v>
      </c>
      <c r="C30" s="34" t="s">
        <v>178</v>
      </c>
      <c r="D30" s="271" t="s">
        <v>268</v>
      </c>
      <c r="E30" s="270" t="s">
        <v>227</v>
      </c>
      <c r="F30" s="338">
        <v>0</v>
      </c>
      <c r="G30" s="147">
        <v>5299443</v>
      </c>
      <c r="H30" s="319"/>
      <c r="I30" s="285"/>
    </row>
    <row r="31" spans="1:9" s="59" customFormat="1" ht="20.100000000000001" customHeight="1" x14ac:dyDescent="0.3">
      <c r="A31" s="534"/>
      <c r="B31" s="12">
        <v>26</v>
      </c>
      <c r="C31" s="275" t="s">
        <v>178</v>
      </c>
      <c r="D31" s="314" t="s">
        <v>238</v>
      </c>
      <c r="E31" s="314" t="s">
        <v>239</v>
      </c>
      <c r="F31" s="311">
        <v>13</v>
      </c>
      <c r="G31" s="307">
        <v>0</v>
      </c>
      <c r="H31" s="526" t="s">
        <v>258</v>
      </c>
      <c r="I31" s="285"/>
    </row>
    <row r="32" spans="1:9" s="59" customFormat="1" ht="20.100000000000001" customHeight="1" x14ac:dyDescent="0.3">
      <c r="A32" s="534"/>
      <c r="B32" s="12">
        <v>27</v>
      </c>
      <c r="C32" s="308" t="s">
        <v>178</v>
      </c>
      <c r="D32" s="60" t="s">
        <v>240</v>
      </c>
      <c r="E32" s="269" t="s">
        <v>241</v>
      </c>
      <c r="F32" s="333">
        <v>1055560</v>
      </c>
      <c r="G32" s="307">
        <v>0</v>
      </c>
      <c r="H32" s="527"/>
      <c r="I32" s="285"/>
    </row>
    <row r="33" spans="1:9" s="59" customFormat="1" ht="20.100000000000001" customHeight="1" x14ac:dyDescent="0.3">
      <c r="A33" s="534"/>
      <c r="B33" s="12">
        <v>28</v>
      </c>
      <c r="C33" s="308" t="s">
        <v>178</v>
      </c>
      <c r="D33" s="60" t="s">
        <v>242</v>
      </c>
      <c r="E33" s="269" t="s">
        <v>243</v>
      </c>
      <c r="F33" s="333">
        <v>1107990</v>
      </c>
      <c r="G33" s="307">
        <v>0</v>
      </c>
      <c r="H33" s="527"/>
      <c r="I33" s="285"/>
    </row>
    <row r="34" spans="1:9" s="59" customFormat="1" ht="20.100000000000001" customHeight="1" x14ac:dyDescent="0.3">
      <c r="A34" s="534"/>
      <c r="B34" s="12">
        <v>29</v>
      </c>
      <c r="C34" s="308" t="s">
        <v>178</v>
      </c>
      <c r="D34" s="60" t="s">
        <v>244</v>
      </c>
      <c r="E34" s="269" t="s">
        <v>245</v>
      </c>
      <c r="F34" s="333">
        <v>3007</v>
      </c>
      <c r="G34" s="307">
        <v>0</v>
      </c>
      <c r="H34" s="527"/>
      <c r="I34" s="285"/>
    </row>
    <row r="35" spans="1:9" s="59" customFormat="1" ht="20.100000000000001" customHeight="1" x14ac:dyDescent="0.3">
      <c r="A35" s="534"/>
      <c r="B35" s="12">
        <v>30</v>
      </c>
      <c r="C35" s="308" t="s">
        <v>178</v>
      </c>
      <c r="D35" s="60" t="s">
        <v>246</v>
      </c>
      <c r="E35" s="269" t="s">
        <v>247</v>
      </c>
      <c r="F35" s="333">
        <v>144</v>
      </c>
      <c r="G35" s="307">
        <v>0</v>
      </c>
      <c r="H35" s="527"/>
      <c r="I35" s="285"/>
    </row>
    <row r="36" spans="1:9" s="59" customFormat="1" ht="20.100000000000001" customHeight="1" x14ac:dyDescent="0.3">
      <c r="A36" s="534"/>
      <c r="B36" s="12">
        <v>31</v>
      </c>
      <c r="C36" s="308" t="s">
        <v>178</v>
      </c>
      <c r="D36" s="60" t="s">
        <v>248</v>
      </c>
      <c r="E36" s="269" t="s">
        <v>249</v>
      </c>
      <c r="F36" s="333">
        <v>401</v>
      </c>
      <c r="G36" s="307">
        <v>0</v>
      </c>
      <c r="H36" s="527"/>
      <c r="I36" s="285"/>
    </row>
    <row r="37" spans="1:9" s="59" customFormat="1" ht="20.100000000000001" customHeight="1" x14ac:dyDescent="0.3">
      <c r="A37" s="534"/>
      <c r="B37" s="12">
        <v>32</v>
      </c>
      <c r="C37" s="308" t="s">
        <v>178</v>
      </c>
      <c r="D37" s="60" t="s">
        <v>250</v>
      </c>
      <c r="E37" s="270" t="s">
        <v>251</v>
      </c>
      <c r="F37" s="333">
        <v>1533</v>
      </c>
      <c r="G37" s="307">
        <v>0</v>
      </c>
      <c r="H37" s="527"/>
      <c r="I37" s="285"/>
    </row>
    <row r="38" spans="1:9" ht="20.100000000000001" customHeight="1" x14ac:dyDescent="0.3">
      <c r="A38" s="534"/>
      <c r="B38" s="12">
        <v>33</v>
      </c>
      <c r="C38" s="308" t="s">
        <v>178</v>
      </c>
      <c r="D38" s="60" t="s">
        <v>252</v>
      </c>
      <c r="E38" s="269" t="s">
        <v>253</v>
      </c>
      <c r="F38" s="332">
        <v>82</v>
      </c>
      <c r="G38" s="307">
        <v>0</v>
      </c>
      <c r="H38" s="527"/>
    </row>
    <row r="39" spans="1:9" ht="20.100000000000001" customHeight="1" x14ac:dyDescent="0.3">
      <c r="A39" s="534"/>
      <c r="B39" s="12">
        <v>34</v>
      </c>
      <c r="C39" s="308" t="s">
        <v>178</v>
      </c>
      <c r="D39" s="60" t="s">
        <v>254</v>
      </c>
      <c r="E39" s="269" t="s">
        <v>255</v>
      </c>
      <c r="F39" s="332">
        <v>2407</v>
      </c>
      <c r="G39" s="307">
        <v>0</v>
      </c>
      <c r="H39" s="527"/>
    </row>
    <row r="40" spans="1:9" ht="20.100000000000001" customHeight="1" thickBot="1" x14ac:dyDescent="0.35">
      <c r="A40" s="534"/>
      <c r="B40" s="12">
        <v>35</v>
      </c>
      <c r="C40" s="305" t="s">
        <v>178</v>
      </c>
      <c r="D40" s="282" t="s">
        <v>256</v>
      </c>
      <c r="E40" s="283" t="s">
        <v>257</v>
      </c>
      <c r="F40" s="330">
        <v>20372</v>
      </c>
      <c r="G40" s="339">
        <v>0</v>
      </c>
      <c r="H40" s="528"/>
    </row>
    <row r="41" spans="1:9" s="59" customFormat="1" ht="20.100000000000001" customHeight="1" thickBot="1" x14ac:dyDescent="0.35">
      <c r="A41" s="324"/>
      <c r="B41" s="525" t="s">
        <v>99</v>
      </c>
      <c r="C41" s="525"/>
      <c r="D41" s="525"/>
      <c r="E41" s="317"/>
      <c r="F41" s="290">
        <f>SUM(F6:F40)</f>
        <v>430341671</v>
      </c>
      <c r="G41" s="297">
        <f>SUM(G6:G40)</f>
        <v>497951871</v>
      </c>
      <c r="H41" s="299"/>
      <c r="I41" s="285"/>
    </row>
    <row r="42" spans="1:9" ht="20.100000000000001" customHeight="1" x14ac:dyDescent="0.3">
      <c r="A42" s="535" t="s">
        <v>222</v>
      </c>
      <c r="B42" s="298">
        <v>36</v>
      </c>
      <c r="C42" s="276" t="s">
        <v>178</v>
      </c>
      <c r="D42" s="277" t="s">
        <v>213</v>
      </c>
      <c r="E42" s="278" t="s">
        <v>217</v>
      </c>
      <c r="F42" s="295">
        <v>37118857</v>
      </c>
      <c r="G42" s="350">
        <v>28375111</v>
      </c>
      <c r="H42" s="316"/>
    </row>
    <row r="43" spans="1:9" ht="20.100000000000001" customHeight="1" x14ac:dyDescent="0.3">
      <c r="A43" s="536"/>
      <c r="B43" s="313">
        <v>37</v>
      </c>
      <c r="C43" s="12" t="s">
        <v>178</v>
      </c>
      <c r="D43" s="60" t="s">
        <v>214</v>
      </c>
      <c r="E43" s="269" t="s">
        <v>218</v>
      </c>
      <c r="F43" s="294">
        <v>149004</v>
      </c>
      <c r="G43" s="351">
        <v>647354</v>
      </c>
      <c r="H43" s="319"/>
    </row>
    <row r="44" spans="1:9" ht="20.100000000000001" customHeight="1" x14ac:dyDescent="0.3">
      <c r="A44" s="536"/>
      <c r="B44" s="279">
        <v>38</v>
      </c>
      <c r="C44" s="12" t="s">
        <v>178</v>
      </c>
      <c r="D44" s="60" t="s">
        <v>215</v>
      </c>
      <c r="E44" s="269" t="s">
        <v>219</v>
      </c>
      <c r="F44" s="294">
        <v>0</v>
      </c>
      <c r="G44" s="302">
        <v>0</v>
      </c>
      <c r="H44" s="319"/>
    </row>
    <row r="45" spans="1:9" ht="20.100000000000001" customHeight="1" x14ac:dyDescent="0.3">
      <c r="A45" s="536"/>
      <c r="B45" s="279">
        <v>39</v>
      </c>
      <c r="C45" s="12" t="s">
        <v>178</v>
      </c>
      <c r="D45" s="60" t="s">
        <v>216</v>
      </c>
      <c r="E45" s="269" t="s">
        <v>220</v>
      </c>
      <c r="F45" s="294">
        <v>496059</v>
      </c>
      <c r="G45" s="149">
        <v>167462</v>
      </c>
      <c r="H45" s="319"/>
    </row>
    <row r="46" spans="1:9" ht="20.100000000000001" customHeight="1" x14ac:dyDescent="0.3">
      <c r="A46" s="536"/>
      <c r="B46" s="279">
        <v>40</v>
      </c>
      <c r="C46" s="12" t="s">
        <v>178</v>
      </c>
      <c r="D46" s="60" t="s">
        <v>228</v>
      </c>
      <c r="E46" s="269" t="s">
        <v>221</v>
      </c>
      <c r="F46" s="294">
        <v>3287433</v>
      </c>
      <c r="G46" s="149">
        <v>2051948</v>
      </c>
      <c r="H46" s="319"/>
    </row>
    <row r="47" spans="1:9" ht="20.100000000000001" customHeight="1" x14ac:dyDescent="0.3">
      <c r="A47" s="536"/>
      <c r="B47" s="279">
        <v>41</v>
      </c>
      <c r="C47" s="12" t="s">
        <v>178</v>
      </c>
      <c r="D47" s="60" t="s">
        <v>232</v>
      </c>
      <c r="E47" s="269" t="s">
        <v>229</v>
      </c>
      <c r="F47" s="294">
        <v>571</v>
      </c>
      <c r="G47" s="302">
        <v>0</v>
      </c>
      <c r="H47" s="319" t="s">
        <v>273</v>
      </c>
    </row>
    <row r="48" spans="1:9" ht="20.100000000000001" customHeight="1" thickBot="1" x14ac:dyDescent="0.35">
      <c r="A48" s="537"/>
      <c r="B48" s="280">
        <v>42</v>
      </c>
      <c r="C48" s="281" t="s">
        <v>178</v>
      </c>
      <c r="D48" s="282" t="s">
        <v>230</v>
      </c>
      <c r="E48" s="283" t="s">
        <v>231</v>
      </c>
      <c r="F48" s="296">
        <v>11</v>
      </c>
      <c r="G48" s="334">
        <v>0</v>
      </c>
      <c r="H48" s="320" t="s">
        <v>273</v>
      </c>
    </row>
    <row r="49" spans="1:9" s="59" customFormat="1" ht="20.100000000000001" customHeight="1" x14ac:dyDescent="0.3">
      <c r="A49" s="284"/>
      <c r="B49" s="532" t="s">
        <v>99</v>
      </c>
      <c r="C49" s="532"/>
      <c r="D49" s="532"/>
      <c r="E49" s="272"/>
      <c r="F49" s="300">
        <f>SUM(F42:F48)</f>
        <v>41051935</v>
      </c>
      <c r="G49" s="273">
        <f>SUM(G42:G48)</f>
        <v>31241875</v>
      </c>
      <c r="H49" s="274"/>
      <c r="I49" s="285"/>
    </row>
    <row r="50" spans="1:9" s="59" customFormat="1" ht="20.100000000000001" customHeight="1" thickBot="1" x14ac:dyDescent="0.35">
      <c r="A50" s="529" t="s">
        <v>87</v>
      </c>
      <c r="B50" s="530"/>
      <c r="C50" s="530"/>
      <c r="D50" s="531"/>
      <c r="E50" s="340"/>
      <c r="F50" s="341">
        <f>SUM(F49,F41)</f>
        <v>471393606</v>
      </c>
      <c r="G50" s="342">
        <f>SUM(G49,G41)</f>
        <v>529193746</v>
      </c>
      <c r="H50" s="343"/>
      <c r="I50" s="285"/>
    </row>
    <row r="51" spans="1:9" s="59" customFormat="1" ht="20.100000000000001" customHeight="1" thickBot="1" x14ac:dyDescent="0.35">
      <c r="A51" s="9"/>
      <c r="B51" s="9"/>
      <c r="C51" s="9"/>
      <c r="D51" s="9"/>
      <c r="E51" s="61"/>
      <c r="F51" s="62"/>
      <c r="G51" s="62"/>
      <c r="H51" s="9"/>
      <c r="I51" s="285"/>
    </row>
    <row r="52" spans="1:9" s="62" customFormat="1" ht="20.100000000000001" customHeight="1" thickBot="1" x14ac:dyDescent="0.35">
      <c r="A52" s="523">
        <v>43</v>
      </c>
      <c r="B52" s="524"/>
      <c r="C52" s="327" t="s">
        <v>178</v>
      </c>
      <c r="D52" s="327" t="s">
        <v>263</v>
      </c>
      <c r="E52" s="328" t="s">
        <v>264</v>
      </c>
      <c r="F52" s="329">
        <v>11055020</v>
      </c>
      <c r="G52" s="344">
        <v>13410733</v>
      </c>
      <c r="H52" s="326" t="s">
        <v>501</v>
      </c>
      <c r="I52" s="285"/>
    </row>
    <row r="53" spans="1:9" s="62" customFormat="1" ht="24.95" customHeight="1" x14ac:dyDescent="0.3">
      <c r="A53" s="9"/>
      <c r="B53" s="9"/>
      <c r="C53" s="9"/>
      <c r="D53" s="9"/>
      <c r="E53" s="61"/>
      <c r="H53" s="9"/>
      <c r="I53" s="285"/>
    </row>
    <row r="54" spans="1:9" s="62" customFormat="1" ht="24.95" hidden="1" customHeight="1" thickBot="1" x14ac:dyDescent="0.35">
      <c r="A54" s="9"/>
      <c r="B54" s="9"/>
      <c r="C54" s="9"/>
      <c r="D54" s="9"/>
      <c r="E54" s="345" t="s">
        <v>421</v>
      </c>
      <c r="F54" s="325">
        <v>482448626</v>
      </c>
      <c r="G54" s="346">
        <f>SUM(G50+G52)</f>
        <v>542604479</v>
      </c>
      <c r="H54" s="9"/>
      <c r="I54" s="285"/>
    </row>
    <row r="55" spans="1:9" s="62" customFormat="1" ht="24.95" hidden="1" customHeight="1" thickBot="1" x14ac:dyDescent="0.35">
      <c r="A55" s="9"/>
      <c r="B55" s="9"/>
      <c r="C55" s="9"/>
      <c r="D55" s="9"/>
      <c r="E55" s="61"/>
      <c r="F55" s="62" t="s">
        <v>269</v>
      </c>
      <c r="G55" s="62" t="s">
        <v>270</v>
      </c>
      <c r="H55" s="9"/>
      <c r="I55" s="285"/>
    </row>
    <row r="56" spans="1:9" s="62" customFormat="1" ht="24.95" hidden="1" customHeight="1" thickBot="1" x14ac:dyDescent="0.35">
      <c r="A56" s="9"/>
      <c r="B56" s="9"/>
      <c r="C56" s="9"/>
      <c r="D56" s="9"/>
      <c r="E56" s="345" t="s">
        <v>271</v>
      </c>
      <c r="F56" s="329"/>
      <c r="G56" s="346">
        <v>94222732</v>
      </c>
      <c r="H56" s="9" t="s">
        <v>420</v>
      </c>
    </row>
    <row r="57" spans="1:9" s="62" customFormat="1" ht="24.95" hidden="1" customHeight="1" x14ac:dyDescent="0.3">
      <c r="A57" s="9"/>
      <c r="B57" s="9"/>
      <c r="C57" s="9"/>
      <c r="D57" s="9"/>
      <c r="E57" s="405" t="s">
        <v>417</v>
      </c>
      <c r="F57" s="406" t="s">
        <v>419</v>
      </c>
      <c r="G57" s="407">
        <v>432751604</v>
      </c>
      <c r="H57" s="9"/>
    </row>
    <row r="58" spans="1:9" s="62" customFormat="1" ht="24.95" hidden="1" customHeight="1" thickBot="1" x14ac:dyDescent="0.35">
      <c r="A58" s="9"/>
      <c r="B58" s="9"/>
      <c r="C58" s="9"/>
      <c r="D58" s="9"/>
      <c r="E58" s="408" t="s">
        <v>418</v>
      </c>
      <c r="F58" s="409" t="s">
        <v>419</v>
      </c>
      <c r="G58" s="410">
        <v>2219410</v>
      </c>
      <c r="H58" s="9"/>
    </row>
    <row r="59" spans="1:9" s="62" customFormat="1" ht="24.95" customHeight="1" x14ac:dyDescent="0.3">
      <c r="A59" s="9"/>
      <c r="B59" s="9"/>
      <c r="C59" s="9"/>
      <c r="D59" s="9"/>
      <c r="E59" s="61"/>
      <c r="H59" s="9"/>
    </row>
    <row r="60" spans="1:9" s="62" customFormat="1" ht="24.95" customHeight="1" x14ac:dyDescent="0.3">
      <c r="A60" s="9"/>
      <c r="B60" s="9"/>
      <c r="C60" s="9"/>
      <c r="D60" s="9"/>
      <c r="E60" s="61"/>
      <c r="H60" s="9"/>
    </row>
    <row r="61" spans="1:9" s="62" customFormat="1" ht="24.95" customHeight="1" x14ac:dyDescent="0.3">
      <c r="A61" s="9"/>
      <c r="B61" s="9"/>
      <c r="C61" s="9"/>
      <c r="D61" s="9"/>
      <c r="E61" s="61"/>
      <c r="H61" s="9"/>
    </row>
    <row r="62" spans="1:9" s="62" customFormat="1" ht="24.95" customHeight="1" x14ac:dyDescent="0.3">
      <c r="A62" s="9"/>
      <c r="B62" s="9"/>
      <c r="C62" s="9"/>
      <c r="D62" s="9"/>
      <c r="E62" s="61"/>
      <c r="H62" s="9"/>
    </row>
    <row r="63" spans="1:9" s="62" customFormat="1" ht="24.95" customHeight="1" x14ac:dyDescent="0.3">
      <c r="A63" s="9"/>
      <c r="B63" s="9"/>
      <c r="C63" s="9"/>
      <c r="D63" s="9"/>
      <c r="E63" s="61"/>
      <c r="H63" s="9"/>
    </row>
    <row r="64" spans="1:9" s="62" customFormat="1" ht="24.95" customHeight="1" x14ac:dyDescent="0.3">
      <c r="A64" s="9"/>
      <c r="B64" s="9"/>
      <c r="C64" s="9"/>
      <c r="D64" s="9"/>
      <c r="E64" s="61"/>
      <c r="H64" s="9"/>
    </row>
  </sheetData>
  <mergeCells count="10">
    <mergeCell ref="A52:B52"/>
    <mergeCell ref="B41:D41"/>
    <mergeCell ref="H31:H40"/>
    <mergeCell ref="A1:H1"/>
    <mergeCell ref="A2:H2"/>
    <mergeCell ref="A4:H4"/>
    <mergeCell ref="A50:D50"/>
    <mergeCell ref="B49:D49"/>
    <mergeCell ref="A6:A40"/>
    <mergeCell ref="A42:A4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17" orientation="portrait" useFirstPageNumber="1" r:id="rId1"/>
  <headerFooter alignWithMargins="0">
    <oddFooter>&amp;C&amp;10&amp;P&amp;R영동군장애인복지관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J30" sqref="J30"/>
    </sheetView>
  </sheetViews>
  <sheetFormatPr defaultRowHeight="13.5" x14ac:dyDescent="0.3"/>
  <cols>
    <col min="1" max="1" width="14.875" style="50" customWidth="1"/>
    <col min="2" max="2" width="19.25" style="50" customWidth="1"/>
    <col min="3" max="3" width="16.75" style="50" bestFit="1" customWidth="1"/>
    <col min="4" max="4" width="18.5" style="50" bestFit="1" customWidth="1"/>
    <col min="5" max="5" width="3.75" style="65" customWidth="1"/>
    <col min="6" max="6" width="13.5" style="65" customWidth="1"/>
    <col min="7" max="7" width="16" style="50" bestFit="1" customWidth="1"/>
    <col min="8" max="8" width="9" style="50"/>
    <col min="9" max="9" width="12.875" style="50" bestFit="1" customWidth="1"/>
    <col min="10" max="16384" width="9" style="50"/>
  </cols>
  <sheetData>
    <row r="1" spans="1:9" ht="24.95" customHeight="1" x14ac:dyDescent="0.3">
      <c r="A1" s="50" t="s">
        <v>110</v>
      </c>
      <c r="E1" s="64"/>
      <c r="F1" s="64"/>
    </row>
    <row r="2" spans="1:9" ht="35.1" customHeight="1" x14ac:dyDescent="0.3">
      <c r="A2" s="538" t="s">
        <v>387</v>
      </c>
      <c r="B2" s="538"/>
      <c r="C2" s="538"/>
      <c r="D2" s="538"/>
      <c r="E2" s="538"/>
      <c r="F2" s="538"/>
      <c r="G2" s="538"/>
      <c r="H2" s="49"/>
      <c r="I2" s="49"/>
    </row>
    <row r="3" spans="1:9" ht="12" x14ac:dyDescent="0.3">
      <c r="E3" s="66"/>
      <c r="F3" s="66"/>
    </row>
    <row r="4" spans="1:9" ht="12.75" thickBot="1" x14ac:dyDescent="0.35">
      <c r="E4" s="67"/>
      <c r="F4" s="67"/>
      <c r="G4" s="52" t="s">
        <v>78</v>
      </c>
    </row>
    <row r="5" spans="1:9" ht="20.100000000000001" customHeight="1" x14ac:dyDescent="0.3">
      <c r="A5" s="128" t="s">
        <v>24</v>
      </c>
      <c r="B5" s="241" t="s">
        <v>82</v>
      </c>
      <c r="C5" s="241" t="s">
        <v>79</v>
      </c>
      <c r="D5" s="539" t="s">
        <v>80</v>
      </c>
      <c r="E5" s="539"/>
      <c r="F5" s="539"/>
      <c r="G5" s="242" t="s">
        <v>81</v>
      </c>
    </row>
    <row r="6" spans="1:9" ht="20.100000000000001" customHeight="1" x14ac:dyDescent="0.3">
      <c r="A6" s="80" t="s">
        <v>7</v>
      </c>
      <c r="B6" s="76" t="s">
        <v>274</v>
      </c>
      <c r="C6" s="77">
        <v>3497500</v>
      </c>
      <c r="D6" s="433" t="s">
        <v>425</v>
      </c>
      <c r="E6" s="112" t="s">
        <v>100</v>
      </c>
      <c r="F6" s="77">
        <v>3497500</v>
      </c>
      <c r="G6" s="81"/>
    </row>
    <row r="7" spans="1:9" ht="20.100000000000001" customHeight="1" x14ac:dyDescent="0.3">
      <c r="A7" s="80"/>
      <c r="B7" s="76" t="s">
        <v>275</v>
      </c>
      <c r="C7" s="434">
        <v>6251000</v>
      </c>
      <c r="D7" s="433" t="s">
        <v>426</v>
      </c>
      <c r="E7" s="112" t="s">
        <v>100</v>
      </c>
      <c r="F7" s="75">
        <v>6251000</v>
      </c>
      <c r="G7" s="352"/>
    </row>
    <row r="8" spans="1:9" ht="20.100000000000001" customHeight="1" x14ac:dyDescent="0.3">
      <c r="A8" s="80"/>
      <c r="B8" s="76" t="s">
        <v>276</v>
      </c>
      <c r="C8" s="434">
        <v>16139000</v>
      </c>
      <c r="D8" s="433" t="s">
        <v>427</v>
      </c>
      <c r="E8" s="112" t="s">
        <v>423</v>
      </c>
      <c r="F8" s="434">
        <v>16139000</v>
      </c>
      <c r="G8" s="81"/>
      <c r="I8" s="435"/>
    </row>
    <row r="9" spans="1:9" ht="20.100000000000001" customHeight="1" x14ac:dyDescent="0.3">
      <c r="A9" s="80"/>
      <c r="B9" s="76" t="s">
        <v>277</v>
      </c>
      <c r="C9" s="353">
        <v>4445000</v>
      </c>
      <c r="D9" s="433" t="s">
        <v>428</v>
      </c>
      <c r="E9" s="112" t="s">
        <v>424</v>
      </c>
      <c r="F9" s="75">
        <f>C9</f>
        <v>4445000</v>
      </c>
      <c r="G9" s="352"/>
      <c r="I9" s="435"/>
    </row>
    <row r="10" spans="1:9" ht="20.100000000000001" customHeight="1" x14ac:dyDescent="0.3">
      <c r="A10" s="80"/>
      <c r="B10" s="76" t="s">
        <v>278</v>
      </c>
      <c r="C10" s="434">
        <v>40436500</v>
      </c>
      <c r="D10" s="433" t="s">
        <v>429</v>
      </c>
      <c r="E10" s="112" t="s">
        <v>424</v>
      </c>
      <c r="F10" s="75">
        <f t="shared" ref="F10:F15" si="0">C10</f>
        <v>40436500</v>
      </c>
      <c r="G10" s="352"/>
      <c r="I10" s="435"/>
    </row>
    <row r="11" spans="1:9" ht="20.100000000000001" customHeight="1" x14ac:dyDescent="0.3">
      <c r="A11" s="80"/>
      <c r="B11" s="76" t="s">
        <v>279</v>
      </c>
      <c r="C11" s="434">
        <v>500000</v>
      </c>
      <c r="D11" s="433" t="s">
        <v>430</v>
      </c>
      <c r="E11" s="112" t="s">
        <v>423</v>
      </c>
      <c r="F11" s="75">
        <f t="shared" si="0"/>
        <v>500000</v>
      </c>
      <c r="G11" s="81"/>
      <c r="I11" s="435"/>
    </row>
    <row r="12" spans="1:9" ht="20.100000000000001" customHeight="1" x14ac:dyDescent="0.3">
      <c r="A12" s="80"/>
      <c r="B12" s="76" t="s">
        <v>280</v>
      </c>
      <c r="C12" s="434">
        <v>1177148348</v>
      </c>
      <c r="D12" s="433" t="s">
        <v>431</v>
      </c>
      <c r="E12" s="112" t="s">
        <v>423</v>
      </c>
      <c r="F12" s="75">
        <f t="shared" si="0"/>
        <v>1177148348</v>
      </c>
      <c r="G12" s="352"/>
      <c r="I12" s="435"/>
    </row>
    <row r="13" spans="1:9" ht="20.100000000000001" customHeight="1" x14ac:dyDescent="0.3">
      <c r="A13" s="80"/>
      <c r="B13" s="76" t="s">
        <v>281</v>
      </c>
      <c r="C13" s="434">
        <v>10025090</v>
      </c>
      <c r="D13" s="433" t="s">
        <v>432</v>
      </c>
      <c r="E13" s="112" t="s">
        <v>423</v>
      </c>
      <c r="F13" s="75">
        <f t="shared" si="0"/>
        <v>10025090</v>
      </c>
      <c r="G13" s="81"/>
      <c r="I13" s="435"/>
    </row>
    <row r="14" spans="1:9" ht="20.100000000000001" customHeight="1" x14ac:dyDescent="0.3">
      <c r="A14" s="80"/>
      <c r="B14" s="76" t="s">
        <v>282</v>
      </c>
      <c r="C14" s="353">
        <v>1887500</v>
      </c>
      <c r="D14" s="433" t="s">
        <v>433</v>
      </c>
      <c r="E14" s="112" t="s">
        <v>423</v>
      </c>
      <c r="F14" s="75">
        <f t="shared" si="0"/>
        <v>1887500</v>
      </c>
      <c r="G14" s="352"/>
      <c r="I14" s="435"/>
    </row>
    <row r="15" spans="1:9" ht="20.100000000000001" customHeight="1" x14ac:dyDescent="0.3">
      <c r="A15" s="80"/>
      <c r="B15" s="76" t="s">
        <v>283</v>
      </c>
      <c r="C15" s="434">
        <v>0</v>
      </c>
      <c r="D15" s="433"/>
      <c r="E15" s="112"/>
      <c r="F15" s="75">
        <f t="shared" si="0"/>
        <v>0</v>
      </c>
      <c r="G15" s="352"/>
    </row>
    <row r="16" spans="1:9" ht="20.100000000000001" customHeight="1" thickBot="1" x14ac:dyDescent="0.35">
      <c r="A16" s="540" t="s">
        <v>53</v>
      </c>
      <c r="B16" s="541"/>
      <c r="C16" s="541"/>
      <c r="D16" s="541"/>
      <c r="E16" s="541"/>
      <c r="F16" s="431">
        <f>SUM(F6:F15)</f>
        <v>1260329938</v>
      </c>
      <c r="G16" s="113"/>
    </row>
    <row r="17" spans="5:6" ht="12" x14ac:dyDescent="0.3">
      <c r="E17" s="68"/>
      <c r="F17" s="68"/>
    </row>
    <row r="18" spans="5:6" ht="12" x14ac:dyDescent="0.3">
      <c r="E18" s="68"/>
      <c r="F18" s="68"/>
    </row>
    <row r="19" spans="5:6" ht="12" x14ac:dyDescent="0.3">
      <c r="E19" s="68"/>
      <c r="F19" s="68"/>
    </row>
    <row r="20" spans="5:6" ht="12" x14ac:dyDescent="0.3">
      <c r="E20" s="68"/>
      <c r="F20" s="68"/>
    </row>
    <row r="21" spans="5:6" ht="12" x14ac:dyDescent="0.3">
      <c r="E21" s="68"/>
      <c r="F21" s="68"/>
    </row>
    <row r="22" spans="5:6" ht="12" x14ac:dyDescent="0.3">
      <c r="E22" s="68"/>
      <c r="F22" s="68"/>
    </row>
    <row r="23" spans="5:6" ht="12" x14ac:dyDescent="0.3">
      <c r="E23" s="68"/>
      <c r="F23" s="68"/>
    </row>
    <row r="24" spans="5:6" ht="12" x14ac:dyDescent="0.3">
      <c r="E24" s="68"/>
      <c r="F24" s="68"/>
    </row>
    <row r="25" spans="5:6" ht="12" x14ac:dyDescent="0.3">
      <c r="E25" s="68"/>
      <c r="F25" s="68"/>
    </row>
    <row r="26" spans="5:6" ht="12" x14ac:dyDescent="0.3">
      <c r="E26" s="68"/>
      <c r="F26" s="68"/>
    </row>
    <row r="27" spans="5:6" ht="12" x14ac:dyDescent="0.3">
      <c r="E27" s="68"/>
      <c r="F27" s="68"/>
    </row>
    <row r="28" spans="5:6" ht="12" x14ac:dyDescent="0.3">
      <c r="E28" s="68"/>
      <c r="F28" s="68"/>
    </row>
    <row r="29" spans="5:6" ht="12" x14ac:dyDescent="0.3">
      <c r="E29" s="68"/>
      <c r="F29" s="68"/>
    </row>
  </sheetData>
  <mergeCells count="3">
    <mergeCell ref="A2:G2"/>
    <mergeCell ref="D5:F5"/>
    <mergeCell ref="A16:E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rstPageNumber="19" orientation="landscape" useFirstPageNumber="1" r:id="rId1"/>
  <headerFooter>
    <oddFooter>&amp;C&amp;10&amp;P&amp;R영동군장애인복지관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>
      <selection activeCell="J26" sqref="J26"/>
    </sheetView>
  </sheetViews>
  <sheetFormatPr defaultRowHeight="12" x14ac:dyDescent="0.3"/>
  <cols>
    <col min="1" max="1" width="12.125" style="46" customWidth="1"/>
    <col min="2" max="2" width="11" style="46" bestFit="1" customWidth="1"/>
    <col min="3" max="3" width="11.375" style="46" bestFit="1" customWidth="1"/>
    <col min="4" max="4" width="13" style="46" customWidth="1"/>
    <col min="5" max="5" width="15.625" style="46" customWidth="1"/>
    <col min="6" max="6" width="34" style="46" customWidth="1"/>
    <col min="7" max="7" width="2.625" style="46" customWidth="1"/>
    <col min="8" max="8" width="13.125" style="46" customWidth="1"/>
    <col min="9" max="9" width="14.75" style="46" customWidth="1"/>
    <col min="10" max="10" width="17.5" style="46" customWidth="1"/>
    <col min="11" max="16384" width="9" style="46"/>
  </cols>
  <sheetData>
    <row r="1" spans="1:11" ht="24.95" customHeight="1" x14ac:dyDescent="0.3">
      <c r="A1" s="46" t="s">
        <v>92</v>
      </c>
    </row>
    <row r="2" spans="1:11" ht="35.1" customHeight="1" x14ac:dyDescent="0.3">
      <c r="A2" s="538" t="s">
        <v>293</v>
      </c>
      <c r="B2" s="538"/>
      <c r="C2" s="538"/>
      <c r="D2" s="538"/>
      <c r="E2" s="538"/>
      <c r="F2" s="538"/>
      <c r="G2" s="538"/>
      <c r="H2" s="538"/>
    </row>
    <row r="4" spans="1:11" ht="12.75" thickBot="1" x14ac:dyDescent="0.35">
      <c r="H4" s="55" t="s">
        <v>102</v>
      </c>
    </row>
    <row r="5" spans="1:11" ht="20.100000000000001" customHeight="1" x14ac:dyDescent="0.3">
      <c r="A5" s="130" t="s">
        <v>83</v>
      </c>
      <c r="B5" s="131" t="s">
        <v>84</v>
      </c>
      <c r="C5" s="131" t="s">
        <v>85</v>
      </c>
      <c r="D5" s="131" t="s">
        <v>79</v>
      </c>
      <c r="E5" s="131" t="s">
        <v>86</v>
      </c>
      <c r="F5" s="539" t="s">
        <v>101</v>
      </c>
      <c r="G5" s="539"/>
      <c r="H5" s="552"/>
    </row>
    <row r="6" spans="1:11" ht="20.100000000000001" customHeight="1" x14ac:dyDescent="0.3">
      <c r="A6" s="89" t="s">
        <v>301</v>
      </c>
      <c r="B6" s="47" t="s">
        <v>10</v>
      </c>
      <c r="C6" s="47" t="s">
        <v>288</v>
      </c>
      <c r="D6" s="48">
        <v>85000000</v>
      </c>
      <c r="E6" s="370" t="s">
        <v>289</v>
      </c>
      <c r="F6" s="363" t="s">
        <v>298</v>
      </c>
      <c r="G6" s="112" t="s">
        <v>100</v>
      </c>
      <c r="H6" s="366">
        <v>85000000</v>
      </c>
    </row>
    <row r="7" spans="1:11" ht="20.100000000000001" customHeight="1" x14ac:dyDescent="0.3">
      <c r="A7" s="90"/>
      <c r="B7" s="47" t="s">
        <v>295</v>
      </c>
      <c r="C7" s="47" t="s">
        <v>288</v>
      </c>
      <c r="D7" s="88">
        <v>351900000</v>
      </c>
      <c r="E7" s="370" t="s">
        <v>296</v>
      </c>
      <c r="F7" s="364" t="s">
        <v>299</v>
      </c>
      <c r="G7" s="112" t="s">
        <v>100</v>
      </c>
      <c r="H7" s="367">
        <v>351900000</v>
      </c>
    </row>
    <row r="8" spans="1:11" ht="20.100000000000001" customHeight="1" x14ac:dyDescent="0.3">
      <c r="A8" s="355" t="s">
        <v>287</v>
      </c>
      <c r="B8" s="73" t="s">
        <v>10</v>
      </c>
      <c r="C8" s="356" t="s">
        <v>292</v>
      </c>
      <c r="D8" s="75">
        <v>908000</v>
      </c>
      <c r="E8" s="371" t="s">
        <v>289</v>
      </c>
      <c r="F8" s="546" t="s">
        <v>314</v>
      </c>
      <c r="G8" s="542" t="s">
        <v>100</v>
      </c>
      <c r="H8" s="548">
        <v>2270000</v>
      </c>
    </row>
    <row r="9" spans="1:11" ht="20.100000000000001" customHeight="1" x14ac:dyDescent="0.3">
      <c r="A9" s="150"/>
      <c r="B9" s="47" t="s">
        <v>10</v>
      </c>
      <c r="C9" s="47" t="s">
        <v>30</v>
      </c>
      <c r="D9" s="151">
        <v>1362000</v>
      </c>
      <c r="E9" s="370" t="s">
        <v>289</v>
      </c>
      <c r="F9" s="547"/>
      <c r="G9" s="543"/>
      <c r="H9" s="549"/>
      <c r="J9" s="369">
        <f>SUM(D6,D7,D9,D11,D12,D14,D16,D21,D23,D25,D27,D28,D29,D31,D33,D35,D36,D38,D40,D43,D45,D47,D49)</f>
        <v>977427000</v>
      </c>
      <c r="K9" s="46" t="s">
        <v>369</v>
      </c>
    </row>
    <row r="10" spans="1:11" ht="20.100000000000001" customHeight="1" x14ac:dyDescent="0.3">
      <c r="A10" s="89" t="s">
        <v>347</v>
      </c>
      <c r="B10" s="47" t="s">
        <v>10</v>
      </c>
      <c r="C10" s="47" t="s">
        <v>292</v>
      </c>
      <c r="D10" s="48">
        <v>12751200</v>
      </c>
      <c r="E10" s="370" t="s">
        <v>289</v>
      </c>
      <c r="F10" s="363" t="s">
        <v>348</v>
      </c>
      <c r="G10" s="112" t="s">
        <v>100</v>
      </c>
      <c r="H10" s="366">
        <v>12751200</v>
      </c>
      <c r="I10" s="365"/>
      <c r="J10" s="369">
        <f>SUM(D8+D10+D13+D15+D18+D19+D20+D22+D24+D26+D30+D32+D34+D37+D39+D41+D42+D44+D46+D48)</f>
        <v>59418000</v>
      </c>
      <c r="K10" s="46" t="s">
        <v>370</v>
      </c>
    </row>
    <row r="11" spans="1:11" ht="20.100000000000001" customHeight="1" x14ac:dyDescent="0.3">
      <c r="A11" s="90"/>
      <c r="B11" s="47" t="s">
        <v>295</v>
      </c>
      <c r="C11" s="47" t="s">
        <v>288</v>
      </c>
      <c r="D11" s="88">
        <v>19126800</v>
      </c>
      <c r="E11" s="370" t="s">
        <v>296</v>
      </c>
      <c r="F11" s="364" t="s">
        <v>349</v>
      </c>
      <c r="G11" s="112" t="s">
        <v>100</v>
      </c>
      <c r="H11" s="367">
        <v>19126800</v>
      </c>
    </row>
    <row r="12" spans="1:11" ht="20.100000000000001" customHeight="1" x14ac:dyDescent="0.3">
      <c r="A12" s="89" t="s">
        <v>347</v>
      </c>
      <c r="B12" s="47" t="s">
        <v>295</v>
      </c>
      <c r="C12" s="356" t="s">
        <v>288</v>
      </c>
      <c r="D12" s="75">
        <v>12500000</v>
      </c>
      <c r="E12" s="371" t="s">
        <v>296</v>
      </c>
      <c r="F12" s="364" t="s">
        <v>367</v>
      </c>
      <c r="G12" s="112" t="s">
        <v>100</v>
      </c>
      <c r="H12" s="367">
        <v>12500000</v>
      </c>
    </row>
    <row r="13" spans="1:11" ht="20.100000000000001" customHeight="1" x14ac:dyDescent="0.3">
      <c r="A13" s="355" t="s">
        <v>300</v>
      </c>
      <c r="B13" s="73" t="s">
        <v>10</v>
      </c>
      <c r="C13" s="356" t="s">
        <v>292</v>
      </c>
      <c r="D13" s="75">
        <v>908000</v>
      </c>
      <c r="E13" s="371" t="s">
        <v>289</v>
      </c>
      <c r="F13" s="546" t="s">
        <v>313</v>
      </c>
      <c r="G13" s="542" t="s">
        <v>100</v>
      </c>
      <c r="H13" s="548">
        <v>2270000</v>
      </c>
    </row>
    <row r="14" spans="1:11" ht="20.100000000000001" customHeight="1" x14ac:dyDescent="0.3">
      <c r="A14" s="150"/>
      <c r="B14" s="47" t="s">
        <v>10</v>
      </c>
      <c r="C14" s="47" t="s">
        <v>30</v>
      </c>
      <c r="D14" s="151">
        <v>1362000</v>
      </c>
      <c r="E14" s="370" t="s">
        <v>289</v>
      </c>
      <c r="F14" s="547"/>
      <c r="G14" s="543"/>
      <c r="H14" s="549"/>
    </row>
    <row r="15" spans="1:11" ht="20.100000000000001" customHeight="1" x14ac:dyDescent="0.3">
      <c r="A15" s="89" t="s">
        <v>356</v>
      </c>
      <c r="B15" s="47" t="s">
        <v>10</v>
      </c>
      <c r="C15" s="47" t="s">
        <v>292</v>
      </c>
      <c r="D15" s="48">
        <v>6000000</v>
      </c>
      <c r="E15" s="370" t="s">
        <v>289</v>
      </c>
      <c r="F15" s="363" t="s">
        <v>357</v>
      </c>
      <c r="G15" s="112" t="s">
        <v>100</v>
      </c>
      <c r="H15" s="366">
        <v>6000000</v>
      </c>
    </row>
    <row r="16" spans="1:11" ht="20.100000000000001" customHeight="1" x14ac:dyDescent="0.3">
      <c r="A16" s="90"/>
      <c r="B16" s="47" t="s">
        <v>295</v>
      </c>
      <c r="C16" s="47" t="s">
        <v>288</v>
      </c>
      <c r="D16" s="88">
        <v>9000000</v>
      </c>
      <c r="E16" s="370" t="s">
        <v>296</v>
      </c>
      <c r="F16" s="364" t="s">
        <v>358</v>
      </c>
      <c r="G16" s="112" t="s">
        <v>100</v>
      </c>
      <c r="H16" s="367">
        <v>9000000</v>
      </c>
    </row>
    <row r="17" spans="1:8" ht="20.100000000000001" customHeight="1" x14ac:dyDescent="0.3">
      <c r="A17" s="89" t="s">
        <v>286</v>
      </c>
      <c r="B17" s="47" t="s">
        <v>10</v>
      </c>
      <c r="C17" s="47" t="s">
        <v>284</v>
      </c>
      <c r="D17" s="48">
        <v>3000000</v>
      </c>
      <c r="E17" s="370" t="s">
        <v>285</v>
      </c>
      <c r="F17" s="363" t="s">
        <v>364</v>
      </c>
      <c r="G17" s="112" t="s">
        <v>100</v>
      </c>
      <c r="H17" s="366">
        <v>3000000</v>
      </c>
    </row>
    <row r="18" spans="1:8" ht="20.100000000000001" customHeight="1" x14ac:dyDescent="0.3">
      <c r="A18" s="89" t="s">
        <v>286</v>
      </c>
      <c r="B18" s="47" t="s">
        <v>10</v>
      </c>
      <c r="C18" s="47" t="s">
        <v>292</v>
      </c>
      <c r="D18" s="48">
        <v>2000000</v>
      </c>
      <c r="E18" s="370" t="s">
        <v>285</v>
      </c>
      <c r="F18" s="363" t="s">
        <v>362</v>
      </c>
      <c r="G18" s="112" t="s">
        <v>100</v>
      </c>
      <c r="H18" s="366">
        <v>2000000</v>
      </c>
    </row>
    <row r="19" spans="1:8" ht="20.100000000000001" customHeight="1" x14ac:dyDescent="0.3">
      <c r="A19" s="89" t="s">
        <v>286</v>
      </c>
      <c r="B19" s="47" t="s">
        <v>10</v>
      </c>
      <c r="C19" s="47" t="s">
        <v>292</v>
      </c>
      <c r="D19" s="48">
        <v>3000000</v>
      </c>
      <c r="E19" s="370" t="s">
        <v>285</v>
      </c>
      <c r="F19" s="363" t="s">
        <v>363</v>
      </c>
      <c r="G19" s="112" t="s">
        <v>100</v>
      </c>
      <c r="H19" s="366">
        <v>3000000</v>
      </c>
    </row>
    <row r="20" spans="1:8" ht="20.100000000000001" customHeight="1" x14ac:dyDescent="0.3">
      <c r="A20" s="355" t="s">
        <v>302</v>
      </c>
      <c r="B20" s="73" t="s">
        <v>10</v>
      </c>
      <c r="C20" s="356" t="s">
        <v>292</v>
      </c>
      <c r="D20" s="75">
        <v>908000</v>
      </c>
      <c r="E20" s="371" t="s">
        <v>289</v>
      </c>
      <c r="F20" s="546" t="s">
        <v>312</v>
      </c>
      <c r="G20" s="542" t="s">
        <v>100</v>
      </c>
      <c r="H20" s="548">
        <v>2270000</v>
      </c>
    </row>
    <row r="21" spans="1:8" ht="20.100000000000001" customHeight="1" x14ac:dyDescent="0.3">
      <c r="A21" s="150"/>
      <c r="B21" s="47" t="s">
        <v>10</v>
      </c>
      <c r="C21" s="47" t="s">
        <v>30</v>
      </c>
      <c r="D21" s="151">
        <v>1362000</v>
      </c>
      <c r="E21" s="370" t="s">
        <v>289</v>
      </c>
      <c r="F21" s="547"/>
      <c r="G21" s="543"/>
      <c r="H21" s="549"/>
    </row>
    <row r="22" spans="1:8" ht="20.100000000000001" customHeight="1" x14ac:dyDescent="0.3">
      <c r="A22" s="89" t="s">
        <v>353</v>
      </c>
      <c r="B22" s="47" t="s">
        <v>10</v>
      </c>
      <c r="C22" s="47" t="s">
        <v>292</v>
      </c>
      <c r="D22" s="48">
        <v>4000000</v>
      </c>
      <c r="E22" s="370" t="s">
        <v>289</v>
      </c>
      <c r="F22" s="363" t="s">
        <v>354</v>
      </c>
      <c r="G22" s="112" t="s">
        <v>100</v>
      </c>
      <c r="H22" s="366">
        <v>4000000</v>
      </c>
    </row>
    <row r="23" spans="1:8" ht="20.100000000000001" customHeight="1" x14ac:dyDescent="0.3">
      <c r="A23" s="90"/>
      <c r="B23" s="47" t="s">
        <v>295</v>
      </c>
      <c r="C23" s="47" t="s">
        <v>288</v>
      </c>
      <c r="D23" s="88">
        <v>6000000</v>
      </c>
      <c r="E23" s="370" t="s">
        <v>296</v>
      </c>
      <c r="F23" s="364" t="s">
        <v>355</v>
      </c>
      <c r="G23" s="112" t="s">
        <v>100</v>
      </c>
      <c r="H23" s="367">
        <v>6000000</v>
      </c>
    </row>
    <row r="24" spans="1:8" ht="20.100000000000001" customHeight="1" x14ac:dyDescent="0.3">
      <c r="A24" s="355" t="s">
        <v>303</v>
      </c>
      <c r="B24" s="73" t="s">
        <v>10</v>
      </c>
      <c r="C24" s="356" t="s">
        <v>292</v>
      </c>
      <c r="D24" s="75">
        <v>908000</v>
      </c>
      <c r="E24" s="371" t="s">
        <v>289</v>
      </c>
      <c r="F24" s="546" t="s">
        <v>311</v>
      </c>
      <c r="G24" s="542" t="s">
        <v>100</v>
      </c>
      <c r="H24" s="548">
        <v>2270000</v>
      </c>
    </row>
    <row r="25" spans="1:8" ht="20.100000000000001" customHeight="1" x14ac:dyDescent="0.3">
      <c r="A25" s="150"/>
      <c r="B25" s="47" t="s">
        <v>10</v>
      </c>
      <c r="C25" s="47" t="s">
        <v>30</v>
      </c>
      <c r="D25" s="151">
        <v>1362000</v>
      </c>
      <c r="E25" s="370" t="s">
        <v>289</v>
      </c>
      <c r="F25" s="547"/>
      <c r="G25" s="543"/>
      <c r="H25" s="549"/>
    </row>
    <row r="26" spans="1:8" ht="20.100000000000001" customHeight="1" x14ac:dyDescent="0.3">
      <c r="A26" s="355" t="s">
        <v>304</v>
      </c>
      <c r="B26" s="73" t="s">
        <v>10</v>
      </c>
      <c r="C26" s="356" t="s">
        <v>292</v>
      </c>
      <c r="D26" s="75">
        <v>908000</v>
      </c>
      <c r="E26" s="371" t="s">
        <v>289</v>
      </c>
      <c r="F26" s="546" t="s">
        <v>317</v>
      </c>
      <c r="G26" s="542" t="s">
        <v>100</v>
      </c>
      <c r="H26" s="548">
        <v>2270000</v>
      </c>
    </row>
    <row r="27" spans="1:8" ht="20.100000000000001" customHeight="1" x14ac:dyDescent="0.3">
      <c r="A27" s="150"/>
      <c r="B27" s="47" t="s">
        <v>10</v>
      </c>
      <c r="C27" s="47" t="s">
        <v>30</v>
      </c>
      <c r="D27" s="151">
        <v>1362000</v>
      </c>
      <c r="E27" s="370" t="s">
        <v>289</v>
      </c>
      <c r="F27" s="547"/>
      <c r="G27" s="543"/>
      <c r="H27" s="549"/>
    </row>
    <row r="28" spans="1:8" ht="20.100000000000001" customHeight="1" x14ac:dyDescent="0.3">
      <c r="A28" s="89" t="s">
        <v>319</v>
      </c>
      <c r="B28" s="47" t="s">
        <v>10</v>
      </c>
      <c r="C28" s="47" t="s">
        <v>288</v>
      </c>
      <c r="D28" s="48">
        <v>85000000</v>
      </c>
      <c r="E28" s="370" t="s">
        <v>289</v>
      </c>
      <c r="F28" s="363" t="s">
        <v>320</v>
      </c>
      <c r="G28" s="112" t="s">
        <v>100</v>
      </c>
      <c r="H28" s="366">
        <v>85000000</v>
      </c>
    </row>
    <row r="29" spans="1:8" ht="20.100000000000001" customHeight="1" x14ac:dyDescent="0.3">
      <c r="A29" s="90"/>
      <c r="B29" s="47" t="s">
        <v>295</v>
      </c>
      <c r="C29" s="47" t="s">
        <v>288</v>
      </c>
      <c r="D29" s="88">
        <v>351900000</v>
      </c>
      <c r="E29" s="370" t="s">
        <v>296</v>
      </c>
      <c r="F29" s="364" t="s">
        <v>321</v>
      </c>
      <c r="G29" s="112" t="s">
        <v>100</v>
      </c>
      <c r="H29" s="367">
        <v>351900000</v>
      </c>
    </row>
    <row r="30" spans="1:8" ht="20.100000000000001" customHeight="1" x14ac:dyDescent="0.3">
      <c r="A30" s="355" t="s">
        <v>316</v>
      </c>
      <c r="B30" s="73" t="s">
        <v>10</v>
      </c>
      <c r="C30" s="356" t="s">
        <v>292</v>
      </c>
      <c r="D30" s="75">
        <v>908000</v>
      </c>
      <c r="E30" s="371" t="s">
        <v>289</v>
      </c>
      <c r="F30" s="546" t="s">
        <v>318</v>
      </c>
      <c r="G30" s="542" t="s">
        <v>100</v>
      </c>
      <c r="H30" s="548">
        <v>2270000</v>
      </c>
    </row>
    <row r="31" spans="1:8" ht="20.100000000000001" customHeight="1" x14ac:dyDescent="0.3">
      <c r="A31" s="150"/>
      <c r="B31" s="47" t="s">
        <v>10</v>
      </c>
      <c r="C31" s="47" t="s">
        <v>30</v>
      </c>
      <c r="D31" s="151">
        <v>1362000</v>
      </c>
      <c r="E31" s="370" t="s">
        <v>289</v>
      </c>
      <c r="F31" s="547"/>
      <c r="G31" s="543"/>
      <c r="H31" s="549"/>
    </row>
    <row r="32" spans="1:8" ht="20.100000000000001" customHeight="1" x14ac:dyDescent="0.3">
      <c r="A32" s="89" t="s">
        <v>359</v>
      </c>
      <c r="B32" s="47" t="s">
        <v>10</v>
      </c>
      <c r="C32" s="47" t="s">
        <v>292</v>
      </c>
      <c r="D32" s="48">
        <v>6000000</v>
      </c>
      <c r="E32" s="370" t="s">
        <v>289</v>
      </c>
      <c r="F32" s="363" t="s">
        <v>360</v>
      </c>
      <c r="G32" s="112" t="s">
        <v>100</v>
      </c>
      <c r="H32" s="366">
        <v>6000000</v>
      </c>
    </row>
    <row r="33" spans="1:8" ht="20.100000000000001" customHeight="1" x14ac:dyDescent="0.3">
      <c r="A33" s="90"/>
      <c r="B33" s="47" t="s">
        <v>295</v>
      </c>
      <c r="C33" s="47" t="s">
        <v>288</v>
      </c>
      <c r="D33" s="88">
        <v>9000000</v>
      </c>
      <c r="E33" s="370" t="s">
        <v>296</v>
      </c>
      <c r="F33" s="364" t="s">
        <v>361</v>
      </c>
      <c r="G33" s="112" t="s">
        <v>100</v>
      </c>
      <c r="H33" s="367">
        <v>9000000</v>
      </c>
    </row>
    <row r="34" spans="1:8" ht="20.100000000000001" customHeight="1" x14ac:dyDescent="0.3">
      <c r="A34" s="89" t="s">
        <v>350</v>
      </c>
      <c r="B34" s="47" t="s">
        <v>10</v>
      </c>
      <c r="C34" s="47" t="s">
        <v>292</v>
      </c>
      <c r="D34" s="48">
        <v>12750800</v>
      </c>
      <c r="E34" s="370" t="s">
        <v>289</v>
      </c>
      <c r="F34" s="363" t="s">
        <v>351</v>
      </c>
      <c r="G34" s="112" t="s">
        <v>100</v>
      </c>
      <c r="H34" s="366">
        <v>12750800</v>
      </c>
    </row>
    <row r="35" spans="1:8" ht="20.100000000000001" customHeight="1" x14ac:dyDescent="0.3">
      <c r="A35" s="90"/>
      <c r="B35" s="47" t="s">
        <v>295</v>
      </c>
      <c r="C35" s="47" t="s">
        <v>288</v>
      </c>
      <c r="D35" s="88">
        <v>19126200</v>
      </c>
      <c r="E35" s="370" t="s">
        <v>296</v>
      </c>
      <c r="F35" s="364" t="s">
        <v>352</v>
      </c>
      <c r="G35" s="112" t="s">
        <v>100</v>
      </c>
      <c r="H35" s="367">
        <v>19126200</v>
      </c>
    </row>
    <row r="36" spans="1:8" ht="20.100000000000001" customHeight="1" x14ac:dyDescent="0.3">
      <c r="A36" s="89" t="s">
        <v>350</v>
      </c>
      <c r="B36" s="47" t="s">
        <v>295</v>
      </c>
      <c r="C36" s="356" t="s">
        <v>288</v>
      </c>
      <c r="D36" s="75">
        <v>12500000</v>
      </c>
      <c r="E36" s="371" t="s">
        <v>296</v>
      </c>
      <c r="F36" s="364" t="s">
        <v>368</v>
      </c>
      <c r="G36" s="112" t="s">
        <v>100</v>
      </c>
      <c r="H36" s="367">
        <v>12500000</v>
      </c>
    </row>
    <row r="37" spans="1:8" ht="20.100000000000001" customHeight="1" x14ac:dyDescent="0.3">
      <c r="A37" s="355" t="s">
        <v>322</v>
      </c>
      <c r="B37" s="73" t="s">
        <v>10</v>
      </c>
      <c r="C37" s="356" t="s">
        <v>292</v>
      </c>
      <c r="D37" s="75">
        <v>908000</v>
      </c>
      <c r="E37" s="371" t="s">
        <v>289</v>
      </c>
      <c r="F37" s="546" t="s">
        <v>324</v>
      </c>
      <c r="G37" s="542" t="s">
        <v>100</v>
      </c>
      <c r="H37" s="548">
        <v>2270000</v>
      </c>
    </row>
    <row r="38" spans="1:8" ht="20.100000000000001" customHeight="1" x14ac:dyDescent="0.3">
      <c r="A38" s="150"/>
      <c r="B38" s="47" t="s">
        <v>10</v>
      </c>
      <c r="C38" s="47" t="s">
        <v>30</v>
      </c>
      <c r="D38" s="151">
        <v>1362000</v>
      </c>
      <c r="E38" s="370" t="s">
        <v>289</v>
      </c>
      <c r="F38" s="547"/>
      <c r="G38" s="543"/>
      <c r="H38" s="549"/>
    </row>
    <row r="39" spans="1:8" ht="20.100000000000001" customHeight="1" x14ac:dyDescent="0.3">
      <c r="A39" s="355" t="s">
        <v>325</v>
      </c>
      <c r="B39" s="73" t="s">
        <v>10</v>
      </c>
      <c r="C39" s="356" t="s">
        <v>292</v>
      </c>
      <c r="D39" s="75">
        <v>908000</v>
      </c>
      <c r="E39" s="371" t="s">
        <v>289</v>
      </c>
      <c r="F39" s="546" t="s">
        <v>327</v>
      </c>
      <c r="G39" s="542" t="s">
        <v>100</v>
      </c>
      <c r="H39" s="548">
        <v>2270000</v>
      </c>
    </row>
    <row r="40" spans="1:8" ht="20.100000000000001" customHeight="1" x14ac:dyDescent="0.3">
      <c r="A40" s="150"/>
      <c r="B40" s="47" t="s">
        <v>10</v>
      </c>
      <c r="C40" s="47" t="s">
        <v>30</v>
      </c>
      <c r="D40" s="151">
        <v>1362000</v>
      </c>
      <c r="E40" s="370" t="s">
        <v>289</v>
      </c>
      <c r="F40" s="547"/>
      <c r="G40" s="543"/>
      <c r="H40" s="549"/>
    </row>
    <row r="41" spans="1:8" ht="20.100000000000001" customHeight="1" x14ac:dyDescent="0.3">
      <c r="A41" s="89" t="s">
        <v>365</v>
      </c>
      <c r="B41" s="47" t="s">
        <v>10</v>
      </c>
      <c r="C41" s="47" t="s">
        <v>292</v>
      </c>
      <c r="D41" s="48">
        <v>2000000</v>
      </c>
      <c r="E41" s="370" t="s">
        <v>285</v>
      </c>
      <c r="F41" s="363" t="s">
        <v>366</v>
      </c>
      <c r="G41" s="112" t="s">
        <v>100</v>
      </c>
      <c r="H41" s="366">
        <v>2000000</v>
      </c>
    </row>
    <row r="42" spans="1:8" ht="20.100000000000001" customHeight="1" x14ac:dyDescent="0.3">
      <c r="A42" s="355" t="s">
        <v>329</v>
      </c>
      <c r="B42" s="73" t="s">
        <v>10</v>
      </c>
      <c r="C42" s="356" t="s">
        <v>292</v>
      </c>
      <c r="D42" s="75">
        <v>908000</v>
      </c>
      <c r="E42" s="371" t="s">
        <v>289</v>
      </c>
      <c r="F42" s="546" t="s">
        <v>330</v>
      </c>
      <c r="G42" s="542" t="s">
        <v>100</v>
      </c>
      <c r="H42" s="548">
        <v>2270000</v>
      </c>
    </row>
    <row r="43" spans="1:8" ht="20.100000000000001" customHeight="1" x14ac:dyDescent="0.3">
      <c r="A43" s="150"/>
      <c r="B43" s="47" t="s">
        <v>10</v>
      </c>
      <c r="C43" s="47" t="s">
        <v>30</v>
      </c>
      <c r="D43" s="151">
        <v>1362000</v>
      </c>
      <c r="E43" s="370" t="s">
        <v>289</v>
      </c>
      <c r="F43" s="547"/>
      <c r="G43" s="543"/>
      <c r="H43" s="549"/>
    </row>
    <row r="44" spans="1:8" ht="20.100000000000001" customHeight="1" x14ac:dyDescent="0.3">
      <c r="A44" s="355" t="s">
        <v>332</v>
      </c>
      <c r="B44" s="73" t="s">
        <v>10</v>
      </c>
      <c r="C44" s="356" t="s">
        <v>292</v>
      </c>
      <c r="D44" s="75">
        <v>908000</v>
      </c>
      <c r="E44" s="371" t="s">
        <v>289</v>
      </c>
      <c r="F44" s="546" t="s">
        <v>333</v>
      </c>
      <c r="G44" s="542" t="s">
        <v>100</v>
      </c>
      <c r="H44" s="548">
        <v>2270000</v>
      </c>
    </row>
    <row r="45" spans="1:8" ht="20.100000000000001" customHeight="1" x14ac:dyDescent="0.3">
      <c r="A45" s="150"/>
      <c r="B45" s="47" t="s">
        <v>10</v>
      </c>
      <c r="C45" s="47" t="s">
        <v>30</v>
      </c>
      <c r="D45" s="151">
        <v>1362000</v>
      </c>
      <c r="E45" s="370" t="s">
        <v>289</v>
      </c>
      <c r="F45" s="547"/>
      <c r="G45" s="543"/>
      <c r="H45" s="549"/>
    </row>
    <row r="46" spans="1:8" ht="20.100000000000001" customHeight="1" x14ac:dyDescent="0.3">
      <c r="A46" s="355" t="s">
        <v>334</v>
      </c>
      <c r="B46" s="73" t="s">
        <v>10</v>
      </c>
      <c r="C46" s="356" t="s">
        <v>292</v>
      </c>
      <c r="D46" s="75">
        <v>916000</v>
      </c>
      <c r="E46" s="371" t="s">
        <v>289</v>
      </c>
      <c r="F46" s="546" t="s">
        <v>344</v>
      </c>
      <c r="G46" s="542" t="s">
        <v>100</v>
      </c>
      <c r="H46" s="548">
        <v>2290000</v>
      </c>
    </row>
    <row r="47" spans="1:8" ht="20.100000000000001" customHeight="1" x14ac:dyDescent="0.3">
      <c r="A47" s="150"/>
      <c r="B47" s="47" t="s">
        <v>10</v>
      </c>
      <c r="C47" s="47" t="s">
        <v>30</v>
      </c>
      <c r="D47" s="151">
        <v>1374000</v>
      </c>
      <c r="E47" s="370" t="s">
        <v>289</v>
      </c>
      <c r="F47" s="547"/>
      <c r="G47" s="543"/>
      <c r="H47" s="549"/>
    </row>
    <row r="48" spans="1:8" ht="20.100000000000001" customHeight="1" x14ac:dyDescent="0.3">
      <c r="A48" s="355" t="s">
        <v>346</v>
      </c>
      <c r="B48" s="73" t="s">
        <v>10</v>
      </c>
      <c r="C48" s="356" t="s">
        <v>292</v>
      </c>
      <c r="D48" s="75">
        <v>920000</v>
      </c>
      <c r="E48" s="371" t="s">
        <v>289</v>
      </c>
      <c r="F48" s="546" t="s">
        <v>345</v>
      </c>
      <c r="G48" s="542" t="s">
        <v>100</v>
      </c>
      <c r="H48" s="548">
        <v>2300000</v>
      </c>
    </row>
    <row r="49" spans="1:9" ht="20.100000000000001" customHeight="1" x14ac:dyDescent="0.3">
      <c r="A49" s="150"/>
      <c r="B49" s="47" t="s">
        <v>10</v>
      </c>
      <c r="C49" s="47" t="s">
        <v>30</v>
      </c>
      <c r="D49" s="151">
        <v>1380000</v>
      </c>
      <c r="E49" s="370" t="s">
        <v>289</v>
      </c>
      <c r="F49" s="547"/>
      <c r="G49" s="543"/>
      <c r="H49" s="549"/>
    </row>
    <row r="50" spans="1:9" ht="20.100000000000001" customHeight="1" thickBot="1" x14ac:dyDescent="0.35">
      <c r="A50" s="540" t="s">
        <v>36</v>
      </c>
      <c r="B50" s="541"/>
      <c r="C50" s="541"/>
      <c r="D50" s="541"/>
      <c r="E50" s="541"/>
      <c r="F50" s="541"/>
      <c r="G50" s="114"/>
      <c r="H50" s="354">
        <f>SUM(D6:D49)</f>
        <v>1039845000</v>
      </c>
      <c r="I50" s="368">
        <f>SUM(H6:H49)</f>
        <v>1039845000</v>
      </c>
    </row>
    <row r="51" spans="1:9" x14ac:dyDescent="0.3">
      <c r="F51" s="74"/>
      <c r="G51" s="68"/>
      <c r="H51" s="79"/>
    </row>
    <row r="52" spans="1:9" x14ac:dyDescent="0.3">
      <c r="F52" s="74"/>
      <c r="G52" s="68"/>
      <c r="H52" s="79"/>
    </row>
    <row r="53" spans="1:9" x14ac:dyDescent="0.3">
      <c r="F53" s="74"/>
      <c r="G53" s="68"/>
      <c r="H53" s="79"/>
    </row>
    <row r="54" spans="1:9" x14ac:dyDescent="0.3">
      <c r="F54" s="86"/>
      <c r="G54" s="86"/>
      <c r="H54" s="86"/>
    </row>
    <row r="57" spans="1:9" ht="35.1" customHeight="1" x14ac:dyDescent="0.3">
      <c r="A57" s="538" t="s">
        <v>294</v>
      </c>
      <c r="B57" s="538"/>
      <c r="C57" s="538"/>
      <c r="D57" s="538"/>
      <c r="E57" s="538"/>
      <c r="F57" s="538"/>
      <c r="G57" s="538"/>
      <c r="H57" s="538"/>
    </row>
    <row r="59" spans="1:9" ht="12.75" thickBot="1" x14ac:dyDescent="0.35">
      <c r="H59" s="55" t="s">
        <v>102</v>
      </c>
    </row>
    <row r="60" spans="1:9" ht="20.100000000000001" customHeight="1" x14ac:dyDescent="0.3">
      <c r="A60" s="130" t="s">
        <v>83</v>
      </c>
      <c r="B60" s="131" t="s">
        <v>84</v>
      </c>
      <c r="C60" s="131" t="s">
        <v>85</v>
      </c>
      <c r="D60" s="131" t="s">
        <v>79</v>
      </c>
      <c r="E60" s="131" t="s">
        <v>86</v>
      </c>
      <c r="F60" s="539" t="s">
        <v>101</v>
      </c>
      <c r="G60" s="539"/>
      <c r="H60" s="552"/>
    </row>
    <row r="61" spans="1:9" ht="20.100000000000001" customHeight="1" x14ac:dyDescent="0.3">
      <c r="A61" s="89" t="s">
        <v>287</v>
      </c>
      <c r="B61" s="47" t="s">
        <v>10</v>
      </c>
      <c r="C61" s="47" t="s">
        <v>288</v>
      </c>
      <c r="D61" s="48">
        <v>10000000</v>
      </c>
      <c r="E61" s="370" t="s">
        <v>289</v>
      </c>
      <c r="F61" s="357" t="s">
        <v>290</v>
      </c>
      <c r="G61" s="112" t="s">
        <v>100</v>
      </c>
      <c r="H61" s="359">
        <v>10000000</v>
      </c>
    </row>
    <row r="62" spans="1:9" ht="20.100000000000001" customHeight="1" x14ac:dyDescent="0.3">
      <c r="A62" s="90"/>
      <c r="B62" s="47" t="s">
        <v>295</v>
      </c>
      <c r="C62" s="47" t="s">
        <v>288</v>
      </c>
      <c r="D62" s="88">
        <v>65415000</v>
      </c>
      <c r="E62" s="370" t="s">
        <v>296</v>
      </c>
      <c r="F62" s="358" t="s">
        <v>297</v>
      </c>
      <c r="G62" s="112" t="s">
        <v>100</v>
      </c>
      <c r="H62" s="360">
        <v>65415000</v>
      </c>
    </row>
    <row r="63" spans="1:9" ht="20.100000000000001" customHeight="1" x14ac:dyDescent="0.3">
      <c r="A63" s="355" t="s">
        <v>287</v>
      </c>
      <c r="B63" s="73" t="s">
        <v>10</v>
      </c>
      <c r="C63" s="356" t="s">
        <v>292</v>
      </c>
      <c r="D63" s="75">
        <v>112000</v>
      </c>
      <c r="E63" s="371" t="s">
        <v>289</v>
      </c>
      <c r="F63" s="550" t="s">
        <v>309</v>
      </c>
      <c r="G63" s="542" t="s">
        <v>100</v>
      </c>
      <c r="H63" s="544">
        <v>280000</v>
      </c>
    </row>
    <row r="64" spans="1:9" ht="20.100000000000001" customHeight="1" x14ac:dyDescent="0.3">
      <c r="A64" s="150"/>
      <c r="B64" s="47" t="s">
        <v>10</v>
      </c>
      <c r="C64" s="47" t="s">
        <v>30</v>
      </c>
      <c r="D64" s="151">
        <v>168000</v>
      </c>
      <c r="E64" s="370" t="s">
        <v>289</v>
      </c>
      <c r="F64" s="551"/>
      <c r="G64" s="543"/>
      <c r="H64" s="545"/>
    </row>
    <row r="65" spans="1:8" ht="20.100000000000001" customHeight="1" x14ac:dyDescent="0.3">
      <c r="A65" s="355" t="s">
        <v>300</v>
      </c>
      <c r="B65" s="73" t="s">
        <v>10</v>
      </c>
      <c r="C65" s="356" t="s">
        <v>292</v>
      </c>
      <c r="D65" s="75">
        <v>112000</v>
      </c>
      <c r="E65" s="371" t="s">
        <v>289</v>
      </c>
      <c r="F65" s="550" t="s">
        <v>310</v>
      </c>
      <c r="G65" s="542" t="s">
        <v>100</v>
      </c>
      <c r="H65" s="544">
        <v>280000</v>
      </c>
    </row>
    <row r="66" spans="1:8" ht="20.100000000000001" customHeight="1" x14ac:dyDescent="0.3">
      <c r="A66" s="150"/>
      <c r="B66" s="47" t="s">
        <v>10</v>
      </c>
      <c r="C66" s="47" t="s">
        <v>30</v>
      </c>
      <c r="D66" s="151">
        <v>168000</v>
      </c>
      <c r="E66" s="370" t="s">
        <v>289</v>
      </c>
      <c r="F66" s="551"/>
      <c r="G66" s="543"/>
      <c r="H66" s="545"/>
    </row>
    <row r="67" spans="1:8" ht="20.100000000000001" customHeight="1" x14ac:dyDescent="0.3">
      <c r="A67" s="150" t="s">
        <v>302</v>
      </c>
      <c r="B67" s="73" t="s">
        <v>295</v>
      </c>
      <c r="C67" s="356" t="s">
        <v>292</v>
      </c>
      <c r="D67" s="75">
        <v>168000</v>
      </c>
      <c r="E67" s="371" t="s">
        <v>289</v>
      </c>
      <c r="F67" s="550" t="s">
        <v>308</v>
      </c>
      <c r="G67" s="542" t="s">
        <v>100</v>
      </c>
      <c r="H67" s="544">
        <v>420000</v>
      </c>
    </row>
    <row r="68" spans="1:8" ht="20.100000000000001" customHeight="1" x14ac:dyDescent="0.3">
      <c r="A68" s="150"/>
      <c r="B68" s="47" t="s">
        <v>10</v>
      </c>
      <c r="C68" s="47" t="s">
        <v>30</v>
      </c>
      <c r="D68" s="151">
        <v>252000</v>
      </c>
      <c r="E68" s="370" t="s">
        <v>289</v>
      </c>
      <c r="F68" s="551"/>
      <c r="G68" s="543"/>
      <c r="H68" s="545"/>
    </row>
    <row r="69" spans="1:8" ht="20.100000000000001" customHeight="1" x14ac:dyDescent="0.3">
      <c r="A69" s="150" t="s">
        <v>303</v>
      </c>
      <c r="B69" s="73" t="s">
        <v>295</v>
      </c>
      <c r="C69" s="356" t="s">
        <v>292</v>
      </c>
      <c r="D69" s="75">
        <v>168000</v>
      </c>
      <c r="E69" s="371" t="s">
        <v>289</v>
      </c>
      <c r="F69" s="550" t="s">
        <v>307</v>
      </c>
      <c r="G69" s="542" t="s">
        <v>100</v>
      </c>
      <c r="H69" s="544">
        <v>420000</v>
      </c>
    </row>
    <row r="70" spans="1:8" ht="20.100000000000001" customHeight="1" x14ac:dyDescent="0.3">
      <c r="A70" s="150"/>
      <c r="B70" s="47" t="s">
        <v>10</v>
      </c>
      <c r="C70" s="47" t="s">
        <v>30</v>
      </c>
      <c r="D70" s="151">
        <v>252000</v>
      </c>
      <c r="E70" s="370" t="s">
        <v>289</v>
      </c>
      <c r="F70" s="551"/>
      <c r="G70" s="543"/>
      <c r="H70" s="545"/>
    </row>
    <row r="71" spans="1:8" ht="20.100000000000001" customHeight="1" x14ac:dyDescent="0.3">
      <c r="A71" s="150" t="s">
        <v>304</v>
      </c>
      <c r="B71" s="73" t="s">
        <v>295</v>
      </c>
      <c r="C71" s="356" t="s">
        <v>292</v>
      </c>
      <c r="D71" s="75">
        <v>172000</v>
      </c>
      <c r="E71" s="371" t="s">
        <v>289</v>
      </c>
      <c r="F71" s="361" t="s">
        <v>306</v>
      </c>
      <c r="G71" s="542" t="s">
        <v>100</v>
      </c>
      <c r="H71" s="544">
        <v>430000</v>
      </c>
    </row>
    <row r="72" spans="1:8" ht="20.100000000000001" customHeight="1" x14ac:dyDescent="0.3">
      <c r="A72" s="150"/>
      <c r="B72" s="47" t="s">
        <v>10</v>
      </c>
      <c r="C72" s="47" t="s">
        <v>30</v>
      </c>
      <c r="D72" s="151">
        <v>258000</v>
      </c>
      <c r="E72" s="370" t="s">
        <v>289</v>
      </c>
      <c r="F72" s="362" t="s">
        <v>341</v>
      </c>
      <c r="G72" s="543"/>
      <c r="H72" s="545"/>
    </row>
    <row r="73" spans="1:8" ht="20.100000000000001" customHeight="1" x14ac:dyDescent="0.3">
      <c r="A73" s="89" t="s">
        <v>319</v>
      </c>
      <c r="B73" s="47" t="s">
        <v>10</v>
      </c>
      <c r="C73" s="47" t="s">
        <v>288</v>
      </c>
      <c r="D73" s="48">
        <v>10000000</v>
      </c>
      <c r="E73" s="370" t="s">
        <v>289</v>
      </c>
      <c r="F73" s="357" t="s">
        <v>291</v>
      </c>
      <c r="G73" s="112" t="s">
        <v>100</v>
      </c>
      <c r="H73" s="359">
        <v>10000000</v>
      </c>
    </row>
    <row r="74" spans="1:8" ht="20.100000000000001" customHeight="1" x14ac:dyDescent="0.3">
      <c r="A74" s="90"/>
      <c r="B74" s="47" t="s">
        <v>295</v>
      </c>
      <c r="C74" s="47" t="s">
        <v>288</v>
      </c>
      <c r="D74" s="88">
        <v>65415000</v>
      </c>
      <c r="E74" s="370" t="s">
        <v>296</v>
      </c>
      <c r="F74" s="358" t="s">
        <v>331</v>
      </c>
      <c r="G74" s="112" t="s">
        <v>100</v>
      </c>
      <c r="H74" s="360">
        <v>65415000</v>
      </c>
    </row>
    <row r="75" spans="1:8" ht="20.100000000000001" customHeight="1" x14ac:dyDescent="0.3">
      <c r="A75" s="150" t="s">
        <v>316</v>
      </c>
      <c r="B75" s="73" t="s">
        <v>295</v>
      </c>
      <c r="C75" s="356" t="s">
        <v>292</v>
      </c>
      <c r="D75" s="75">
        <v>172000</v>
      </c>
      <c r="E75" s="371" t="s">
        <v>289</v>
      </c>
      <c r="F75" s="361" t="s">
        <v>315</v>
      </c>
      <c r="G75" s="542" t="s">
        <v>100</v>
      </c>
      <c r="H75" s="544">
        <v>430000</v>
      </c>
    </row>
    <row r="76" spans="1:8" ht="20.100000000000001" customHeight="1" x14ac:dyDescent="0.3">
      <c r="A76" s="150"/>
      <c r="B76" s="47" t="s">
        <v>10</v>
      </c>
      <c r="C76" s="47" t="s">
        <v>30</v>
      </c>
      <c r="D76" s="151">
        <v>258000</v>
      </c>
      <c r="E76" s="370" t="s">
        <v>289</v>
      </c>
      <c r="F76" s="362" t="s">
        <v>341</v>
      </c>
      <c r="G76" s="543"/>
      <c r="H76" s="545"/>
    </row>
    <row r="77" spans="1:8" ht="20.100000000000001" customHeight="1" x14ac:dyDescent="0.3">
      <c r="A77" s="150" t="s">
        <v>322</v>
      </c>
      <c r="B77" s="73" t="s">
        <v>295</v>
      </c>
      <c r="C77" s="356" t="s">
        <v>292</v>
      </c>
      <c r="D77" s="75">
        <v>143096</v>
      </c>
      <c r="E77" s="371" t="s">
        <v>289</v>
      </c>
      <c r="F77" s="361" t="s">
        <v>323</v>
      </c>
      <c r="G77" s="542" t="s">
        <v>100</v>
      </c>
      <c r="H77" s="544">
        <v>357740</v>
      </c>
    </row>
    <row r="78" spans="1:8" ht="20.100000000000001" customHeight="1" x14ac:dyDescent="0.3">
      <c r="A78" s="150"/>
      <c r="B78" s="47" t="s">
        <v>10</v>
      </c>
      <c r="C78" s="47" t="s">
        <v>30</v>
      </c>
      <c r="D78" s="151">
        <v>214644</v>
      </c>
      <c r="E78" s="370" t="s">
        <v>289</v>
      </c>
      <c r="F78" s="362" t="s">
        <v>341</v>
      </c>
      <c r="G78" s="543"/>
      <c r="H78" s="545"/>
    </row>
    <row r="79" spans="1:8" ht="20.100000000000001" customHeight="1" x14ac:dyDescent="0.3">
      <c r="A79" s="150" t="s">
        <v>325</v>
      </c>
      <c r="B79" s="73" t="s">
        <v>295</v>
      </c>
      <c r="C79" s="356" t="s">
        <v>292</v>
      </c>
      <c r="D79" s="75">
        <v>176000</v>
      </c>
      <c r="E79" s="371" t="s">
        <v>289</v>
      </c>
      <c r="F79" s="361" t="s">
        <v>326</v>
      </c>
      <c r="G79" s="542" t="s">
        <v>100</v>
      </c>
      <c r="H79" s="544">
        <v>440000</v>
      </c>
    </row>
    <row r="80" spans="1:8" ht="20.100000000000001" customHeight="1" x14ac:dyDescent="0.3">
      <c r="A80" s="150"/>
      <c r="B80" s="47" t="s">
        <v>10</v>
      </c>
      <c r="C80" s="47" t="s">
        <v>30</v>
      </c>
      <c r="D80" s="151">
        <v>264000</v>
      </c>
      <c r="E80" s="370" t="s">
        <v>289</v>
      </c>
      <c r="F80" s="362" t="s">
        <v>340</v>
      </c>
      <c r="G80" s="543"/>
      <c r="H80" s="545"/>
    </row>
    <row r="81" spans="1:8" ht="20.100000000000001" customHeight="1" x14ac:dyDescent="0.3">
      <c r="A81" s="150" t="s">
        <v>328</v>
      </c>
      <c r="B81" s="73" t="s">
        <v>295</v>
      </c>
      <c r="C81" s="356" t="s">
        <v>292</v>
      </c>
      <c r="D81" s="75">
        <v>172000</v>
      </c>
      <c r="E81" s="371" t="s">
        <v>289</v>
      </c>
      <c r="F81" s="361" t="s">
        <v>336</v>
      </c>
      <c r="G81" s="542" t="s">
        <v>100</v>
      </c>
      <c r="H81" s="544">
        <v>430000</v>
      </c>
    </row>
    <row r="82" spans="1:8" ht="20.100000000000001" customHeight="1" x14ac:dyDescent="0.3">
      <c r="A82" s="150"/>
      <c r="B82" s="47" t="s">
        <v>10</v>
      </c>
      <c r="C82" s="47" t="s">
        <v>30</v>
      </c>
      <c r="D82" s="151">
        <v>258000</v>
      </c>
      <c r="E82" s="370" t="s">
        <v>289</v>
      </c>
      <c r="F82" s="362" t="s">
        <v>305</v>
      </c>
      <c r="G82" s="543"/>
      <c r="H82" s="545"/>
    </row>
    <row r="83" spans="1:8" ht="20.100000000000001" customHeight="1" x14ac:dyDescent="0.3">
      <c r="A83" s="150" t="s">
        <v>332</v>
      </c>
      <c r="B83" s="73" t="s">
        <v>295</v>
      </c>
      <c r="C83" s="356" t="s">
        <v>292</v>
      </c>
      <c r="D83" s="75">
        <v>172000</v>
      </c>
      <c r="E83" s="371" t="s">
        <v>289</v>
      </c>
      <c r="F83" s="361" t="s">
        <v>337</v>
      </c>
      <c r="G83" s="542" t="s">
        <v>100</v>
      </c>
      <c r="H83" s="544">
        <v>430000</v>
      </c>
    </row>
    <row r="84" spans="1:8" ht="20.100000000000001" customHeight="1" x14ac:dyDescent="0.3">
      <c r="A84" s="150"/>
      <c r="B84" s="47" t="s">
        <v>10</v>
      </c>
      <c r="C84" s="47" t="s">
        <v>30</v>
      </c>
      <c r="D84" s="151">
        <v>258000</v>
      </c>
      <c r="E84" s="370" t="s">
        <v>289</v>
      </c>
      <c r="F84" s="362" t="s">
        <v>339</v>
      </c>
      <c r="G84" s="543"/>
      <c r="H84" s="545"/>
    </row>
    <row r="85" spans="1:8" ht="20.100000000000001" customHeight="1" x14ac:dyDescent="0.3">
      <c r="A85" s="150" t="s">
        <v>335</v>
      </c>
      <c r="B85" s="73" t="s">
        <v>295</v>
      </c>
      <c r="C85" s="356" t="s">
        <v>292</v>
      </c>
      <c r="D85" s="75">
        <v>172000</v>
      </c>
      <c r="E85" s="371" t="s">
        <v>289</v>
      </c>
      <c r="F85" s="361" t="s">
        <v>338</v>
      </c>
      <c r="G85" s="542" t="s">
        <v>100</v>
      </c>
      <c r="H85" s="544">
        <v>430000</v>
      </c>
    </row>
    <row r="86" spans="1:8" ht="20.100000000000001" customHeight="1" x14ac:dyDescent="0.3">
      <c r="A86" s="150"/>
      <c r="B86" s="47" t="s">
        <v>10</v>
      </c>
      <c r="C86" s="47" t="s">
        <v>30</v>
      </c>
      <c r="D86" s="151">
        <v>258000</v>
      </c>
      <c r="E86" s="370" t="s">
        <v>289</v>
      </c>
      <c r="F86" s="362" t="s">
        <v>339</v>
      </c>
      <c r="G86" s="543"/>
      <c r="H86" s="545"/>
    </row>
    <row r="87" spans="1:8" ht="20.100000000000001" customHeight="1" x14ac:dyDescent="0.3">
      <c r="A87" s="150" t="s">
        <v>342</v>
      </c>
      <c r="B87" s="73" t="s">
        <v>295</v>
      </c>
      <c r="C87" s="356" t="s">
        <v>292</v>
      </c>
      <c r="D87" s="75">
        <v>172000</v>
      </c>
      <c r="E87" s="371" t="s">
        <v>289</v>
      </c>
      <c r="F87" s="361" t="s">
        <v>343</v>
      </c>
      <c r="G87" s="542" t="s">
        <v>100</v>
      </c>
      <c r="H87" s="544">
        <v>430000</v>
      </c>
    </row>
    <row r="88" spans="1:8" ht="20.100000000000001" customHeight="1" x14ac:dyDescent="0.3">
      <c r="A88" s="150"/>
      <c r="B88" s="47" t="s">
        <v>10</v>
      </c>
      <c r="C88" s="47" t="s">
        <v>30</v>
      </c>
      <c r="D88" s="151">
        <v>258000</v>
      </c>
      <c r="E88" s="370" t="s">
        <v>289</v>
      </c>
      <c r="F88" s="362" t="s">
        <v>339</v>
      </c>
      <c r="G88" s="543"/>
      <c r="H88" s="545"/>
    </row>
    <row r="89" spans="1:8" ht="20.100000000000001" customHeight="1" thickBot="1" x14ac:dyDescent="0.35">
      <c r="A89" s="540" t="s">
        <v>36</v>
      </c>
      <c r="B89" s="541"/>
      <c r="C89" s="541"/>
      <c r="D89" s="541"/>
      <c r="E89" s="541"/>
      <c r="F89" s="541"/>
      <c r="G89" s="114"/>
      <c r="H89" s="354">
        <f>SUM(D61:D88)</f>
        <v>155607740</v>
      </c>
    </row>
  </sheetData>
  <mergeCells count="70">
    <mergeCell ref="F5:H5"/>
    <mergeCell ref="A50:F50"/>
    <mergeCell ref="A2:H2"/>
    <mergeCell ref="A57:H57"/>
    <mergeCell ref="F60:H60"/>
    <mergeCell ref="F20:F21"/>
    <mergeCell ref="G20:G21"/>
    <mergeCell ref="H20:H21"/>
    <mergeCell ref="F24:F25"/>
    <mergeCell ref="G24:G25"/>
    <mergeCell ref="H24:H25"/>
    <mergeCell ref="F26:F27"/>
    <mergeCell ref="G26:G27"/>
    <mergeCell ref="H26:H27"/>
    <mergeCell ref="F30:F31"/>
    <mergeCell ref="G30:G31"/>
    <mergeCell ref="A89:F89"/>
    <mergeCell ref="F8:F9"/>
    <mergeCell ref="H8:H9"/>
    <mergeCell ref="G8:G9"/>
    <mergeCell ref="F63:F64"/>
    <mergeCell ref="G63:G64"/>
    <mergeCell ref="H63:H64"/>
    <mergeCell ref="F13:F14"/>
    <mergeCell ref="G13:G14"/>
    <mergeCell ref="H13:H14"/>
    <mergeCell ref="F65:F66"/>
    <mergeCell ref="G65:G66"/>
    <mergeCell ref="H65:H66"/>
    <mergeCell ref="F67:F68"/>
    <mergeCell ref="G67:G68"/>
    <mergeCell ref="H67:H68"/>
    <mergeCell ref="F39:F40"/>
    <mergeCell ref="G39:G40"/>
    <mergeCell ref="H39:H40"/>
    <mergeCell ref="H30:H31"/>
    <mergeCell ref="F69:F70"/>
    <mergeCell ref="G69:G70"/>
    <mergeCell ref="H69:H70"/>
    <mergeCell ref="F37:F38"/>
    <mergeCell ref="G37:G38"/>
    <mergeCell ref="H37:H38"/>
    <mergeCell ref="F42:F43"/>
    <mergeCell ref="G42:G43"/>
    <mergeCell ref="H42:H43"/>
    <mergeCell ref="H75:H76"/>
    <mergeCell ref="G71:G72"/>
    <mergeCell ref="H71:H72"/>
    <mergeCell ref="F44:F45"/>
    <mergeCell ref="G44:G45"/>
    <mergeCell ref="H44:H45"/>
    <mergeCell ref="F46:F47"/>
    <mergeCell ref="G46:G47"/>
    <mergeCell ref="H46:H47"/>
    <mergeCell ref="G85:G86"/>
    <mergeCell ref="H85:H86"/>
    <mergeCell ref="G87:G88"/>
    <mergeCell ref="H87:H88"/>
    <mergeCell ref="F48:F49"/>
    <mergeCell ref="G48:G49"/>
    <mergeCell ref="H48:H49"/>
    <mergeCell ref="G83:G84"/>
    <mergeCell ref="H83:H84"/>
    <mergeCell ref="G81:G82"/>
    <mergeCell ref="H81:H82"/>
    <mergeCell ref="G79:G80"/>
    <mergeCell ref="H79:H80"/>
    <mergeCell ref="G77:G78"/>
    <mergeCell ref="H77:H78"/>
    <mergeCell ref="G75:G7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81" firstPageNumber="20" orientation="portrait" useFirstPageNumber="1" r:id="rId1"/>
  <headerFooter>
    <oddFooter>&amp;C&amp;10&amp;P&amp;R영동군장애인복지관</oddFooter>
  </headerFooter>
  <rowBreaks count="1" manualBreakCount="1">
    <brk id="43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J27" sqref="J27"/>
    </sheetView>
  </sheetViews>
  <sheetFormatPr defaultRowHeight="12" x14ac:dyDescent="0.3"/>
  <cols>
    <col min="1" max="1" width="19.875" style="43" bestFit="1" customWidth="1"/>
    <col min="2" max="2" width="14.125" style="43" bestFit="1" customWidth="1"/>
    <col min="3" max="3" width="30.25" style="43" bestFit="1" customWidth="1"/>
    <col min="4" max="4" width="2.625" style="43" customWidth="1"/>
    <col min="5" max="5" width="13.25" style="43" customWidth="1"/>
    <col min="6" max="6" width="14.75" style="43" customWidth="1"/>
    <col min="7" max="16384" width="9" style="43"/>
  </cols>
  <sheetData>
    <row r="1" spans="1:7" ht="24.95" customHeight="1" x14ac:dyDescent="0.3">
      <c r="A1" s="42" t="s">
        <v>103</v>
      </c>
      <c r="B1" s="42"/>
      <c r="C1" s="42"/>
      <c r="D1" s="42"/>
      <c r="E1" s="42"/>
      <c r="F1" s="42"/>
    </row>
    <row r="2" spans="1:7" ht="35.1" customHeight="1" x14ac:dyDescent="0.3">
      <c r="A2" s="538" t="s">
        <v>405</v>
      </c>
      <c r="B2" s="538"/>
      <c r="C2" s="538"/>
      <c r="D2" s="538"/>
      <c r="E2" s="538"/>
      <c r="F2" s="538"/>
      <c r="G2" s="538"/>
    </row>
    <row r="3" spans="1:7" ht="20.100000000000001" customHeight="1" x14ac:dyDescent="0.3">
      <c r="A3" s="45"/>
      <c r="B3" s="45"/>
      <c r="C3" s="45"/>
      <c r="D3" s="45"/>
      <c r="E3" s="44"/>
    </row>
    <row r="4" spans="1:7" ht="12.75" customHeight="1" thickBot="1" x14ac:dyDescent="0.35">
      <c r="A4" s="92"/>
      <c r="B4" s="92"/>
      <c r="C4" s="92"/>
      <c r="E4" s="44"/>
      <c r="F4" s="93" t="s">
        <v>78</v>
      </c>
    </row>
    <row r="5" spans="1:7" s="46" customFormat="1" ht="20.100000000000001" customHeight="1" x14ac:dyDescent="0.3">
      <c r="A5" s="130" t="s">
        <v>24</v>
      </c>
      <c r="B5" s="131" t="s">
        <v>79</v>
      </c>
      <c r="C5" s="555" t="s">
        <v>80</v>
      </c>
      <c r="D5" s="556"/>
      <c r="E5" s="557"/>
      <c r="F5" s="129" t="s">
        <v>81</v>
      </c>
    </row>
    <row r="6" spans="1:7" s="46" customFormat="1" ht="20.100000000000001" customHeight="1" x14ac:dyDescent="0.3">
      <c r="A6" s="69" t="s">
        <v>37</v>
      </c>
      <c r="B6" s="85">
        <v>452002150</v>
      </c>
      <c r="C6" s="78" t="s">
        <v>372</v>
      </c>
      <c r="D6" s="417" t="s">
        <v>100</v>
      </c>
      <c r="E6" s="91">
        <f>B6</f>
        <v>452002150</v>
      </c>
      <c r="F6" s="81"/>
    </row>
    <row r="7" spans="1:7" s="46" customFormat="1" ht="20.100000000000001" customHeight="1" x14ac:dyDescent="0.3">
      <c r="A7" s="71" t="s">
        <v>38</v>
      </c>
      <c r="B7" s="95">
        <v>126778260</v>
      </c>
      <c r="C7" s="78" t="s">
        <v>121</v>
      </c>
      <c r="D7" s="417" t="s">
        <v>100</v>
      </c>
      <c r="E7" s="91">
        <f t="shared" ref="E7:E11" si="0">B7</f>
        <v>126778260</v>
      </c>
      <c r="F7" s="81"/>
    </row>
    <row r="8" spans="1:7" s="46" customFormat="1" ht="20.100000000000001" customHeight="1" x14ac:dyDescent="0.3">
      <c r="A8" s="71" t="s">
        <v>373</v>
      </c>
      <c r="B8" s="95">
        <v>1080000</v>
      </c>
      <c r="C8" s="78" t="s">
        <v>374</v>
      </c>
      <c r="D8" s="417" t="s">
        <v>423</v>
      </c>
      <c r="E8" s="91">
        <f t="shared" si="0"/>
        <v>1080000</v>
      </c>
      <c r="F8" s="81"/>
    </row>
    <row r="9" spans="1:7" s="46" customFormat="1" ht="20.100000000000001" customHeight="1" x14ac:dyDescent="0.3">
      <c r="A9" s="71" t="s">
        <v>39</v>
      </c>
      <c r="B9" s="95">
        <v>48881540</v>
      </c>
      <c r="C9" s="78" t="s">
        <v>123</v>
      </c>
      <c r="D9" s="417" t="s">
        <v>100</v>
      </c>
      <c r="E9" s="91">
        <f t="shared" si="0"/>
        <v>48881540</v>
      </c>
      <c r="F9" s="81"/>
    </row>
    <row r="10" spans="1:7" s="46" customFormat="1" ht="20.100000000000001" customHeight="1" x14ac:dyDescent="0.3">
      <c r="A10" s="71" t="s">
        <v>40</v>
      </c>
      <c r="B10" s="95">
        <v>51708750</v>
      </c>
      <c r="C10" s="78" t="s">
        <v>122</v>
      </c>
      <c r="D10" s="417" t="s">
        <v>100</v>
      </c>
      <c r="E10" s="91">
        <f t="shared" si="0"/>
        <v>51708750</v>
      </c>
      <c r="F10" s="81"/>
    </row>
    <row r="11" spans="1:7" s="46" customFormat="1" ht="20.100000000000001" customHeight="1" x14ac:dyDescent="0.3">
      <c r="A11" s="94" t="s">
        <v>41</v>
      </c>
      <c r="B11" s="88">
        <v>0</v>
      </c>
      <c r="C11" s="74">
        <v>0</v>
      </c>
      <c r="D11" s="418" t="s">
        <v>100</v>
      </c>
      <c r="E11" s="91">
        <f t="shared" si="0"/>
        <v>0</v>
      </c>
      <c r="F11" s="83"/>
    </row>
    <row r="12" spans="1:7" s="46" customFormat="1" ht="20.100000000000001" customHeight="1" thickBot="1" x14ac:dyDescent="0.35">
      <c r="A12" s="540" t="s">
        <v>36</v>
      </c>
      <c r="B12" s="541"/>
      <c r="C12" s="541"/>
      <c r="D12" s="541"/>
      <c r="E12" s="427">
        <f>SUM(E6:E11)</f>
        <v>680450700</v>
      </c>
      <c r="F12" s="115"/>
    </row>
    <row r="18" spans="1:7" ht="24.95" customHeight="1" x14ac:dyDescent="0.3">
      <c r="A18" s="42" t="s">
        <v>103</v>
      </c>
      <c r="B18" s="42"/>
      <c r="C18" s="42"/>
      <c r="D18" s="42"/>
      <c r="E18" s="42"/>
      <c r="F18" s="42"/>
    </row>
    <row r="19" spans="1:7" ht="35.1" customHeight="1" x14ac:dyDescent="0.3">
      <c r="A19" s="538" t="s">
        <v>404</v>
      </c>
      <c r="B19" s="538"/>
      <c r="C19" s="538"/>
      <c r="D19" s="538"/>
      <c r="E19" s="538"/>
      <c r="F19" s="538"/>
      <c r="G19" s="538"/>
    </row>
    <row r="20" spans="1:7" ht="20.100000000000001" customHeight="1" x14ac:dyDescent="0.3">
      <c r="A20" s="243"/>
      <c r="B20" s="243"/>
      <c r="C20" s="243"/>
      <c r="D20" s="243"/>
      <c r="E20" s="44"/>
    </row>
    <row r="21" spans="1:7" ht="12.75" customHeight="1" thickBot="1" x14ac:dyDescent="0.35">
      <c r="A21" s="92"/>
      <c r="B21" s="92"/>
      <c r="C21" s="92"/>
      <c r="E21" s="44"/>
      <c r="F21" s="93" t="s">
        <v>78</v>
      </c>
    </row>
    <row r="22" spans="1:7" s="46" customFormat="1" ht="20.100000000000001" customHeight="1" x14ac:dyDescent="0.3">
      <c r="A22" s="130" t="s">
        <v>24</v>
      </c>
      <c r="B22" s="131" t="s">
        <v>79</v>
      </c>
      <c r="C22" s="555" t="s">
        <v>80</v>
      </c>
      <c r="D22" s="556"/>
      <c r="E22" s="557"/>
      <c r="F22" s="242" t="s">
        <v>81</v>
      </c>
    </row>
    <row r="23" spans="1:7" s="46" customFormat="1" ht="20.100000000000001" customHeight="1" x14ac:dyDescent="0.3">
      <c r="A23" s="69" t="s">
        <v>37</v>
      </c>
      <c r="B23" s="85">
        <v>72760480</v>
      </c>
      <c r="C23" s="78" t="s">
        <v>403</v>
      </c>
      <c r="D23" s="417" t="s">
        <v>100</v>
      </c>
      <c r="E23" s="91">
        <f>B23</f>
        <v>72760480</v>
      </c>
      <c r="F23" s="81"/>
    </row>
    <row r="24" spans="1:7" s="46" customFormat="1" ht="20.100000000000001" customHeight="1" x14ac:dyDescent="0.3">
      <c r="A24" s="71" t="s">
        <v>38</v>
      </c>
      <c r="B24" s="95">
        <v>18465740</v>
      </c>
      <c r="C24" s="78" t="s">
        <v>121</v>
      </c>
      <c r="D24" s="417" t="s">
        <v>100</v>
      </c>
      <c r="E24" s="91">
        <f t="shared" ref="E24:E26" si="1">B24</f>
        <v>18465740</v>
      </c>
      <c r="F24" s="81"/>
    </row>
    <row r="25" spans="1:7" s="46" customFormat="1" ht="20.100000000000001" customHeight="1" x14ac:dyDescent="0.3">
      <c r="A25" s="71" t="s">
        <v>39</v>
      </c>
      <c r="B25" s="95">
        <v>7602010</v>
      </c>
      <c r="C25" s="78" t="s">
        <v>123</v>
      </c>
      <c r="D25" s="417" t="s">
        <v>100</v>
      </c>
      <c r="E25" s="91">
        <f t="shared" si="1"/>
        <v>7602010</v>
      </c>
      <c r="F25" s="81"/>
    </row>
    <row r="26" spans="1:7" s="46" customFormat="1" ht="20.100000000000001" customHeight="1" x14ac:dyDescent="0.3">
      <c r="A26" s="71" t="s">
        <v>40</v>
      </c>
      <c r="B26" s="95">
        <v>8452820</v>
      </c>
      <c r="C26" s="78" t="s">
        <v>122</v>
      </c>
      <c r="D26" s="417" t="s">
        <v>100</v>
      </c>
      <c r="E26" s="91">
        <f t="shared" si="1"/>
        <v>8452820</v>
      </c>
      <c r="F26" s="81"/>
    </row>
    <row r="27" spans="1:7" s="46" customFormat="1" ht="20.100000000000001" customHeight="1" thickBot="1" x14ac:dyDescent="0.35">
      <c r="A27" s="553" t="s">
        <v>36</v>
      </c>
      <c r="B27" s="554"/>
      <c r="C27" s="554"/>
      <c r="D27" s="554"/>
      <c r="E27" s="428">
        <f>SUM(E23:E26)</f>
        <v>107281050</v>
      </c>
      <c r="F27" s="378"/>
    </row>
  </sheetData>
  <mergeCells count="6">
    <mergeCell ref="A27:D27"/>
    <mergeCell ref="C22:E22"/>
    <mergeCell ref="C5:E5"/>
    <mergeCell ref="A2:G2"/>
    <mergeCell ref="A19:G19"/>
    <mergeCell ref="A12:D1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5" firstPageNumber="22" orientation="portrait" useFirstPageNumber="1" r:id="rId1"/>
  <headerFooter>
    <oddFooter>&amp;C&amp;10&amp;P&amp;R영동군장애인복지관</oddFooter>
  </headerFooter>
  <ignoredErrors>
    <ignoredError sqref="E6:E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2" zoomScaleNormal="100" workbookViewId="0">
      <selection activeCell="I50" sqref="I50"/>
    </sheetView>
  </sheetViews>
  <sheetFormatPr defaultRowHeight="12" x14ac:dyDescent="0.3"/>
  <cols>
    <col min="1" max="1" width="6.375" style="43" bestFit="1" customWidth="1"/>
    <col min="2" max="2" width="18.625" style="43" customWidth="1"/>
    <col min="3" max="3" width="10.5" style="43" customWidth="1"/>
    <col min="4" max="4" width="34.5" style="102" customWidth="1"/>
    <col min="5" max="5" width="2.625" style="43" customWidth="1"/>
    <col min="6" max="6" width="13" style="43" bestFit="1" customWidth="1"/>
    <col min="7" max="7" width="8.625" style="43" customWidth="1"/>
    <col min="8" max="16384" width="9" style="43"/>
  </cols>
  <sheetData>
    <row r="1" spans="1:8" ht="24.95" customHeight="1" x14ac:dyDescent="0.3">
      <c r="A1" s="43" t="s">
        <v>104</v>
      </c>
    </row>
    <row r="2" spans="1:8" ht="35.1" customHeight="1" x14ac:dyDescent="0.3">
      <c r="A2" s="538" t="s">
        <v>402</v>
      </c>
      <c r="B2" s="538"/>
      <c r="C2" s="538"/>
      <c r="D2" s="538"/>
      <c r="E2" s="538"/>
      <c r="F2" s="538"/>
      <c r="G2" s="538"/>
      <c r="H2" s="49"/>
    </row>
    <row r="3" spans="1:8" ht="12.75" thickBot="1" x14ac:dyDescent="0.35">
      <c r="G3" s="54" t="s">
        <v>78</v>
      </c>
    </row>
    <row r="4" spans="1:8" ht="20.100000000000001" customHeight="1" x14ac:dyDescent="0.3">
      <c r="A4" s="132" t="s">
        <v>24</v>
      </c>
      <c r="B4" s="133" t="s">
        <v>82</v>
      </c>
      <c r="C4" s="133" t="s">
        <v>79</v>
      </c>
      <c r="D4" s="558" t="s">
        <v>80</v>
      </c>
      <c r="E4" s="559"/>
      <c r="F4" s="560"/>
      <c r="G4" s="134" t="s">
        <v>81</v>
      </c>
    </row>
    <row r="5" spans="1:8" ht="20.100000000000001" customHeight="1" x14ac:dyDescent="0.3">
      <c r="A5" s="379" t="s">
        <v>18</v>
      </c>
      <c r="B5" s="384" t="s">
        <v>375</v>
      </c>
      <c r="C5" s="380">
        <v>11265860</v>
      </c>
      <c r="D5" s="419" t="s">
        <v>388</v>
      </c>
      <c r="E5" s="417" t="s">
        <v>100</v>
      </c>
      <c r="F5" s="373">
        <f>C5</f>
        <v>11265860</v>
      </c>
      <c r="G5" s="391"/>
    </row>
    <row r="6" spans="1:8" ht="20.100000000000001" customHeight="1" x14ac:dyDescent="0.3">
      <c r="A6" s="390" t="s">
        <v>18</v>
      </c>
      <c r="B6" s="403" t="s">
        <v>376</v>
      </c>
      <c r="C6" s="374">
        <v>144000</v>
      </c>
      <c r="D6" s="363" t="s">
        <v>389</v>
      </c>
      <c r="E6" s="417" t="s">
        <v>100</v>
      </c>
      <c r="F6" s="373">
        <f t="shared" ref="F6:F17" si="0">C6</f>
        <v>144000</v>
      </c>
      <c r="G6" s="389"/>
    </row>
    <row r="7" spans="1:8" ht="20.100000000000001" customHeight="1" x14ac:dyDescent="0.3">
      <c r="A7" s="387" t="s">
        <v>18</v>
      </c>
      <c r="B7" s="386" t="s">
        <v>377</v>
      </c>
      <c r="C7" s="404">
        <v>67537560</v>
      </c>
      <c r="D7" s="420" t="s">
        <v>390</v>
      </c>
      <c r="E7" s="417" t="s">
        <v>100</v>
      </c>
      <c r="F7" s="373">
        <f t="shared" si="0"/>
        <v>67537560</v>
      </c>
      <c r="G7" s="389"/>
    </row>
    <row r="8" spans="1:8" ht="20.100000000000001" customHeight="1" x14ac:dyDescent="0.3">
      <c r="A8" s="387" t="s">
        <v>18</v>
      </c>
      <c r="B8" s="385" t="s">
        <v>378</v>
      </c>
      <c r="C8" s="404">
        <v>32219237</v>
      </c>
      <c r="D8" s="421" t="s">
        <v>391</v>
      </c>
      <c r="E8" s="417" t="s">
        <v>100</v>
      </c>
      <c r="F8" s="373">
        <f t="shared" si="0"/>
        <v>32219237</v>
      </c>
      <c r="G8" s="389"/>
    </row>
    <row r="9" spans="1:8" ht="20.100000000000001" customHeight="1" x14ac:dyDescent="0.3">
      <c r="A9" s="397" t="s">
        <v>18</v>
      </c>
      <c r="B9" s="396" t="s">
        <v>379</v>
      </c>
      <c r="C9" s="401">
        <v>19150920</v>
      </c>
      <c r="D9" s="422" t="s">
        <v>392</v>
      </c>
      <c r="E9" s="417" t="s">
        <v>100</v>
      </c>
      <c r="F9" s="373">
        <f t="shared" si="0"/>
        <v>19150920</v>
      </c>
      <c r="G9" s="389"/>
    </row>
    <row r="10" spans="1:8" ht="20.100000000000001" customHeight="1" x14ac:dyDescent="0.3">
      <c r="A10" s="400" t="s">
        <v>18</v>
      </c>
      <c r="B10" s="377" t="s">
        <v>380</v>
      </c>
      <c r="C10" s="375">
        <v>1066154752</v>
      </c>
      <c r="D10" s="423" t="s">
        <v>189</v>
      </c>
      <c r="E10" s="417" t="s">
        <v>100</v>
      </c>
      <c r="F10" s="373">
        <f t="shared" si="0"/>
        <v>1066154752</v>
      </c>
      <c r="G10" s="389"/>
    </row>
    <row r="11" spans="1:8" ht="19.5" customHeight="1" x14ac:dyDescent="0.3">
      <c r="A11" s="390" t="s">
        <v>18</v>
      </c>
      <c r="B11" s="383" t="s">
        <v>381</v>
      </c>
      <c r="C11" s="374">
        <v>25000000</v>
      </c>
      <c r="D11" s="419" t="s">
        <v>381</v>
      </c>
      <c r="E11" s="417" t="s">
        <v>100</v>
      </c>
      <c r="F11" s="373">
        <f t="shared" si="0"/>
        <v>25000000</v>
      </c>
      <c r="G11" s="389"/>
    </row>
    <row r="12" spans="1:8" ht="20.100000000000001" customHeight="1" x14ac:dyDescent="0.3">
      <c r="A12" s="393" t="s">
        <v>18</v>
      </c>
      <c r="B12" s="382" t="s">
        <v>371</v>
      </c>
      <c r="C12" s="376">
        <v>71918570</v>
      </c>
      <c r="D12" s="424" t="s">
        <v>393</v>
      </c>
      <c r="E12" s="417" t="s">
        <v>100</v>
      </c>
      <c r="F12" s="373">
        <f t="shared" si="0"/>
        <v>71918570</v>
      </c>
      <c r="G12" s="389"/>
    </row>
    <row r="13" spans="1:8" ht="20.100000000000001" customHeight="1" x14ac:dyDescent="0.3">
      <c r="A13" s="400" t="s">
        <v>18</v>
      </c>
      <c r="B13" s="377" t="s">
        <v>382</v>
      </c>
      <c r="C13" s="398">
        <v>10000000</v>
      </c>
      <c r="D13" s="425" t="s">
        <v>394</v>
      </c>
      <c r="E13" s="417" t="s">
        <v>100</v>
      </c>
      <c r="F13" s="373">
        <f t="shared" si="0"/>
        <v>10000000</v>
      </c>
      <c r="G13" s="389"/>
    </row>
    <row r="14" spans="1:8" ht="20.100000000000001" customHeight="1" x14ac:dyDescent="0.3">
      <c r="A14" s="390" t="s">
        <v>124</v>
      </c>
      <c r="B14" s="383" t="s">
        <v>383</v>
      </c>
      <c r="C14" s="388">
        <v>30000000</v>
      </c>
      <c r="D14" s="419" t="s">
        <v>395</v>
      </c>
      <c r="E14" s="417" t="s">
        <v>423</v>
      </c>
      <c r="F14" s="373">
        <f t="shared" si="0"/>
        <v>30000000</v>
      </c>
      <c r="G14" s="389"/>
    </row>
    <row r="15" spans="1:8" ht="20.100000000000001" customHeight="1" x14ac:dyDescent="0.3">
      <c r="A15" s="395" t="s">
        <v>18</v>
      </c>
      <c r="B15" s="381" t="s">
        <v>384</v>
      </c>
      <c r="C15" s="402">
        <v>9663190</v>
      </c>
      <c r="D15" s="426" t="s">
        <v>396</v>
      </c>
      <c r="E15" s="417" t="s">
        <v>100</v>
      </c>
      <c r="F15" s="373">
        <f t="shared" si="0"/>
        <v>9663190</v>
      </c>
      <c r="G15" s="389"/>
    </row>
    <row r="16" spans="1:8" ht="20.100000000000001" customHeight="1" x14ac:dyDescent="0.3">
      <c r="A16" s="395" t="s">
        <v>18</v>
      </c>
      <c r="B16" s="381" t="s">
        <v>385</v>
      </c>
      <c r="C16" s="402">
        <v>1771520</v>
      </c>
      <c r="D16" s="426" t="s">
        <v>265</v>
      </c>
      <c r="E16" s="417" t="s">
        <v>423</v>
      </c>
      <c r="F16" s="373">
        <f t="shared" si="0"/>
        <v>1771520</v>
      </c>
      <c r="G16" s="399"/>
    </row>
    <row r="17" spans="1:8" ht="20.100000000000001" customHeight="1" x14ac:dyDescent="0.3">
      <c r="A17" s="395" t="s">
        <v>125</v>
      </c>
      <c r="B17" s="381" t="s">
        <v>386</v>
      </c>
      <c r="C17" s="394">
        <v>11940900</v>
      </c>
      <c r="D17" s="426" t="s">
        <v>397</v>
      </c>
      <c r="E17" s="417" t="s">
        <v>100</v>
      </c>
      <c r="F17" s="373">
        <f t="shared" si="0"/>
        <v>11940900</v>
      </c>
      <c r="G17" s="392"/>
    </row>
    <row r="18" spans="1:8" ht="20.100000000000001" customHeight="1" thickBot="1" x14ac:dyDescent="0.35">
      <c r="A18" s="553" t="s">
        <v>36</v>
      </c>
      <c r="B18" s="554"/>
      <c r="C18" s="554"/>
      <c r="D18" s="554"/>
      <c r="E18" s="554"/>
      <c r="F18" s="429">
        <f>SUM(F5:F17)</f>
        <v>1356766509</v>
      </c>
      <c r="G18" s="116"/>
    </row>
    <row r="27" spans="1:8" ht="24.95" customHeight="1" x14ac:dyDescent="0.3">
      <c r="A27" s="43" t="s">
        <v>104</v>
      </c>
    </row>
    <row r="28" spans="1:8" ht="35.1" customHeight="1" x14ac:dyDescent="0.3">
      <c r="A28" s="538" t="s">
        <v>401</v>
      </c>
      <c r="B28" s="538"/>
      <c r="C28" s="538"/>
      <c r="D28" s="538"/>
      <c r="E28" s="538"/>
      <c r="F28" s="538"/>
      <c r="G28" s="538"/>
      <c r="H28" s="49"/>
    </row>
    <row r="29" spans="1:8" ht="12.75" thickBot="1" x14ac:dyDescent="0.35">
      <c r="G29" s="54" t="s">
        <v>78</v>
      </c>
    </row>
    <row r="30" spans="1:8" ht="20.100000000000001" customHeight="1" x14ac:dyDescent="0.3">
      <c r="A30" s="132" t="s">
        <v>24</v>
      </c>
      <c r="B30" s="133" t="s">
        <v>82</v>
      </c>
      <c r="C30" s="133" t="s">
        <v>79</v>
      </c>
      <c r="D30" s="558" t="s">
        <v>80</v>
      </c>
      <c r="E30" s="559"/>
      <c r="F30" s="560"/>
      <c r="G30" s="134" t="s">
        <v>81</v>
      </c>
    </row>
    <row r="31" spans="1:8" ht="20.100000000000001" customHeight="1" x14ac:dyDescent="0.3">
      <c r="A31" s="119" t="s">
        <v>18</v>
      </c>
      <c r="B31" s="117" t="s">
        <v>398</v>
      </c>
      <c r="C31" s="118">
        <v>15390000</v>
      </c>
      <c r="D31" s="78" t="s">
        <v>414</v>
      </c>
      <c r="E31" s="415" t="s">
        <v>100</v>
      </c>
      <c r="F31" s="103">
        <f>C31</f>
        <v>15390000</v>
      </c>
      <c r="G31" s="120"/>
    </row>
    <row r="32" spans="1:8" ht="20.100000000000001" customHeight="1" x14ac:dyDescent="0.3">
      <c r="A32" s="84" t="s">
        <v>18</v>
      </c>
      <c r="B32" s="152" t="s">
        <v>415</v>
      </c>
      <c r="C32" s="153">
        <v>20430000</v>
      </c>
      <c r="D32" s="96" t="s">
        <v>416</v>
      </c>
      <c r="E32" s="415" t="s">
        <v>100</v>
      </c>
      <c r="F32" s="103">
        <f t="shared" ref="F32:F33" si="1">C32</f>
        <v>20430000</v>
      </c>
      <c r="G32" s="72"/>
    </row>
    <row r="33" spans="1:7" ht="20.100000000000001" customHeight="1" x14ac:dyDescent="0.3">
      <c r="A33" s="94" t="s">
        <v>399</v>
      </c>
      <c r="B33" s="87" t="s">
        <v>400</v>
      </c>
      <c r="C33" s="88">
        <v>0</v>
      </c>
      <c r="D33" s="372"/>
      <c r="E33" s="415" t="s">
        <v>100</v>
      </c>
      <c r="F33" s="103">
        <f t="shared" si="1"/>
        <v>0</v>
      </c>
      <c r="G33" s="72"/>
    </row>
    <row r="34" spans="1:7" ht="20.100000000000001" customHeight="1" thickBot="1" x14ac:dyDescent="0.35">
      <c r="A34" s="540" t="s">
        <v>36</v>
      </c>
      <c r="B34" s="541"/>
      <c r="C34" s="541"/>
      <c r="D34" s="541"/>
      <c r="E34" s="541"/>
      <c r="F34" s="430">
        <f>SUM(F31:F33)</f>
        <v>35820000</v>
      </c>
      <c r="G34" s="116"/>
    </row>
  </sheetData>
  <mergeCells count="6">
    <mergeCell ref="A34:E34"/>
    <mergeCell ref="A2:G2"/>
    <mergeCell ref="D4:F4"/>
    <mergeCell ref="A28:G28"/>
    <mergeCell ref="D30:F30"/>
    <mergeCell ref="A18:E1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23" orientation="portrait" useFirstPageNumber="1" r:id="rId1"/>
  <headerFooter>
    <oddFooter>&amp;C&amp;10&amp;P&amp;R영동군장애인복지관</oddFooter>
  </headerFooter>
  <ignoredErrors>
    <ignoredError sqref="F5:F17 F31:F3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L26" sqref="L26"/>
    </sheetView>
  </sheetViews>
  <sheetFormatPr defaultRowHeight="12" x14ac:dyDescent="0.3"/>
  <cols>
    <col min="1" max="1" width="14.375" style="50" customWidth="1"/>
    <col min="2" max="2" width="14.25" style="50" bestFit="1" customWidth="1"/>
    <col min="3" max="3" width="15.75" style="50" customWidth="1"/>
    <col min="4" max="4" width="21.5" style="107" bestFit="1" customWidth="1"/>
    <col min="5" max="5" width="2.625" style="50" customWidth="1"/>
    <col min="6" max="6" width="10" style="105" bestFit="1" customWidth="1"/>
    <col min="7" max="7" width="15.875" style="50" customWidth="1"/>
    <col min="8" max="16384" width="9" style="50"/>
  </cols>
  <sheetData>
    <row r="1" spans="1:9" ht="24.95" customHeight="1" x14ac:dyDescent="0.3">
      <c r="A1" s="50" t="s">
        <v>106</v>
      </c>
    </row>
    <row r="2" spans="1:9" ht="35.1" customHeight="1" x14ac:dyDescent="0.3">
      <c r="A2" s="538" t="s">
        <v>406</v>
      </c>
      <c r="B2" s="538"/>
      <c r="C2" s="538"/>
      <c r="D2" s="538"/>
      <c r="E2" s="538"/>
      <c r="F2" s="538"/>
      <c r="G2" s="538"/>
      <c r="H2" s="49"/>
      <c r="I2" s="49"/>
    </row>
    <row r="3" spans="1:9" ht="20.100000000000001" customHeight="1" x14ac:dyDescent="0.3">
      <c r="A3" s="51"/>
      <c r="B3" s="51"/>
      <c r="C3" s="51"/>
      <c r="D3" s="106"/>
      <c r="E3" s="51"/>
      <c r="F3" s="104"/>
      <c r="G3" s="51"/>
      <c r="H3" s="51"/>
      <c r="I3" s="51"/>
    </row>
    <row r="4" spans="1:9" ht="12.75" thickBot="1" x14ac:dyDescent="0.35">
      <c r="G4" s="52" t="s">
        <v>78</v>
      </c>
    </row>
    <row r="5" spans="1:9" ht="20.100000000000001" customHeight="1" x14ac:dyDescent="0.3">
      <c r="A5" s="130" t="s">
        <v>24</v>
      </c>
      <c r="B5" s="131" t="s">
        <v>82</v>
      </c>
      <c r="C5" s="131" t="s">
        <v>79</v>
      </c>
      <c r="D5" s="563" t="s">
        <v>80</v>
      </c>
      <c r="E5" s="564"/>
      <c r="F5" s="565"/>
      <c r="G5" s="135" t="s">
        <v>81</v>
      </c>
    </row>
    <row r="6" spans="1:9" ht="20.100000000000001" customHeight="1" x14ac:dyDescent="0.3">
      <c r="A6" s="110" t="s">
        <v>11</v>
      </c>
      <c r="B6" s="73" t="s">
        <v>42</v>
      </c>
      <c r="C6" s="48">
        <v>3524180</v>
      </c>
      <c r="D6" s="411" t="s">
        <v>129</v>
      </c>
      <c r="E6" s="415" t="s">
        <v>100</v>
      </c>
      <c r="F6" s="414">
        <f>C6</f>
        <v>3524180</v>
      </c>
      <c r="G6" s="70"/>
    </row>
    <row r="7" spans="1:9" ht="20.100000000000001" customHeight="1" x14ac:dyDescent="0.3">
      <c r="A7" s="111" t="s">
        <v>11</v>
      </c>
      <c r="B7" s="109" t="s">
        <v>409</v>
      </c>
      <c r="C7" s="98">
        <v>3600000</v>
      </c>
      <c r="D7" s="411" t="s">
        <v>413</v>
      </c>
      <c r="E7" s="415" t="s">
        <v>100</v>
      </c>
      <c r="F7" s="414">
        <f t="shared" ref="F7:F15" si="0">C7</f>
        <v>3600000</v>
      </c>
      <c r="G7" s="72"/>
    </row>
    <row r="8" spans="1:9" ht="20.100000000000001" customHeight="1" x14ac:dyDescent="0.3">
      <c r="A8" s="111" t="s">
        <v>11</v>
      </c>
      <c r="B8" s="109" t="s">
        <v>43</v>
      </c>
      <c r="C8" s="98">
        <v>487000</v>
      </c>
      <c r="D8" s="411" t="s">
        <v>408</v>
      </c>
      <c r="E8" s="415" t="s">
        <v>100</v>
      </c>
      <c r="F8" s="414">
        <f t="shared" si="0"/>
        <v>487000</v>
      </c>
      <c r="G8" s="72"/>
    </row>
    <row r="9" spans="1:9" ht="20.100000000000001" customHeight="1" x14ac:dyDescent="0.3">
      <c r="A9" s="82" t="s">
        <v>13</v>
      </c>
      <c r="B9" s="101" t="s">
        <v>44</v>
      </c>
      <c r="C9" s="108">
        <v>3978400</v>
      </c>
      <c r="D9" s="74" t="s">
        <v>130</v>
      </c>
      <c r="E9" s="415" t="s">
        <v>100</v>
      </c>
      <c r="F9" s="414">
        <f t="shared" si="0"/>
        <v>3978400</v>
      </c>
      <c r="G9" s="72"/>
    </row>
    <row r="10" spans="1:9" ht="20.100000000000001" customHeight="1" x14ac:dyDescent="0.3">
      <c r="A10" s="80" t="s">
        <v>13</v>
      </c>
      <c r="B10" s="99" t="s">
        <v>45</v>
      </c>
      <c r="C10" s="97">
        <v>6585020</v>
      </c>
      <c r="D10" s="412" t="s">
        <v>128</v>
      </c>
      <c r="E10" s="415" t="s">
        <v>100</v>
      </c>
      <c r="F10" s="414">
        <f t="shared" si="0"/>
        <v>6585020</v>
      </c>
      <c r="G10" s="72"/>
    </row>
    <row r="11" spans="1:9" ht="20.100000000000001" customHeight="1" x14ac:dyDescent="0.3">
      <c r="A11" s="80" t="s">
        <v>13</v>
      </c>
      <c r="B11" s="99" t="s">
        <v>46</v>
      </c>
      <c r="C11" s="97">
        <v>23417980</v>
      </c>
      <c r="D11" s="412" t="s">
        <v>412</v>
      </c>
      <c r="E11" s="415" t="s">
        <v>100</v>
      </c>
      <c r="F11" s="414">
        <f t="shared" si="0"/>
        <v>23417980</v>
      </c>
      <c r="G11" s="72"/>
    </row>
    <row r="12" spans="1:9" ht="20.100000000000001" customHeight="1" x14ac:dyDescent="0.3">
      <c r="A12" s="80" t="s">
        <v>13</v>
      </c>
      <c r="B12" s="99" t="s">
        <v>47</v>
      </c>
      <c r="C12" s="97">
        <v>16302760</v>
      </c>
      <c r="D12" s="412" t="s">
        <v>131</v>
      </c>
      <c r="E12" s="415" t="s">
        <v>100</v>
      </c>
      <c r="F12" s="414">
        <f t="shared" si="0"/>
        <v>16302760</v>
      </c>
      <c r="G12" s="72"/>
    </row>
    <row r="13" spans="1:9" ht="20.100000000000001" customHeight="1" x14ac:dyDescent="0.3">
      <c r="A13" s="80" t="s">
        <v>13</v>
      </c>
      <c r="B13" s="99" t="s">
        <v>48</v>
      </c>
      <c r="C13" s="97">
        <v>19521740</v>
      </c>
      <c r="D13" s="412" t="s">
        <v>132</v>
      </c>
      <c r="E13" s="415" t="s">
        <v>100</v>
      </c>
      <c r="F13" s="414">
        <f t="shared" si="0"/>
        <v>19521740</v>
      </c>
      <c r="G13" s="72"/>
    </row>
    <row r="14" spans="1:9" ht="20.100000000000001" customHeight="1" x14ac:dyDescent="0.3">
      <c r="A14" s="84" t="s">
        <v>126</v>
      </c>
      <c r="B14" s="152" t="s">
        <v>127</v>
      </c>
      <c r="C14" s="153">
        <v>500000</v>
      </c>
      <c r="D14" s="96" t="s">
        <v>410</v>
      </c>
      <c r="E14" s="415" t="s">
        <v>423</v>
      </c>
      <c r="F14" s="414">
        <f t="shared" si="0"/>
        <v>500000</v>
      </c>
      <c r="G14" s="72"/>
    </row>
    <row r="15" spans="1:9" ht="20.100000000000001" customHeight="1" x14ac:dyDescent="0.3">
      <c r="A15" s="71" t="s">
        <v>13</v>
      </c>
      <c r="B15" s="100" t="s">
        <v>49</v>
      </c>
      <c r="C15" s="98">
        <v>8768240</v>
      </c>
      <c r="D15" s="413" t="s">
        <v>411</v>
      </c>
      <c r="E15" s="415" t="s">
        <v>100</v>
      </c>
      <c r="F15" s="414">
        <f t="shared" si="0"/>
        <v>8768240</v>
      </c>
      <c r="G15" s="72"/>
    </row>
    <row r="16" spans="1:9" ht="20.100000000000001" customHeight="1" thickBot="1" x14ac:dyDescent="0.35">
      <c r="A16" s="553" t="s">
        <v>36</v>
      </c>
      <c r="B16" s="554"/>
      <c r="C16" s="554"/>
      <c r="D16" s="554"/>
      <c r="E16" s="554"/>
      <c r="F16" s="431">
        <f>SUM(F6:F15)</f>
        <v>86685320</v>
      </c>
      <c r="G16" s="116"/>
    </row>
    <row r="20" spans="1:9" x14ac:dyDescent="0.3">
      <c r="B20" s="53"/>
    </row>
    <row r="21" spans="1:9" x14ac:dyDescent="0.3">
      <c r="B21" s="53"/>
    </row>
    <row r="26" spans="1:9" ht="24.95" customHeight="1" x14ac:dyDescent="0.3">
      <c r="A26" s="50" t="s">
        <v>106</v>
      </c>
    </row>
    <row r="27" spans="1:9" ht="35.1" customHeight="1" x14ac:dyDescent="0.3">
      <c r="A27" s="538" t="s">
        <v>407</v>
      </c>
      <c r="B27" s="538"/>
      <c r="C27" s="538"/>
      <c r="D27" s="538"/>
      <c r="E27" s="538"/>
      <c r="F27" s="538"/>
      <c r="G27" s="538"/>
      <c r="H27" s="49"/>
      <c r="I27" s="49"/>
    </row>
    <row r="28" spans="1:9" ht="20.100000000000001" customHeight="1" x14ac:dyDescent="0.3">
      <c r="A28" s="240"/>
      <c r="B28" s="240"/>
      <c r="C28" s="240"/>
      <c r="D28" s="106"/>
      <c r="E28" s="240"/>
      <c r="F28" s="104"/>
      <c r="G28" s="240"/>
      <c r="H28" s="240"/>
      <c r="I28" s="240"/>
    </row>
    <row r="29" spans="1:9" ht="12.75" thickBot="1" x14ac:dyDescent="0.35">
      <c r="G29" s="52" t="s">
        <v>78</v>
      </c>
    </row>
    <row r="30" spans="1:9" ht="20.100000000000001" customHeight="1" x14ac:dyDescent="0.3">
      <c r="A30" s="130" t="s">
        <v>24</v>
      </c>
      <c r="B30" s="131" t="s">
        <v>82</v>
      </c>
      <c r="C30" s="131" t="s">
        <v>79</v>
      </c>
      <c r="D30" s="563" t="s">
        <v>80</v>
      </c>
      <c r="E30" s="564"/>
      <c r="F30" s="565"/>
      <c r="G30" s="135" t="s">
        <v>81</v>
      </c>
    </row>
    <row r="31" spans="1:9" ht="20.100000000000001" customHeight="1" x14ac:dyDescent="0.3">
      <c r="A31" s="111" t="s">
        <v>11</v>
      </c>
      <c r="B31" s="109" t="s">
        <v>43</v>
      </c>
      <c r="C31" s="98">
        <v>91000</v>
      </c>
      <c r="D31" s="109" t="s">
        <v>408</v>
      </c>
      <c r="E31" s="415" t="s">
        <v>100</v>
      </c>
      <c r="F31" s="98">
        <f>C31</f>
        <v>91000</v>
      </c>
      <c r="G31" s="72"/>
    </row>
    <row r="32" spans="1:9" ht="20.100000000000001" customHeight="1" x14ac:dyDescent="0.3">
      <c r="A32" s="80" t="s">
        <v>13</v>
      </c>
      <c r="B32" s="99" t="s">
        <v>47</v>
      </c>
      <c r="C32" s="97">
        <v>1289070</v>
      </c>
      <c r="D32" s="99" t="s">
        <v>131</v>
      </c>
      <c r="E32" s="415" t="s">
        <v>100</v>
      </c>
      <c r="F32" s="98">
        <f t="shared" ref="F32:F33" si="1">C32</f>
        <v>1289070</v>
      </c>
      <c r="G32" s="72"/>
    </row>
    <row r="33" spans="1:7" ht="20.100000000000001" customHeight="1" x14ac:dyDescent="0.3">
      <c r="A33" s="80" t="s">
        <v>13</v>
      </c>
      <c r="B33" s="99" t="s">
        <v>48</v>
      </c>
      <c r="C33" s="97">
        <v>2996000</v>
      </c>
      <c r="D33" s="99" t="s">
        <v>132</v>
      </c>
      <c r="E33" s="416" t="s">
        <v>100</v>
      </c>
      <c r="F33" s="98">
        <f t="shared" si="1"/>
        <v>2996000</v>
      </c>
      <c r="G33" s="72"/>
    </row>
    <row r="34" spans="1:7" ht="20.100000000000001" customHeight="1" thickBot="1" x14ac:dyDescent="0.35">
      <c r="A34" s="561" t="s">
        <v>36</v>
      </c>
      <c r="B34" s="562"/>
      <c r="C34" s="562"/>
      <c r="D34" s="562"/>
      <c r="E34" s="562"/>
      <c r="F34" s="432">
        <f>SUM(F31:F33)</f>
        <v>4376070</v>
      </c>
      <c r="G34" s="116"/>
    </row>
  </sheetData>
  <mergeCells count="6">
    <mergeCell ref="A34:E34"/>
    <mergeCell ref="A2:G2"/>
    <mergeCell ref="D5:F5"/>
    <mergeCell ref="A27:G27"/>
    <mergeCell ref="D30:F30"/>
    <mergeCell ref="A16:E1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6" firstPageNumber="24" orientation="portrait" useFirstPageNumber="1" r:id="rId1"/>
  <headerFooter>
    <oddFooter>&amp;C&amp;10&amp;P&amp;R영동군장애인복지관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7" zoomScaleNormal="100" workbookViewId="0">
      <selection activeCell="O11" sqref="O11"/>
    </sheetView>
  </sheetViews>
  <sheetFormatPr defaultRowHeight="24.95" customHeight="1" x14ac:dyDescent="0.3"/>
  <cols>
    <col min="1" max="1" width="18" style="441" customWidth="1"/>
    <col min="2" max="2" width="17.875" style="441" customWidth="1"/>
    <col min="3" max="3" width="16" style="466" customWidth="1"/>
    <col min="4" max="4" width="13.625" style="441" customWidth="1"/>
    <col min="5" max="5" width="15.75" style="466" customWidth="1"/>
    <col min="6" max="6" width="10.125" style="441" bestFit="1" customWidth="1"/>
    <col min="7" max="7" width="8.75" style="441" customWidth="1"/>
    <col min="8" max="256" width="9" style="441"/>
    <col min="257" max="257" width="17.75" style="441" customWidth="1"/>
    <col min="258" max="258" width="15.125" style="441" customWidth="1"/>
    <col min="259" max="259" width="18.75" style="441" customWidth="1"/>
    <col min="260" max="260" width="16.875" style="441" customWidth="1"/>
    <col min="261" max="261" width="17.125" style="441" customWidth="1"/>
    <col min="262" max="262" width="15" style="441" customWidth="1"/>
    <col min="263" max="263" width="8.75" style="441" customWidth="1"/>
    <col min="264" max="512" width="9" style="441"/>
    <col min="513" max="513" width="17.75" style="441" customWidth="1"/>
    <col min="514" max="514" width="15.125" style="441" customWidth="1"/>
    <col min="515" max="515" width="18.75" style="441" customWidth="1"/>
    <col min="516" max="516" width="16.875" style="441" customWidth="1"/>
    <col min="517" max="517" width="17.125" style="441" customWidth="1"/>
    <col min="518" max="518" width="15" style="441" customWidth="1"/>
    <col min="519" max="519" width="8.75" style="441" customWidth="1"/>
    <col min="520" max="768" width="9" style="441"/>
    <col min="769" max="769" width="17.75" style="441" customWidth="1"/>
    <col min="770" max="770" width="15.125" style="441" customWidth="1"/>
    <col min="771" max="771" width="18.75" style="441" customWidth="1"/>
    <col min="772" max="772" width="16.875" style="441" customWidth="1"/>
    <col min="773" max="773" width="17.125" style="441" customWidth="1"/>
    <col min="774" max="774" width="15" style="441" customWidth="1"/>
    <col min="775" max="775" width="8.75" style="441" customWidth="1"/>
    <col min="776" max="1024" width="9" style="441"/>
    <col min="1025" max="1025" width="17.75" style="441" customWidth="1"/>
    <col min="1026" max="1026" width="15.125" style="441" customWidth="1"/>
    <col min="1027" max="1027" width="18.75" style="441" customWidth="1"/>
    <col min="1028" max="1028" width="16.875" style="441" customWidth="1"/>
    <col min="1029" max="1029" width="17.125" style="441" customWidth="1"/>
    <col min="1030" max="1030" width="15" style="441" customWidth="1"/>
    <col min="1031" max="1031" width="8.75" style="441" customWidth="1"/>
    <col min="1032" max="1280" width="9" style="441"/>
    <col min="1281" max="1281" width="17.75" style="441" customWidth="1"/>
    <col min="1282" max="1282" width="15.125" style="441" customWidth="1"/>
    <col min="1283" max="1283" width="18.75" style="441" customWidth="1"/>
    <col min="1284" max="1284" width="16.875" style="441" customWidth="1"/>
    <col min="1285" max="1285" width="17.125" style="441" customWidth="1"/>
    <col min="1286" max="1286" width="15" style="441" customWidth="1"/>
    <col min="1287" max="1287" width="8.75" style="441" customWidth="1"/>
    <col min="1288" max="1536" width="9" style="441"/>
    <col min="1537" max="1537" width="17.75" style="441" customWidth="1"/>
    <col min="1538" max="1538" width="15.125" style="441" customWidth="1"/>
    <col min="1539" max="1539" width="18.75" style="441" customWidth="1"/>
    <col min="1540" max="1540" width="16.875" style="441" customWidth="1"/>
    <col min="1541" max="1541" width="17.125" style="441" customWidth="1"/>
    <col min="1542" max="1542" width="15" style="441" customWidth="1"/>
    <col min="1543" max="1543" width="8.75" style="441" customWidth="1"/>
    <col min="1544" max="1792" width="9" style="441"/>
    <col min="1793" max="1793" width="17.75" style="441" customWidth="1"/>
    <col min="1794" max="1794" width="15.125" style="441" customWidth="1"/>
    <col min="1795" max="1795" width="18.75" style="441" customWidth="1"/>
    <col min="1796" max="1796" width="16.875" style="441" customWidth="1"/>
    <col min="1797" max="1797" width="17.125" style="441" customWidth="1"/>
    <col min="1798" max="1798" width="15" style="441" customWidth="1"/>
    <col min="1799" max="1799" width="8.75" style="441" customWidth="1"/>
    <col min="1800" max="2048" width="9" style="441"/>
    <col min="2049" max="2049" width="17.75" style="441" customWidth="1"/>
    <col min="2050" max="2050" width="15.125" style="441" customWidth="1"/>
    <col min="2051" max="2051" width="18.75" style="441" customWidth="1"/>
    <col min="2052" max="2052" width="16.875" style="441" customWidth="1"/>
    <col min="2053" max="2053" width="17.125" style="441" customWidth="1"/>
    <col min="2054" max="2054" width="15" style="441" customWidth="1"/>
    <col min="2055" max="2055" width="8.75" style="441" customWidth="1"/>
    <col min="2056" max="2304" width="9" style="441"/>
    <col min="2305" max="2305" width="17.75" style="441" customWidth="1"/>
    <col min="2306" max="2306" width="15.125" style="441" customWidth="1"/>
    <col min="2307" max="2307" width="18.75" style="441" customWidth="1"/>
    <col min="2308" max="2308" width="16.875" style="441" customWidth="1"/>
    <col min="2309" max="2309" width="17.125" style="441" customWidth="1"/>
    <col min="2310" max="2310" width="15" style="441" customWidth="1"/>
    <col min="2311" max="2311" width="8.75" style="441" customWidth="1"/>
    <col min="2312" max="2560" width="9" style="441"/>
    <col min="2561" max="2561" width="17.75" style="441" customWidth="1"/>
    <col min="2562" max="2562" width="15.125" style="441" customWidth="1"/>
    <col min="2563" max="2563" width="18.75" style="441" customWidth="1"/>
    <col min="2564" max="2564" width="16.875" style="441" customWidth="1"/>
    <col min="2565" max="2565" width="17.125" style="441" customWidth="1"/>
    <col min="2566" max="2566" width="15" style="441" customWidth="1"/>
    <col min="2567" max="2567" width="8.75" style="441" customWidth="1"/>
    <col min="2568" max="2816" width="9" style="441"/>
    <col min="2817" max="2817" width="17.75" style="441" customWidth="1"/>
    <col min="2818" max="2818" width="15.125" style="441" customWidth="1"/>
    <col min="2819" max="2819" width="18.75" style="441" customWidth="1"/>
    <col min="2820" max="2820" width="16.875" style="441" customWidth="1"/>
    <col min="2821" max="2821" width="17.125" style="441" customWidth="1"/>
    <col min="2822" max="2822" width="15" style="441" customWidth="1"/>
    <col min="2823" max="2823" width="8.75" style="441" customWidth="1"/>
    <col min="2824" max="3072" width="9" style="441"/>
    <col min="3073" max="3073" width="17.75" style="441" customWidth="1"/>
    <col min="3074" max="3074" width="15.125" style="441" customWidth="1"/>
    <col min="3075" max="3075" width="18.75" style="441" customWidth="1"/>
    <col min="3076" max="3076" width="16.875" style="441" customWidth="1"/>
    <col min="3077" max="3077" width="17.125" style="441" customWidth="1"/>
    <col min="3078" max="3078" width="15" style="441" customWidth="1"/>
    <col min="3079" max="3079" width="8.75" style="441" customWidth="1"/>
    <col min="3080" max="3328" width="9" style="441"/>
    <col min="3329" max="3329" width="17.75" style="441" customWidth="1"/>
    <col min="3330" max="3330" width="15.125" style="441" customWidth="1"/>
    <col min="3331" max="3331" width="18.75" style="441" customWidth="1"/>
    <col min="3332" max="3332" width="16.875" style="441" customWidth="1"/>
    <col min="3333" max="3333" width="17.125" style="441" customWidth="1"/>
    <col min="3334" max="3334" width="15" style="441" customWidth="1"/>
    <col min="3335" max="3335" width="8.75" style="441" customWidth="1"/>
    <col min="3336" max="3584" width="9" style="441"/>
    <col min="3585" max="3585" width="17.75" style="441" customWidth="1"/>
    <col min="3586" max="3586" width="15.125" style="441" customWidth="1"/>
    <col min="3587" max="3587" width="18.75" style="441" customWidth="1"/>
    <col min="3588" max="3588" width="16.875" style="441" customWidth="1"/>
    <col min="3589" max="3589" width="17.125" style="441" customWidth="1"/>
    <col min="3590" max="3590" width="15" style="441" customWidth="1"/>
    <col min="3591" max="3591" width="8.75" style="441" customWidth="1"/>
    <col min="3592" max="3840" width="9" style="441"/>
    <col min="3841" max="3841" width="17.75" style="441" customWidth="1"/>
    <col min="3842" max="3842" width="15.125" style="441" customWidth="1"/>
    <col min="3843" max="3843" width="18.75" style="441" customWidth="1"/>
    <col min="3844" max="3844" width="16.875" style="441" customWidth="1"/>
    <col min="3845" max="3845" width="17.125" style="441" customWidth="1"/>
    <col min="3846" max="3846" width="15" style="441" customWidth="1"/>
    <col min="3847" max="3847" width="8.75" style="441" customWidth="1"/>
    <col min="3848" max="4096" width="9" style="441"/>
    <col min="4097" max="4097" width="17.75" style="441" customWidth="1"/>
    <col min="4098" max="4098" width="15.125" style="441" customWidth="1"/>
    <col min="4099" max="4099" width="18.75" style="441" customWidth="1"/>
    <col min="4100" max="4100" width="16.875" style="441" customWidth="1"/>
    <col min="4101" max="4101" width="17.125" style="441" customWidth="1"/>
    <col min="4102" max="4102" width="15" style="441" customWidth="1"/>
    <col min="4103" max="4103" width="8.75" style="441" customWidth="1"/>
    <col min="4104" max="4352" width="9" style="441"/>
    <col min="4353" max="4353" width="17.75" style="441" customWidth="1"/>
    <col min="4354" max="4354" width="15.125" style="441" customWidth="1"/>
    <col min="4355" max="4355" width="18.75" style="441" customWidth="1"/>
    <col min="4356" max="4356" width="16.875" style="441" customWidth="1"/>
    <col min="4357" max="4357" width="17.125" style="441" customWidth="1"/>
    <col min="4358" max="4358" width="15" style="441" customWidth="1"/>
    <col min="4359" max="4359" width="8.75" style="441" customWidth="1"/>
    <col min="4360" max="4608" width="9" style="441"/>
    <col min="4609" max="4609" width="17.75" style="441" customWidth="1"/>
    <col min="4610" max="4610" width="15.125" style="441" customWidth="1"/>
    <col min="4611" max="4611" width="18.75" style="441" customWidth="1"/>
    <col min="4612" max="4612" width="16.875" style="441" customWidth="1"/>
    <col min="4613" max="4613" width="17.125" style="441" customWidth="1"/>
    <col min="4614" max="4614" width="15" style="441" customWidth="1"/>
    <col min="4615" max="4615" width="8.75" style="441" customWidth="1"/>
    <col min="4616" max="4864" width="9" style="441"/>
    <col min="4865" max="4865" width="17.75" style="441" customWidth="1"/>
    <col min="4866" max="4866" width="15.125" style="441" customWidth="1"/>
    <col min="4867" max="4867" width="18.75" style="441" customWidth="1"/>
    <col min="4868" max="4868" width="16.875" style="441" customWidth="1"/>
    <col min="4869" max="4869" width="17.125" style="441" customWidth="1"/>
    <col min="4870" max="4870" width="15" style="441" customWidth="1"/>
    <col min="4871" max="4871" width="8.75" style="441" customWidth="1"/>
    <col min="4872" max="5120" width="9" style="441"/>
    <col min="5121" max="5121" width="17.75" style="441" customWidth="1"/>
    <col min="5122" max="5122" width="15.125" style="441" customWidth="1"/>
    <col min="5123" max="5123" width="18.75" style="441" customWidth="1"/>
    <col min="5124" max="5124" width="16.875" style="441" customWidth="1"/>
    <col min="5125" max="5125" width="17.125" style="441" customWidth="1"/>
    <col min="5126" max="5126" width="15" style="441" customWidth="1"/>
    <col min="5127" max="5127" width="8.75" style="441" customWidth="1"/>
    <col min="5128" max="5376" width="9" style="441"/>
    <col min="5377" max="5377" width="17.75" style="441" customWidth="1"/>
    <col min="5378" max="5378" width="15.125" style="441" customWidth="1"/>
    <col min="5379" max="5379" width="18.75" style="441" customWidth="1"/>
    <col min="5380" max="5380" width="16.875" style="441" customWidth="1"/>
    <col min="5381" max="5381" width="17.125" style="441" customWidth="1"/>
    <col min="5382" max="5382" width="15" style="441" customWidth="1"/>
    <col min="5383" max="5383" width="8.75" style="441" customWidth="1"/>
    <col min="5384" max="5632" width="9" style="441"/>
    <col min="5633" max="5633" width="17.75" style="441" customWidth="1"/>
    <col min="5634" max="5634" width="15.125" style="441" customWidth="1"/>
    <col min="5635" max="5635" width="18.75" style="441" customWidth="1"/>
    <col min="5636" max="5636" width="16.875" style="441" customWidth="1"/>
    <col min="5637" max="5637" width="17.125" style="441" customWidth="1"/>
    <col min="5638" max="5638" width="15" style="441" customWidth="1"/>
    <col min="5639" max="5639" width="8.75" style="441" customWidth="1"/>
    <col min="5640" max="5888" width="9" style="441"/>
    <col min="5889" max="5889" width="17.75" style="441" customWidth="1"/>
    <col min="5890" max="5890" width="15.125" style="441" customWidth="1"/>
    <col min="5891" max="5891" width="18.75" style="441" customWidth="1"/>
    <col min="5892" max="5892" width="16.875" style="441" customWidth="1"/>
    <col min="5893" max="5893" width="17.125" style="441" customWidth="1"/>
    <col min="5894" max="5894" width="15" style="441" customWidth="1"/>
    <col min="5895" max="5895" width="8.75" style="441" customWidth="1"/>
    <col min="5896" max="6144" width="9" style="441"/>
    <col min="6145" max="6145" width="17.75" style="441" customWidth="1"/>
    <col min="6146" max="6146" width="15.125" style="441" customWidth="1"/>
    <col min="6147" max="6147" width="18.75" style="441" customWidth="1"/>
    <col min="6148" max="6148" width="16.875" style="441" customWidth="1"/>
    <col min="6149" max="6149" width="17.125" style="441" customWidth="1"/>
    <col min="6150" max="6150" width="15" style="441" customWidth="1"/>
    <col min="6151" max="6151" width="8.75" style="441" customWidth="1"/>
    <col min="6152" max="6400" width="9" style="441"/>
    <col min="6401" max="6401" width="17.75" style="441" customWidth="1"/>
    <col min="6402" max="6402" width="15.125" style="441" customWidth="1"/>
    <col min="6403" max="6403" width="18.75" style="441" customWidth="1"/>
    <col min="6404" max="6404" width="16.875" style="441" customWidth="1"/>
    <col min="6405" max="6405" width="17.125" style="441" customWidth="1"/>
    <col min="6406" max="6406" width="15" style="441" customWidth="1"/>
    <col min="6407" max="6407" width="8.75" style="441" customWidth="1"/>
    <col min="6408" max="6656" width="9" style="441"/>
    <col min="6657" max="6657" width="17.75" style="441" customWidth="1"/>
    <col min="6658" max="6658" width="15.125" style="441" customWidth="1"/>
    <col min="6659" max="6659" width="18.75" style="441" customWidth="1"/>
    <col min="6660" max="6660" width="16.875" style="441" customWidth="1"/>
    <col min="6661" max="6661" width="17.125" style="441" customWidth="1"/>
    <col min="6662" max="6662" width="15" style="441" customWidth="1"/>
    <col min="6663" max="6663" width="8.75" style="441" customWidth="1"/>
    <col min="6664" max="6912" width="9" style="441"/>
    <col min="6913" max="6913" width="17.75" style="441" customWidth="1"/>
    <col min="6914" max="6914" width="15.125" style="441" customWidth="1"/>
    <col min="6915" max="6915" width="18.75" style="441" customWidth="1"/>
    <col min="6916" max="6916" width="16.875" style="441" customWidth="1"/>
    <col min="6917" max="6917" width="17.125" style="441" customWidth="1"/>
    <col min="6918" max="6918" width="15" style="441" customWidth="1"/>
    <col min="6919" max="6919" width="8.75" style="441" customWidth="1"/>
    <col min="6920" max="7168" width="9" style="441"/>
    <col min="7169" max="7169" width="17.75" style="441" customWidth="1"/>
    <col min="7170" max="7170" width="15.125" style="441" customWidth="1"/>
    <col min="7171" max="7171" width="18.75" style="441" customWidth="1"/>
    <col min="7172" max="7172" width="16.875" style="441" customWidth="1"/>
    <col min="7173" max="7173" width="17.125" style="441" customWidth="1"/>
    <col min="7174" max="7174" width="15" style="441" customWidth="1"/>
    <col min="7175" max="7175" width="8.75" style="441" customWidth="1"/>
    <col min="7176" max="7424" width="9" style="441"/>
    <col min="7425" max="7425" width="17.75" style="441" customWidth="1"/>
    <col min="7426" max="7426" width="15.125" style="441" customWidth="1"/>
    <col min="7427" max="7427" width="18.75" style="441" customWidth="1"/>
    <col min="7428" max="7428" width="16.875" style="441" customWidth="1"/>
    <col min="7429" max="7429" width="17.125" style="441" customWidth="1"/>
    <col min="7430" max="7430" width="15" style="441" customWidth="1"/>
    <col min="7431" max="7431" width="8.75" style="441" customWidth="1"/>
    <col min="7432" max="7680" width="9" style="441"/>
    <col min="7681" max="7681" width="17.75" style="441" customWidth="1"/>
    <col min="7682" max="7682" width="15.125" style="441" customWidth="1"/>
    <col min="7683" max="7683" width="18.75" style="441" customWidth="1"/>
    <col min="7684" max="7684" width="16.875" style="441" customWidth="1"/>
    <col min="7685" max="7685" width="17.125" style="441" customWidth="1"/>
    <col min="7686" max="7686" width="15" style="441" customWidth="1"/>
    <col min="7687" max="7687" width="8.75" style="441" customWidth="1"/>
    <col min="7688" max="7936" width="9" style="441"/>
    <col min="7937" max="7937" width="17.75" style="441" customWidth="1"/>
    <col min="7938" max="7938" width="15.125" style="441" customWidth="1"/>
    <col min="7939" max="7939" width="18.75" style="441" customWidth="1"/>
    <col min="7940" max="7940" width="16.875" style="441" customWidth="1"/>
    <col min="7941" max="7941" width="17.125" style="441" customWidth="1"/>
    <col min="7942" max="7942" width="15" style="441" customWidth="1"/>
    <col min="7943" max="7943" width="8.75" style="441" customWidth="1"/>
    <col min="7944" max="8192" width="9" style="441"/>
    <col min="8193" max="8193" width="17.75" style="441" customWidth="1"/>
    <col min="8194" max="8194" width="15.125" style="441" customWidth="1"/>
    <col min="8195" max="8195" width="18.75" style="441" customWidth="1"/>
    <col min="8196" max="8196" width="16.875" style="441" customWidth="1"/>
    <col min="8197" max="8197" width="17.125" style="441" customWidth="1"/>
    <col min="8198" max="8198" width="15" style="441" customWidth="1"/>
    <col min="8199" max="8199" width="8.75" style="441" customWidth="1"/>
    <col min="8200" max="8448" width="9" style="441"/>
    <col min="8449" max="8449" width="17.75" style="441" customWidth="1"/>
    <col min="8450" max="8450" width="15.125" style="441" customWidth="1"/>
    <col min="8451" max="8451" width="18.75" style="441" customWidth="1"/>
    <col min="8452" max="8452" width="16.875" style="441" customWidth="1"/>
    <col min="8453" max="8453" width="17.125" style="441" customWidth="1"/>
    <col min="8454" max="8454" width="15" style="441" customWidth="1"/>
    <col min="8455" max="8455" width="8.75" style="441" customWidth="1"/>
    <col min="8456" max="8704" width="9" style="441"/>
    <col min="8705" max="8705" width="17.75" style="441" customWidth="1"/>
    <col min="8706" max="8706" width="15.125" style="441" customWidth="1"/>
    <col min="8707" max="8707" width="18.75" style="441" customWidth="1"/>
    <col min="8708" max="8708" width="16.875" style="441" customWidth="1"/>
    <col min="8709" max="8709" width="17.125" style="441" customWidth="1"/>
    <col min="8710" max="8710" width="15" style="441" customWidth="1"/>
    <col min="8711" max="8711" width="8.75" style="441" customWidth="1"/>
    <col min="8712" max="8960" width="9" style="441"/>
    <col min="8961" max="8961" width="17.75" style="441" customWidth="1"/>
    <col min="8962" max="8962" width="15.125" style="441" customWidth="1"/>
    <col min="8963" max="8963" width="18.75" style="441" customWidth="1"/>
    <col min="8964" max="8964" width="16.875" style="441" customWidth="1"/>
    <col min="8965" max="8965" width="17.125" style="441" customWidth="1"/>
    <col min="8966" max="8966" width="15" style="441" customWidth="1"/>
    <col min="8967" max="8967" width="8.75" style="441" customWidth="1"/>
    <col min="8968" max="9216" width="9" style="441"/>
    <col min="9217" max="9217" width="17.75" style="441" customWidth="1"/>
    <col min="9218" max="9218" width="15.125" style="441" customWidth="1"/>
    <col min="9219" max="9219" width="18.75" style="441" customWidth="1"/>
    <col min="9220" max="9220" width="16.875" style="441" customWidth="1"/>
    <col min="9221" max="9221" width="17.125" style="441" customWidth="1"/>
    <col min="9222" max="9222" width="15" style="441" customWidth="1"/>
    <col min="9223" max="9223" width="8.75" style="441" customWidth="1"/>
    <col min="9224" max="9472" width="9" style="441"/>
    <col min="9473" max="9473" width="17.75" style="441" customWidth="1"/>
    <col min="9474" max="9474" width="15.125" style="441" customWidth="1"/>
    <col min="9475" max="9475" width="18.75" style="441" customWidth="1"/>
    <col min="9476" max="9476" width="16.875" style="441" customWidth="1"/>
    <col min="9477" max="9477" width="17.125" style="441" customWidth="1"/>
    <col min="9478" max="9478" width="15" style="441" customWidth="1"/>
    <col min="9479" max="9479" width="8.75" style="441" customWidth="1"/>
    <col min="9480" max="9728" width="9" style="441"/>
    <col min="9729" max="9729" width="17.75" style="441" customWidth="1"/>
    <col min="9730" max="9730" width="15.125" style="441" customWidth="1"/>
    <col min="9731" max="9731" width="18.75" style="441" customWidth="1"/>
    <col min="9732" max="9732" width="16.875" style="441" customWidth="1"/>
    <col min="9733" max="9733" width="17.125" style="441" customWidth="1"/>
    <col min="9734" max="9734" width="15" style="441" customWidth="1"/>
    <col min="9735" max="9735" width="8.75" style="441" customWidth="1"/>
    <col min="9736" max="9984" width="9" style="441"/>
    <col min="9985" max="9985" width="17.75" style="441" customWidth="1"/>
    <col min="9986" max="9986" width="15.125" style="441" customWidth="1"/>
    <col min="9987" max="9987" width="18.75" style="441" customWidth="1"/>
    <col min="9988" max="9988" width="16.875" style="441" customWidth="1"/>
    <col min="9989" max="9989" width="17.125" style="441" customWidth="1"/>
    <col min="9990" max="9990" width="15" style="441" customWidth="1"/>
    <col min="9991" max="9991" width="8.75" style="441" customWidth="1"/>
    <col min="9992" max="10240" width="9" style="441"/>
    <col min="10241" max="10241" width="17.75" style="441" customWidth="1"/>
    <col min="10242" max="10242" width="15.125" style="441" customWidth="1"/>
    <col min="10243" max="10243" width="18.75" style="441" customWidth="1"/>
    <col min="10244" max="10244" width="16.875" style="441" customWidth="1"/>
    <col min="10245" max="10245" width="17.125" style="441" customWidth="1"/>
    <col min="10246" max="10246" width="15" style="441" customWidth="1"/>
    <col min="10247" max="10247" width="8.75" style="441" customWidth="1"/>
    <col min="10248" max="10496" width="9" style="441"/>
    <col min="10497" max="10497" width="17.75" style="441" customWidth="1"/>
    <col min="10498" max="10498" width="15.125" style="441" customWidth="1"/>
    <col min="10499" max="10499" width="18.75" style="441" customWidth="1"/>
    <col min="10500" max="10500" width="16.875" style="441" customWidth="1"/>
    <col min="10501" max="10501" width="17.125" style="441" customWidth="1"/>
    <col min="10502" max="10502" width="15" style="441" customWidth="1"/>
    <col min="10503" max="10503" width="8.75" style="441" customWidth="1"/>
    <col min="10504" max="10752" width="9" style="441"/>
    <col min="10753" max="10753" width="17.75" style="441" customWidth="1"/>
    <col min="10754" max="10754" width="15.125" style="441" customWidth="1"/>
    <col min="10755" max="10755" width="18.75" style="441" customWidth="1"/>
    <col min="10756" max="10756" width="16.875" style="441" customWidth="1"/>
    <col min="10757" max="10757" width="17.125" style="441" customWidth="1"/>
    <col min="10758" max="10758" width="15" style="441" customWidth="1"/>
    <col min="10759" max="10759" width="8.75" style="441" customWidth="1"/>
    <col min="10760" max="11008" width="9" style="441"/>
    <col min="11009" max="11009" width="17.75" style="441" customWidth="1"/>
    <col min="11010" max="11010" width="15.125" style="441" customWidth="1"/>
    <col min="11011" max="11011" width="18.75" style="441" customWidth="1"/>
    <col min="11012" max="11012" width="16.875" style="441" customWidth="1"/>
    <col min="11013" max="11013" width="17.125" style="441" customWidth="1"/>
    <col min="11014" max="11014" width="15" style="441" customWidth="1"/>
    <col min="11015" max="11015" width="8.75" style="441" customWidth="1"/>
    <col min="11016" max="11264" width="9" style="441"/>
    <col min="11265" max="11265" width="17.75" style="441" customWidth="1"/>
    <col min="11266" max="11266" width="15.125" style="441" customWidth="1"/>
    <col min="11267" max="11267" width="18.75" style="441" customWidth="1"/>
    <col min="11268" max="11268" width="16.875" style="441" customWidth="1"/>
    <col min="11269" max="11269" width="17.125" style="441" customWidth="1"/>
    <col min="11270" max="11270" width="15" style="441" customWidth="1"/>
    <col min="11271" max="11271" width="8.75" style="441" customWidth="1"/>
    <col min="11272" max="11520" width="9" style="441"/>
    <col min="11521" max="11521" width="17.75" style="441" customWidth="1"/>
    <col min="11522" max="11522" width="15.125" style="441" customWidth="1"/>
    <col min="11523" max="11523" width="18.75" style="441" customWidth="1"/>
    <col min="11524" max="11524" width="16.875" style="441" customWidth="1"/>
    <col min="11525" max="11525" width="17.125" style="441" customWidth="1"/>
    <col min="11526" max="11526" width="15" style="441" customWidth="1"/>
    <col min="11527" max="11527" width="8.75" style="441" customWidth="1"/>
    <col min="11528" max="11776" width="9" style="441"/>
    <col min="11777" max="11777" width="17.75" style="441" customWidth="1"/>
    <col min="11778" max="11778" width="15.125" style="441" customWidth="1"/>
    <col min="11779" max="11779" width="18.75" style="441" customWidth="1"/>
    <col min="11780" max="11780" width="16.875" style="441" customWidth="1"/>
    <col min="11781" max="11781" width="17.125" style="441" customWidth="1"/>
    <col min="11782" max="11782" width="15" style="441" customWidth="1"/>
    <col min="11783" max="11783" width="8.75" style="441" customWidth="1"/>
    <col min="11784" max="12032" width="9" style="441"/>
    <col min="12033" max="12033" width="17.75" style="441" customWidth="1"/>
    <col min="12034" max="12034" width="15.125" style="441" customWidth="1"/>
    <col min="12035" max="12035" width="18.75" style="441" customWidth="1"/>
    <col min="12036" max="12036" width="16.875" style="441" customWidth="1"/>
    <col min="12037" max="12037" width="17.125" style="441" customWidth="1"/>
    <col min="12038" max="12038" width="15" style="441" customWidth="1"/>
    <col min="12039" max="12039" width="8.75" style="441" customWidth="1"/>
    <col min="12040" max="12288" width="9" style="441"/>
    <col min="12289" max="12289" width="17.75" style="441" customWidth="1"/>
    <col min="12290" max="12290" width="15.125" style="441" customWidth="1"/>
    <col min="12291" max="12291" width="18.75" style="441" customWidth="1"/>
    <col min="12292" max="12292" width="16.875" style="441" customWidth="1"/>
    <col min="12293" max="12293" width="17.125" style="441" customWidth="1"/>
    <col min="12294" max="12294" width="15" style="441" customWidth="1"/>
    <col min="12295" max="12295" width="8.75" style="441" customWidth="1"/>
    <col min="12296" max="12544" width="9" style="441"/>
    <col min="12545" max="12545" width="17.75" style="441" customWidth="1"/>
    <col min="12546" max="12546" width="15.125" style="441" customWidth="1"/>
    <col min="12547" max="12547" width="18.75" style="441" customWidth="1"/>
    <col min="12548" max="12548" width="16.875" style="441" customWidth="1"/>
    <col min="12549" max="12549" width="17.125" style="441" customWidth="1"/>
    <col min="12550" max="12550" width="15" style="441" customWidth="1"/>
    <col min="12551" max="12551" width="8.75" style="441" customWidth="1"/>
    <col min="12552" max="12800" width="9" style="441"/>
    <col min="12801" max="12801" width="17.75" style="441" customWidth="1"/>
    <col min="12802" max="12802" width="15.125" style="441" customWidth="1"/>
    <col min="12803" max="12803" width="18.75" style="441" customWidth="1"/>
    <col min="12804" max="12804" width="16.875" style="441" customWidth="1"/>
    <col min="12805" max="12805" width="17.125" style="441" customWidth="1"/>
    <col min="12806" max="12806" width="15" style="441" customWidth="1"/>
    <col min="12807" max="12807" width="8.75" style="441" customWidth="1"/>
    <col min="12808" max="13056" width="9" style="441"/>
    <col min="13057" max="13057" width="17.75" style="441" customWidth="1"/>
    <col min="13058" max="13058" width="15.125" style="441" customWidth="1"/>
    <col min="13059" max="13059" width="18.75" style="441" customWidth="1"/>
    <col min="13060" max="13060" width="16.875" style="441" customWidth="1"/>
    <col min="13061" max="13061" width="17.125" style="441" customWidth="1"/>
    <col min="13062" max="13062" width="15" style="441" customWidth="1"/>
    <col min="13063" max="13063" width="8.75" style="441" customWidth="1"/>
    <col min="13064" max="13312" width="9" style="441"/>
    <col min="13313" max="13313" width="17.75" style="441" customWidth="1"/>
    <col min="13314" max="13314" width="15.125" style="441" customWidth="1"/>
    <col min="13315" max="13315" width="18.75" style="441" customWidth="1"/>
    <col min="13316" max="13316" width="16.875" style="441" customWidth="1"/>
    <col min="13317" max="13317" width="17.125" style="441" customWidth="1"/>
    <col min="13318" max="13318" width="15" style="441" customWidth="1"/>
    <col min="13319" max="13319" width="8.75" style="441" customWidth="1"/>
    <col min="13320" max="13568" width="9" style="441"/>
    <col min="13569" max="13569" width="17.75" style="441" customWidth="1"/>
    <col min="13570" max="13570" width="15.125" style="441" customWidth="1"/>
    <col min="13571" max="13571" width="18.75" style="441" customWidth="1"/>
    <col min="13572" max="13572" width="16.875" style="441" customWidth="1"/>
    <col min="13573" max="13573" width="17.125" style="441" customWidth="1"/>
    <col min="13574" max="13574" width="15" style="441" customWidth="1"/>
    <col min="13575" max="13575" width="8.75" style="441" customWidth="1"/>
    <col min="13576" max="13824" width="9" style="441"/>
    <col min="13825" max="13825" width="17.75" style="441" customWidth="1"/>
    <col min="13826" max="13826" width="15.125" style="441" customWidth="1"/>
    <col min="13827" max="13827" width="18.75" style="441" customWidth="1"/>
    <col min="13828" max="13828" width="16.875" style="441" customWidth="1"/>
    <col min="13829" max="13829" width="17.125" style="441" customWidth="1"/>
    <col min="13830" max="13830" width="15" style="441" customWidth="1"/>
    <col min="13831" max="13831" width="8.75" style="441" customWidth="1"/>
    <col min="13832" max="14080" width="9" style="441"/>
    <col min="14081" max="14081" width="17.75" style="441" customWidth="1"/>
    <col min="14082" max="14082" width="15.125" style="441" customWidth="1"/>
    <col min="14083" max="14083" width="18.75" style="441" customWidth="1"/>
    <col min="14084" max="14084" width="16.875" style="441" customWidth="1"/>
    <col min="14085" max="14085" width="17.125" style="441" customWidth="1"/>
    <col min="14086" max="14086" width="15" style="441" customWidth="1"/>
    <col min="14087" max="14087" width="8.75" style="441" customWidth="1"/>
    <col min="14088" max="14336" width="9" style="441"/>
    <col min="14337" max="14337" width="17.75" style="441" customWidth="1"/>
    <col min="14338" max="14338" width="15.125" style="441" customWidth="1"/>
    <col min="14339" max="14339" width="18.75" style="441" customWidth="1"/>
    <col min="14340" max="14340" width="16.875" style="441" customWidth="1"/>
    <col min="14341" max="14341" width="17.125" style="441" customWidth="1"/>
    <col min="14342" max="14342" width="15" style="441" customWidth="1"/>
    <col min="14343" max="14343" width="8.75" style="441" customWidth="1"/>
    <col min="14344" max="14592" width="9" style="441"/>
    <col min="14593" max="14593" width="17.75" style="441" customWidth="1"/>
    <col min="14594" max="14594" width="15.125" style="441" customWidth="1"/>
    <col min="14595" max="14595" width="18.75" style="441" customWidth="1"/>
    <col min="14596" max="14596" width="16.875" style="441" customWidth="1"/>
    <col min="14597" max="14597" width="17.125" style="441" customWidth="1"/>
    <col min="14598" max="14598" width="15" style="441" customWidth="1"/>
    <col min="14599" max="14599" width="8.75" style="441" customWidth="1"/>
    <col min="14600" max="14848" width="9" style="441"/>
    <col min="14849" max="14849" width="17.75" style="441" customWidth="1"/>
    <col min="14850" max="14850" width="15.125" style="441" customWidth="1"/>
    <col min="14851" max="14851" width="18.75" style="441" customWidth="1"/>
    <col min="14852" max="14852" width="16.875" style="441" customWidth="1"/>
    <col min="14853" max="14853" width="17.125" style="441" customWidth="1"/>
    <col min="14854" max="14854" width="15" style="441" customWidth="1"/>
    <col min="14855" max="14855" width="8.75" style="441" customWidth="1"/>
    <col min="14856" max="15104" width="9" style="441"/>
    <col min="15105" max="15105" width="17.75" style="441" customWidth="1"/>
    <col min="15106" max="15106" width="15.125" style="441" customWidth="1"/>
    <col min="15107" max="15107" width="18.75" style="441" customWidth="1"/>
    <col min="15108" max="15108" width="16.875" style="441" customWidth="1"/>
    <col min="15109" max="15109" width="17.125" style="441" customWidth="1"/>
    <col min="15110" max="15110" width="15" style="441" customWidth="1"/>
    <col min="15111" max="15111" width="8.75" style="441" customWidth="1"/>
    <col min="15112" max="15360" width="9" style="441"/>
    <col min="15361" max="15361" width="17.75" style="441" customWidth="1"/>
    <col min="15362" max="15362" width="15.125" style="441" customWidth="1"/>
    <col min="15363" max="15363" width="18.75" style="441" customWidth="1"/>
    <col min="15364" max="15364" width="16.875" style="441" customWidth="1"/>
    <col min="15365" max="15365" width="17.125" style="441" customWidth="1"/>
    <col min="15366" max="15366" width="15" style="441" customWidth="1"/>
    <col min="15367" max="15367" width="8.75" style="441" customWidth="1"/>
    <col min="15368" max="15616" width="9" style="441"/>
    <col min="15617" max="15617" width="17.75" style="441" customWidth="1"/>
    <col min="15618" max="15618" width="15.125" style="441" customWidth="1"/>
    <col min="15619" max="15619" width="18.75" style="441" customWidth="1"/>
    <col min="15620" max="15620" width="16.875" style="441" customWidth="1"/>
    <col min="15621" max="15621" width="17.125" style="441" customWidth="1"/>
    <col min="15622" max="15622" width="15" style="441" customWidth="1"/>
    <col min="15623" max="15623" width="8.75" style="441" customWidth="1"/>
    <col min="15624" max="15872" width="9" style="441"/>
    <col min="15873" max="15873" width="17.75" style="441" customWidth="1"/>
    <col min="15874" max="15874" width="15.125" style="441" customWidth="1"/>
    <col min="15875" max="15875" width="18.75" style="441" customWidth="1"/>
    <col min="15876" max="15876" width="16.875" style="441" customWidth="1"/>
    <col min="15877" max="15877" width="17.125" style="441" customWidth="1"/>
    <col min="15878" max="15878" width="15" style="441" customWidth="1"/>
    <col min="15879" max="15879" width="8.75" style="441" customWidth="1"/>
    <col min="15880" max="16128" width="9" style="441"/>
    <col min="16129" max="16129" width="17.75" style="441" customWidth="1"/>
    <col min="16130" max="16130" width="15.125" style="441" customWidth="1"/>
    <col min="16131" max="16131" width="18.75" style="441" customWidth="1"/>
    <col min="16132" max="16132" width="16.875" style="441" customWidth="1"/>
    <col min="16133" max="16133" width="17.125" style="441" customWidth="1"/>
    <col min="16134" max="16134" width="15" style="441" customWidth="1"/>
    <col min="16135" max="16135" width="8.75" style="441" customWidth="1"/>
    <col min="16136" max="16384" width="9" style="441"/>
  </cols>
  <sheetData>
    <row r="1" spans="1:11" s="9" customFormat="1" ht="13.5" x14ac:dyDescent="0.3">
      <c r="A1" s="515" t="s">
        <v>434</v>
      </c>
      <c r="B1" s="515"/>
      <c r="C1" s="515"/>
      <c r="D1" s="515"/>
      <c r="E1" s="515"/>
      <c r="F1" s="515"/>
      <c r="G1" s="515"/>
    </row>
    <row r="2" spans="1:11" s="9" customFormat="1" ht="31.5" x14ac:dyDescent="0.3">
      <c r="A2" s="567" t="s">
        <v>435</v>
      </c>
      <c r="B2" s="567"/>
      <c r="C2" s="567"/>
      <c r="D2" s="567"/>
      <c r="E2" s="567"/>
      <c r="F2" s="567"/>
      <c r="G2" s="567"/>
    </row>
    <row r="3" spans="1:11" s="440" customFormat="1" ht="12" x14ac:dyDescent="0.3">
      <c r="A3" s="439"/>
      <c r="B3" s="439"/>
      <c r="C3" s="439"/>
      <c r="D3" s="439"/>
      <c r="E3" s="439"/>
      <c r="F3" s="439"/>
      <c r="G3" s="439"/>
    </row>
    <row r="4" spans="1:11" ht="24.75" customHeight="1" x14ac:dyDescent="0.3">
      <c r="A4" s="568" t="s">
        <v>436</v>
      </c>
      <c r="B4" s="568"/>
      <c r="C4" s="568"/>
      <c r="D4" s="568"/>
      <c r="E4" s="568"/>
      <c r="F4" s="568"/>
      <c r="G4" s="568"/>
    </row>
    <row r="5" spans="1:11" ht="24.75" customHeight="1" thickBot="1" x14ac:dyDescent="0.35">
      <c r="A5" s="569" t="s">
        <v>437</v>
      </c>
      <c r="B5" s="569"/>
      <c r="C5" s="569"/>
      <c r="D5" s="569"/>
      <c r="E5" s="569"/>
      <c r="F5" s="569"/>
      <c r="G5" s="569"/>
    </row>
    <row r="6" spans="1:11" s="446" customFormat="1" ht="24.75" customHeight="1" thickBot="1" x14ac:dyDescent="0.35">
      <c r="A6" s="442" t="s">
        <v>438</v>
      </c>
      <c r="B6" s="443" t="s">
        <v>439</v>
      </c>
      <c r="C6" s="443" t="s">
        <v>440</v>
      </c>
      <c r="D6" s="443" t="s">
        <v>441</v>
      </c>
      <c r="E6" s="443" t="s">
        <v>442</v>
      </c>
      <c r="F6" s="444" t="s">
        <v>443</v>
      </c>
      <c r="G6" s="445" t="s">
        <v>444</v>
      </c>
    </row>
    <row r="7" spans="1:11" s="446" customFormat="1" ht="24.75" customHeight="1" thickTop="1" x14ac:dyDescent="0.3">
      <c r="A7" s="447" t="s">
        <v>445</v>
      </c>
      <c r="B7" s="448"/>
      <c r="C7" s="449"/>
      <c r="D7" s="449"/>
      <c r="E7" s="449"/>
      <c r="F7" s="450">
        <f>SUM(F8:F12)</f>
        <v>60577592</v>
      </c>
      <c r="G7" s="451"/>
    </row>
    <row r="8" spans="1:11" s="446" customFormat="1" ht="24.75" customHeight="1" x14ac:dyDescent="0.3">
      <c r="A8" s="483" t="s">
        <v>446</v>
      </c>
      <c r="B8" s="452" t="s">
        <v>447</v>
      </c>
      <c r="C8" s="453" t="s">
        <v>448</v>
      </c>
      <c r="D8" s="453" t="s">
        <v>449</v>
      </c>
      <c r="E8" s="453" t="s">
        <v>450</v>
      </c>
      <c r="F8" s="454">
        <v>5576347</v>
      </c>
      <c r="G8" s="455" t="s">
        <v>451</v>
      </c>
    </row>
    <row r="9" spans="1:11" s="446" customFormat="1" ht="24.75" customHeight="1" x14ac:dyDescent="0.3">
      <c r="A9" s="483" t="s">
        <v>452</v>
      </c>
      <c r="B9" s="452" t="s">
        <v>447</v>
      </c>
      <c r="C9" s="453" t="s">
        <v>453</v>
      </c>
      <c r="D9" s="453" t="s">
        <v>454</v>
      </c>
      <c r="E9" s="453" t="s">
        <v>455</v>
      </c>
      <c r="F9" s="454">
        <v>20433515</v>
      </c>
      <c r="G9" s="455" t="s">
        <v>451</v>
      </c>
    </row>
    <row r="10" spans="1:11" s="446" customFormat="1" ht="24.75" customHeight="1" x14ac:dyDescent="0.3">
      <c r="A10" s="483" t="s">
        <v>456</v>
      </c>
      <c r="B10" s="452" t="s">
        <v>447</v>
      </c>
      <c r="C10" s="453" t="s">
        <v>457</v>
      </c>
      <c r="D10" s="453" t="s">
        <v>458</v>
      </c>
      <c r="E10" s="453" t="s">
        <v>459</v>
      </c>
      <c r="F10" s="454">
        <v>14096587</v>
      </c>
      <c r="G10" s="455" t="s">
        <v>451</v>
      </c>
    </row>
    <row r="11" spans="1:11" s="446" customFormat="1" ht="24.75" customHeight="1" x14ac:dyDescent="0.3">
      <c r="A11" s="483" t="s">
        <v>460</v>
      </c>
      <c r="B11" s="452" t="s">
        <v>447</v>
      </c>
      <c r="C11" s="453" t="s">
        <v>457</v>
      </c>
      <c r="D11" s="456" t="s">
        <v>461</v>
      </c>
      <c r="E11" s="456" t="s">
        <v>462</v>
      </c>
      <c r="F11" s="457">
        <v>13230800</v>
      </c>
      <c r="G11" s="458" t="s">
        <v>463</v>
      </c>
    </row>
    <row r="12" spans="1:11" s="446" customFormat="1" ht="24.75" customHeight="1" thickBot="1" x14ac:dyDescent="0.35">
      <c r="A12" s="459" t="s">
        <v>464</v>
      </c>
      <c r="B12" s="460" t="s">
        <v>465</v>
      </c>
      <c r="C12" s="461" t="s">
        <v>457</v>
      </c>
      <c r="D12" s="461" t="s">
        <v>466</v>
      </c>
      <c r="E12" s="462" t="s">
        <v>467</v>
      </c>
      <c r="F12" s="463">
        <v>7240343</v>
      </c>
      <c r="G12" s="464" t="s">
        <v>451</v>
      </c>
      <c r="K12" s="465"/>
    </row>
    <row r="13" spans="1:11" ht="24.75" customHeight="1" x14ac:dyDescent="0.3"/>
    <row r="14" spans="1:11" ht="24.75" customHeight="1" x14ac:dyDescent="0.3">
      <c r="A14" s="568" t="s">
        <v>468</v>
      </c>
      <c r="B14" s="568"/>
      <c r="C14" s="568"/>
      <c r="D14" s="568"/>
      <c r="E14" s="568"/>
      <c r="F14" s="568"/>
      <c r="G14" s="568"/>
    </row>
    <row r="15" spans="1:11" ht="24.75" customHeight="1" thickBot="1" x14ac:dyDescent="0.35">
      <c r="A15" s="569" t="s">
        <v>469</v>
      </c>
      <c r="B15" s="569"/>
      <c r="C15" s="569"/>
      <c r="D15" s="569"/>
      <c r="E15" s="569"/>
      <c r="F15" s="569"/>
      <c r="G15" s="569"/>
    </row>
    <row r="16" spans="1:11" s="446" customFormat="1" ht="24.75" customHeight="1" thickBot="1" x14ac:dyDescent="0.35">
      <c r="A16" s="442" t="s">
        <v>470</v>
      </c>
      <c r="B16" s="443" t="s">
        <v>471</v>
      </c>
      <c r="C16" s="443" t="s">
        <v>472</v>
      </c>
      <c r="D16" s="443" t="s">
        <v>473</v>
      </c>
      <c r="E16" s="443" t="s">
        <v>474</v>
      </c>
      <c r="F16" s="444" t="s">
        <v>475</v>
      </c>
      <c r="G16" s="445" t="s">
        <v>476</v>
      </c>
    </row>
    <row r="17" spans="1:7" s="446" customFormat="1" ht="24.75" customHeight="1" thickTop="1" thickBot="1" x14ac:dyDescent="0.35">
      <c r="A17" s="467" t="s">
        <v>477</v>
      </c>
      <c r="B17" s="468" t="s">
        <v>478</v>
      </c>
      <c r="C17" s="461" t="s">
        <v>479</v>
      </c>
      <c r="D17" s="461"/>
      <c r="E17" s="462" t="s">
        <v>480</v>
      </c>
      <c r="F17" s="469"/>
      <c r="G17" s="470"/>
    </row>
    <row r="18" spans="1:7" ht="24.75" customHeight="1" x14ac:dyDescent="0.3"/>
    <row r="19" spans="1:7" ht="24.75" customHeight="1" x14ac:dyDescent="0.3">
      <c r="A19" s="568" t="s">
        <v>481</v>
      </c>
      <c r="B19" s="568"/>
      <c r="C19" s="568"/>
      <c r="D19" s="568"/>
      <c r="E19" s="568"/>
      <c r="F19" s="568"/>
      <c r="G19" s="568"/>
    </row>
    <row r="20" spans="1:7" ht="24.75" customHeight="1" thickBot="1" x14ac:dyDescent="0.35">
      <c r="A20" s="569" t="s">
        <v>482</v>
      </c>
      <c r="B20" s="569"/>
      <c r="C20" s="569"/>
      <c r="D20" s="569"/>
      <c r="E20" s="569"/>
      <c r="F20" s="569"/>
      <c r="G20" s="569"/>
    </row>
    <row r="21" spans="1:7" s="446" customFormat="1" ht="24.75" customHeight="1" thickBot="1" x14ac:dyDescent="0.35">
      <c r="A21" s="471" t="s">
        <v>483</v>
      </c>
      <c r="B21" s="472" t="s">
        <v>484</v>
      </c>
      <c r="C21" s="472" t="s">
        <v>485</v>
      </c>
      <c r="D21" s="472" t="s">
        <v>486</v>
      </c>
      <c r="E21" s="570" t="s">
        <v>487</v>
      </c>
      <c r="F21" s="571"/>
      <c r="G21" s="473" t="s">
        <v>488</v>
      </c>
    </row>
    <row r="22" spans="1:7" s="446" customFormat="1" ht="24.75" customHeight="1" thickTop="1" x14ac:dyDescent="0.3">
      <c r="A22" s="474" t="s">
        <v>489</v>
      </c>
      <c r="B22" s="475"/>
      <c r="C22" s="476"/>
      <c r="D22" s="477">
        <f>SUM(D23:D27)</f>
        <v>41645793</v>
      </c>
      <c r="E22" s="572"/>
      <c r="F22" s="573"/>
      <c r="G22" s="478"/>
    </row>
    <row r="23" spans="1:7" s="446" customFormat="1" ht="24.75" customHeight="1" x14ac:dyDescent="0.3">
      <c r="A23" s="483" t="s">
        <v>446</v>
      </c>
      <c r="B23" s="479" t="s">
        <v>447</v>
      </c>
      <c r="C23" s="456" t="s">
        <v>490</v>
      </c>
      <c r="D23" s="480">
        <v>5876303</v>
      </c>
      <c r="E23" s="566"/>
      <c r="F23" s="566"/>
      <c r="G23" s="458"/>
    </row>
    <row r="24" spans="1:7" s="446" customFormat="1" ht="24.75" customHeight="1" x14ac:dyDescent="0.3">
      <c r="A24" s="483" t="s">
        <v>452</v>
      </c>
      <c r="B24" s="479" t="s">
        <v>447</v>
      </c>
      <c r="C24" s="456" t="s">
        <v>491</v>
      </c>
      <c r="D24" s="480">
        <v>21669000</v>
      </c>
      <c r="E24" s="566"/>
      <c r="F24" s="566"/>
      <c r="G24" s="458"/>
    </row>
    <row r="25" spans="1:7" s="446" customFormat="1" ht="24.75" customHeight="1" x14ac:dyDescent="0.3">
      <c r="A25" s="483" t="s">
        <v>456</v>
      </c>
      <c r="B25" s="479" t="s">
        <v>447</v>
      </c>
      <c r="C25" s="456" t="s">
        <v>492</v>
      </c>
      <c r="D25" s="480">
        <v>11561870</v>
      </c>
      <c r="E25" s="566"/>
      <c r="F25" s="566"/>
      <c r="G25" s="458"/>
    </row>
    <row r="26" spans="1:7" s="446" customFormat="1" ht="24.75" customHeight="1" x14ac:dyDescent="0.3">
      <c r="A26" s="483" t="s">
        <v>460</v>
      </c>
      <c r="B26" s="479" t="s">
        <v>447</v>
      </c>
      <c r="C26" s="456" t="s">
        <v>493</v>
      </c>
      <c r="D26" s="480">
        <v>597720</v>
      </c>
      <c r="E26" s="566"/>
      <c r="F26" s="566"/>
      <c r="G26" s="458"/>
    </row>
    <row r="27" spans="1:7" s="446" customFormat="1" ht="24.75" customHeight="1" thickBot="1" x14ac:dyDescent="0.35">
      <c r="A27" s="467" t="s">
        <v>464</v>
      </c>
      <c r="B27" s="460" t="s">
        <v>465</v>
      </c>
      <c r="C27" s="461" t="s">
        <v>494</v>
      </c>
      <c r="D27" s="481">
        <v>1940900</v>
      </c>
      <c r="E27" s="578"/>
      <c r="F27" s="579"/>
      <c r="G27" s="470"/>
    </row>
    <row r="28" spans="1:7" ht="24.75" customHeight="1" x14ac:dyDescent="0.3">
      <c r="G28" s="482"/>
    </row>
    <row r="29" spans="1:7" ht="24.75" customHeight="1" x14ac:dyDescent="0.3">
      <c r="A29" s="568" t="s">
        <v>495</v>
      </c>
      <c r="B29" s="568"/>
      <c r="C29" s="568"/>
      <c r="D29" s="568"/>
      <c r="E29" s="568"/>
      <c r="F29" s="568"/>
      <c r="G29" s="568"/>
    </row>
    <row r="30" spans="1:7" ht="24.75" customHeight="1" thickBot="1" x14ac:dyDescent="0.35">
      <c r="A30" s="569" t="s">
        <v>469</v>
      </c>
      <c r="B30" s="569"/>
      <c r="C30" s="569"/>
      <c r="D30" s="569"/>
      <c r="E30" s="569"/>
      <c r="F30" s="569"/>
      <c r="G30" s="569"/>
    </row>
    <row r="31" spans="1:7" s="446" customFormat="1" ht="24.75" customHeight="1" thickBot="1" x14ac:dyDescent="0.35">
      <c r="A31" s="442" t="s">
        <v>470</v>
      </c>
      <c r="B31" s="580" t="s">
        <v>496</v>
      </c>
      <c r="C31" s="581"/>
      <c r="D31" s="443" t="s">
        <v>497</v>
      </c>
      <c r="E31" s="443" t="s">
        <v>498</v>
      </c>
      <c r="F31" s="582" t="s">
        <v>488</v>
      </c>
      <c r="G31" s="583"/>
    </row>
    <row r="32" spans="1:7" s="446" customFormat="1" ht="24.75" customHeight="1" thickTop="1" thickBot="1" x14ac:dyDescent="0.35">
      <c r="A32" s="467" t="s">
        <v>499</v>
      </c>
      <c r="B32" s="574" t="s">
        <v>500</v>
      </c>
      <c r="C32" s="575"/>
      <c r="D32" s="461"/>
      <c r="E32" s="462"/>
      <c r="F32" s="576"/>
      <c r="G32" s="577"/>
    </row>
  </sheetData>
  <mergeCells count="21">
    <mergeCell ref="B32:C32"/>
    <mergeCell ref="F32:G32"/>
    <mergeCell ref="E25:F25"/>
    <mergeCell ref="E26:F26"/>
    <mergeCell ref="E27:F27"/>
    <mergeCell ref="A29:G29"/>
    <mergeCell ref="A30:G30"/>
    <mergeCell ref="B31:C31"/>
    <mergeCell ref="F31:G31"/>
    <mergeCell ref="E24:F24"/>
    <mergeCell ref="A1:G1"/>
    <mergeCell ref="A2:G2"/>
    <mergeCell ref="A4:G4"/>
    <mergeCell ref="A5:G5"/>
    <mergeCell ref="A14:G14"/>
    <mergeCell ref="A15:G15"/>
    <mergeCell ref="A19:G19"/>
    <mergeCell ref="A20:G20"/>
    <mergeCell ref="E21:F21"/>
    <mergeCell ref="E22:F22"/>
    <mergeCell ref="E23:F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firstPageNumber="25" orientation="portrait" useFirstPageNumber="1" r:id="rId1"/>
  <headerFooter>
    <oddFooter>&amp;C&amp;P&amp;R영동군장애인복지관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sqref="A1:K14"/>
    </sheetView>
  </sheetViews>
  <sheetFormatPr defaultRowHeight="13.5" x14ac:dyDescent="0.3"/>
  <cols>
    <col min="1" max="2" width="11.125" style="6" customWidth="1"/>
    <col min="3" max="3" width="13.375" style="6" customWidth="1"/>
    <col min="4" max="4" width="14.375" style="6" customWidth="1"/>
    <col min="5" max="5" width="13" style="6" customWidth="1"/>
    <col min="6" max="7" width="11.125" style="6" customWidth="1"/>
    <col min="8" max="9" width="15.375" style="6" bestFit="1" customWidth="1"/>
    <col min="10" max="10" width="14" style="6" customWidth="1"/>
    <col min="11" max="11" width="10.6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493" t="s">
        <v>137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</row>
    <row r="3" spans="1:11" ht="15" customHeight="1" thickBot="1" x14ac:dyDescent="0.35">
      <c r="A3" s="5"/>
      <c r="K3" s="56" t="s">
        <v>88</v>
      </c>
    </row>
    <row r="4" spans="1:11" s="7" customFormat="1" ht="24.95" customHeight="1" thickBot="1" x14ac:dyDescent="0.35">
      <c r="A4" s="496" t="s">
        <v>0</v>
      </c>
      <c r="B4" s="497"/>
      <c r="C4" s="497"/>
      <c r="D4" s="497"/>
      <c r="E4" s="497"/>
      <c r="F4" s="497" t="s">
        <v>1</v>
      </c>
      <c r="G4" s="497"/>
      <c r="H4" s="497"/>
      <c r="I4" s="497"/>
      <c r="J4" s="498"/>
      <c r="K4" s="499" t="s">
        <v>136</v>
      </c>
    </row>
    <row r="5" spans="1:11" s="7" customFormat="1" ht="24.95" customHeight="1" thickBot="1" x14ac:dyDescent="0.35">
      <c r="A5" s="166" t="s">
        <v>2</v>
      </c>
      <c r="B5" s="167" t="s">
        <v>3</v>
      </c>
      <c r="C5" s="167" t="s">
        <v>4</v>
      </c>
      <c r="D5" s="167" t="s">
        <v>5</v>
      </c>
      <c r="E5" s="167" t="s">
        <v>6</v>
      </c>
      <c r="F5" s="167" t="s">
        <v>2</v>
      </c>
      <c r="G5" s="167" t="s">
        <v>3</v>
      </c>
      <c r="H5" s="167" t="s">
        <v>4</v>
      </c>
      <c r="I5" s="167" t="s">
        <v>5</v>
      </c>
      <c r="J5" s="168" t="s">
        <v>6</v>
      </c>
      <c r="K5" s="500"/>
    </row>
    <row r="6" spans="1:11" ht="20.100000000000001" customHeight="1" x14ac:dyDescent="0.3">
      <c r="A6" s="169" t="s">
        <v>7</v>
      </c>
      <c r="B6" s="170" t="s">
        <v>7</v>
      </c>
      <c r="C6" s="162">
        <v>1199727252</v>
      </c>
      <c r="D6" s="161">
        <v>1260329938</v>
      </c>
      <c r="E6" s="171">
        <f>SUM(D6-C6)</f>
        <v>60602686</v>
      </c>
      <c r="F6" s="494" t="s">
        <v>8</v>
      </c>
      <c r="G6" s="170" t="s">
        <v>9</v>
      </c>
      <c r="H6" s="162">
        <v>746380400</v>
      </c>
      <c r="I6" s="162">
        <v>680450700</v>
      </c>
      <c r="J6" s="171">
        <f>SUM(I6-H6)</f>
        <v>-65929700</v>
      </c>
      <c r="K6" s="172"/>
    </row>
    <row r="7" spans="1:11" ht="20.100000000000001" customHeight="1" x14ac:dyDescent="0.3">
      <c r="A7" s="173" t="s">
        <v>10</v>
      </c>
      <c r="B7" s="174" t="s">
        <v>10</v>
      </c>
      <c r="C7" s="162">
        <v>1040035000</v>
      </c>
      <c r="D7" s="161">
        <v>1039845000</v>
      </c>
      <c r="E7" s="160">
        <f t="shared" ref="E7:E14" si="0">SUM(D7-C7)</f>
        <v>-190000</v>
      </c>
      <c r="F7" s="494"/>
      <c r="G7" s="174" t="s">
        <v>11</v>
      </c>
      <c r="H7" s="162">
        <v>14700000</v>
      </c>
      <c r="I7" s="162">
        <v>7611180</v>
      </c>
      <c r="J7" s="160">
        <f t="shared" ref="J7:J14" si="1">SUM(I7-H7)</f>
        <v>-7088820</v>
      </c>
      <c r="K7" s="175"/>
    </row>
    <row r="8" spans="1:11" ht="20.100000000000001" customHeight="1" x14ac:dyDescent="0.3">
      <c r="A8" s="173" t="s">
        <v>12</v>
      </c>
      <c r="B8" s="174" t="s">
        <v>12</v>
      </c>
      <c r="C8" s="162">
        <v>41305000</v>
      </c>
      <c r="D8" s="161">
        <v>39800361</v>
      </c>
      <c r="E8" s="160">
        <f t="shared" si="0"/>
        <v>-1504639</v>
      </c>
      <c r="F8" s="495"/>
      <c r="G8" s="174" t="s">
        <v>13</v>
      </c>
      <c r="H8" s="162">
        <v>98596800</v>
      </c>
      <c r="I8" s="162">
        <v>79074140</v>
      </c>
      <c r="J8" s="160">
        <f t="shared" si="1"/>
        <v>-19522660</v>
      </c>
      <c r="K8" s="175"/>
    </row>
    <row r="9" spans="1:11" ht="20.100000000000001" customHeight="1" x14ac:dyDescent="0.3">
      <c r="A9" s="173" t="s">
        <v>14</v>
      </c>
      <c r="B9" s="174" t="s">
        <v>14</v>
      </c>
      <c r="C9" s="162">
        <v>12000000</v>
      </c>
      <c r="D9" s="161">
        <v>6000000</v>
      </c>
      <c r="E9" s="160">
        <f t="shared" si="0"/>
        <v>-6000000</v>
      </c>
      <c r="F9" s="174" t="s">
        <v>15</v>
      </c>
      <c r="G9" s="174" t="s">
        <v>16</v>
      </c>
      <c r="H9" s="162">
        <v>68636000</v>
      </c>
      <c r="I9" s="162">
        <v>55998930</v>
      </c>
      <c r="J9" s="160">
        <f t="shared" si="1"/>
        <v>-12637070</v>
      </c>
      <c r="K9" s="175"/>
    </row>
    <row r="10" spans="1:11" ht="20.100000000000001" customHeight="1" x14ac:dyDescent="0.3">
      <c r="A10" s="173" t="s">
        <v>113</v>
      </c>
      <c r="B10" s="174" t="s">
        <v>114</v>
      </c>
      <c r="C10" s="162">
        <v>430341671</v>
      </c>
      <c r="D10" s="161">
        <v>430341671</v>
      </c>
      <c r="E10" s="160">
        <f t="shared" si="0"/>
        <v>0</v>
      </c>
      <c r="F10" s="174" t="s">
        <v>18</v>
      </c>
      <c r="G10" s="174" t="s">
        <v>18</v>
      </c>
      <c r="H10" s="162">
        <v>1420918232</v>
      </c>
      <c r="I10" s="162">
        <v>1356766509</v>
      </c>
      <c r="J10" s="160">
        <f t="shared" si="1"/>
        <v>-64151723</v>
      </c>
      <c r="K10" s="175"/>
    </row>
    <row r="11" spans="1:11" ht="20.100000000000001" customHeight="1" x14ac:dyDescent="0.3">
      <c r="A11" s="173" t="s">
        <v>17</v>
      </c>
      <c r="B11" s="174" t="s">
        <v>17</v>
      </c>
      <c r="C11" s="162">
        <v>150000</v>
      </c>
      <c r="D11" s="161">
        <v>679437</v>
      </c>
      <c r="E11" s="160">
        <f t="shared" si="0"/>
        <v>529437</v>
      </c>
      <c r="F11" s="174" t="s">
        <v>19</v>
      </c>
      <c r="G11" s="174" t="s">
        <v>19</v>
      </c>
      <c r="H11" s="163">
        <v>0</v>
      </c>
      <c r="I11" s="163">
        <v>0</v>
      </c>
      <c r="J11" s="160">
        <f t="shared" si="1"/>
        <v>0</v>
      </c>
      <c r="K11" s="175"/>
    </row>
    <row r="12" spans="1:11" ht="20.100000000000001" customHeight="1" x14ac:dyDescent="0.3">
      <c r="A12" s="173"/>
      <c r="B12" s="174"/>
      <c r="C12" s="163"/>
      <c r="D12" s="163"/>
      <c r="E12" s="160">
        <f t="shared" si="0"/>
        <v>0</v>
      </c>
      <c r="F12" s="174" t="s">
        <v>20</v>
      </c>
      <c r="G12" s="174" t="s">
        <v>20</v>
      </c>
      <c r="H12" s="162">
        <v>100000</v>
      </c>
      <c r="I12" s="162">
        <v>0</v>
      </c>
      <c r="J12" s="160">
        <f t="shared" si="1"/>
        <v>-100000</v>
      </c>
      <c r="K12" s="175"/>
    </row>
    <row r="13" spans="1:11" ht="20.100000000000001" customHeight="1" thickBot="1" x14ac:dyDescent="0.35">
      <c r="A13" s="176"/>
      <c r="B13" s="177"/>
      <c r="C13" s="178"/>
      <c r="D13" s="178"/>
      <c r="E13" s="164">
        <f t="shared" si="0"/>
        <v>0</v>
      </c>
      <c r="F13" s="177" t="s">
        <v>138</v>
      </c>
      <c r="G13" s="177" t="s">
        <v>138</v>
      </c>
      <c r="H13" s="165">
        <v>374227491</v>
      </c>
      <c r="I13" s="165">
        <v>99143077</v>
      </c>
      <c r="J13" s="164">
        <f t="shared" si="1"/>
        <v>-275084414</v>
      </c>
      <c r="K13" s="179"/>
    </row>
    <row r="14" spans="1:11" s="7" customFormat="1" ht="20.100000000000001" customHeight="1" thickBot="1" x14ac:dyDescent="0.35">
      <c r="A14" s="492" t="s">
        <v>53</v>
      </c>
      <c r="B14" s="491"/>
      <c r="C14" s="180">
        <f>SUM(C6:C13)</f>
        <v>2723558923</v>
      </c>
      <c r="D14" s="180">
        <f>SUM(D6:D13)</f>
        <v>2776996407</v>
      </c>
      <c r="E14" s="181">
        <f t="shared" si="0"/>
        <v>53437484</v>
      </c>
      <c r="F14" s="490" t="s">
        <v>53</v>
      </c>
      <c r="G14" s="491"/>
      <c r="H14" s="182">
        <f>SUM(H6:H13)</f>
        <v>2723558923</v>
      </c>
      <c r="I14" s="182">
        <f>SUM(I6:I13)</f>
        <v>2279044536</v>
      </c>
      <c r="J14" s="181">
        <f t="shared" si="1"/>
        <v>-444514387</v>
      </c>
      <c r="K14" s="183">
        <v>0</v>
      </c>
    </row>
  </sheetData>
  <mergeCells count="7">
    <mergeCell ref="F14:G14"/>
    <mergeCell ref="A14:B14"/>
    <mergeCell ref="A2:K2"/>
    <mergeCell ref="F6:F8"/>
    <mergeCell ref="A4:E4"/>
    <mergeCell ref="F4:J4"/>
    <mergeCell ref="K4:K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useFirstPageNumber="1" r:id="rId1"/>
  <headerFooter>
    <oddFooter>&amp;C&amp;10&amp;P&amp;R영동군장애인복지관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workbookViewId="0">
      <selection activeCell="N30" sqref="N30"/>
    </sheetView>
  </sheetViews>
  <sheetFormatPr defaultRowHeight="13.5" x14ac:dyDescent="0.3"/>
  <cols>
    <col min="1" max="2" width="16.75" style="8" customWidth="1"/>
    <col min="3" max="3" width="18.1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12" width="9" style="6"/>
    <col min="13" max="13" width="9.25" style="219" bestFit="1" customWidth="1"/>
    <col min="14" max="16384" width="9" style="6"/>
  </cols>
  <sheetData>
    <row r="1" spans="1:13" ht="24.95" customHeight="1" x14ac:dyDescent="0.3">
      <c r="A1" s="502" t="s">
        <v>108</v>
      </c>
      <c r="B1" s="502"/>
    </row>
    <row r="2" spans="1:13" ht="35.1" customHeight="1" x14ac:dyDescent="0.3">
      <c r="A2" s="501" t="s">
        <v>154</v>
      </c>
      <c r="B2" s="501"/>
      <c r="C2" s="501"/>
      <c r="D2" s="501"/>
      <c r="E2" s="501"/>
      <c r="F2" s="501"/>
      <c r="G2" s="501"/>
      <c r="H2" s="501"/>
    </row>
    <row r="3" spans="1:13" ht="15" customHeight="1" thickBot="1" x14ac:dyDescent="0.35">
      <c r="H3" s="56" t="s">
        <v>88</v>
      </c>
    </row>
    <row r="4" spans="1:13" s="7" customFormat="1" ht="24.95" customHeight="1" thickBot="1" x14ac:dyDescent="0.35">
      <c r="A4" s="121" t="s">
        <v>2</v>
      </c>
      <c r="B4" s="122" t="s">
        <v>3</v>
      </c>
      <c r="C4" s="122" t="s">
        <v>23</v>
      </c>
      <c r="D4" s="210" t="s">
        <v>24</v>
      </c>
      <c r="E4" s="211" t="s">
        <v>54</v>
      </c>
      <c r="F4" s="211" t="s">
        <v>25</v>
      </c>
      <c r="G4" s="212" t="s">
        <v>26</v>
      </c>
      <c r="H4" s="192" t="s">
        <v>22</v>
      </c>
      <c r="M4" s="220"/>
    </row>
    <row r="5" spans="1:13" s="7" customFormat="1" ht="15" customHeight="1" x14ac:dyDescent="0.3">
      <c r="A5" s="198" t="s">
        <v>7</v>
      </c>
      <c r="B5" s="199" t="s">
        <v>7</v>
      </c>
      <c r="C5" s="199" t="s">
        <v>141</v>
      </c>
      <c r="D5" s="200" t="s">
        <v>27</v>
      </c>
      <c r="E5" s="202"/>
      <c r="F5" s="201">
        <v>4880000</v>
      </c>
      <c r="G5" s="203">
        <v>0</v>
      </c>
      <c r="H5" s="193">
        <f>SUM(E5:G5)</f>
        <v>4880000</v>
      </c>
      <c r="M5" s="220"/>
    </row>
    <row r="6" spans="1:13" s="7" customFormat="1" ht="15" customHeight="1" x14ac:dyDescent="0.3">
      <c r="A6" s="154"/>
      <c r="B6" s="140"/>
      <c r="C6" s="140"/>
      <c r="D6" s="141" t="s">
        <v>28</v>
      </c>
      <c r="E6" s="223">
        <v>0</v>
      </c>
      <c r="F6" s="143">
        <v>3497500</v>
      </c>
      <c r="G6" s="187">
        <v>0</v>
      </c>
      <c r="H6" s="189">
        <f>SUM(E6:G6)</f>
        <v>3497500</v>
      </c>
      <c r="M6" s="220"/>
    </row>
    <row r="7" spans="1:13" s="7" customFormat="1" ht="15" customHeight="1" x14ac:dyDescent="0.3">
      <c r="A7" s="154"/>
      <c r="B7" s="140"/>
      <c r="C7" s="144"/>
      <c r="D7" s="141" t="s">
        <v>29</v>
      </c>
      <c r="E7" s="184">
        <v>0</v>
      </c>
      <c r="F7" s="184">
        <f>SUM(F6-F5)</f>
        <v>-1382500</v>
      </c>
      <c r="G7" s="185">
        <f t="shared" ref="G7:H7" si="0">SUM(G6-G5)</f>
        <v>0</v>
      </c>
      <c r="H7" s="190">
        <f t="shared" si="0"/>
        <v>-1382500</v>
      </c>
      <c r="M7" s="220"/>
    </row>
    <row r="8" spans="1:13" s="7" customFormat="1" ht="15" customHeight="1" x14ac:dyDescent="0.3">
      <c r="A8" s="154"/>
      <c r="B8" s="140"/>
      <c r="C8" s="136" t="s">
        <v>142</v>
      </c>
      <c r="D8" s="137" t="s">
        <v>27</v>
      </c>
      <c r="E8" s="138"/>
      <c r="F8" s="139">
        <v>7160000</v>
      </c>
      <c r="G8" s="186"/>
      <c r="H8" s="189">
        <f>SUM(E8:G8)</f>
        <v>7160000</v>
      </c>
      <c r="M8" s="220"/>
    </row>
    <row r="9" spans="1:13" s="7" customFormat="1" ht="15" customHeight="1" x14ac:dyDescent="0.3">
      <c r="A9" s="154"/>
      <c r="B9" s="140"/>
      <c r="C9" s="140"/>
      <c r="D9" s="141" t="s">
        <v>28</v>
      </c>
      <c r="E9" s="142"/>
      <c r="F9" s="143">
        <v>6251000</v>
      </c>
      <c r="G9" s="187"/>
      <c r="H9" s="189">
        <f t="shared" ref="H9:H67" si="1">SUM(E9:G9)</f>
        <v>6251000</v>
      </c>
      <c r="M9" s="220"/>
    </row>
    <row r="10" spans="1:13" s="7" customFormat="1" ht="15" customHeight="1" x14ac:dyDescent="0.3">
      <c r="A10" s="154"/>
      <c r="B10" s="140"/>
      <c r="C10" s="144"/>
      <c r="D10" s="141" t="s">
        <v>29</v>
      </c>
      <c r="E10" s="184">
        <f>SUM(E9-E8)</f>
        <v>0</v>
      </c>
      <c r="F10" s="184">
        <f>SUM(F9-F8)</f>
        <v>-909000</v>
      </c>
      <c r="G10" s="185">
        <f t="shared" ref="G10:H10" si="2">SUM(G9-G8)</f>
        <v>0</v>
      </c>
      <c r="H10" s="190">
        <f t="shared" si="2"/>
        <v>-909000</v>
      </c>
      <c r="M10" s="220"/>
    </row>
    <row r="11" spans="1:13" s="7" customFormat="1" ht="15" customHeight="1" x14ac:dyDescent="0.3">
      <c r="A11" s="154"/>
      <c r="B11" s="140"/>
      <c r="C11" s="136" t="s">
        <v>143</v>
      </c>
      <c r="D11" s="137" t="s">
        <v>27</v>
      </c>
      <c r="E11" s="138"/>
      <c r="F11" s="139">
        <v>17030000</v>
      </c>
      <c r="G11" s="186"/>
      <c r="H11" s="189">
        <f t="shared" si="1"/>
        <v>17030000</v>
      </c>
      <c r="M11" s="220"/>
    </row>
    <row r="12" spans="1:13" s="7" customFormat="1" ht="15" customHeight="1" x14ac:dyDescent="0.3">
      <c r="A12" s="154"/>
      <c r="B12" s="140"/>
      <c r="C12" s="140"/>
      <c r="D12" s="141" t="s">
        <v>28</v>
      </c>
      <c r="E12" s="142"/>
      <c r="F12" s="143">
        <v>16139000</v>
      </c>
      <c r="G12" s="187"/>
      <c r="H12" s="189">
        <f t="shared" si="1"/>
        <v>16139000</v>
      </c>
      <c r="M12" s="220"/>
    </row>
    <row r="13" spans="1:13" s="7" customFormat="1" ht="15" customHeight="1" x14ac:dyDescent="0.3">
      <c r="A13" s="154"/>
      <c r="B13" s="140"/>
      <c r="C13" s="144"/>
      <c r="D13" s="141" t="s">
        <v>29</v>
      </c>
      <c r="E13" s="184">
        <f>SUM(E12-E11)</f>
        <v>0</v>
      </c>
      <c r="F13" s="184">
        <f>SUM(F12-F11)</f>
        <v>-891000</v>
      </c>
      <c r="G13" s="185">
        <f t="shared" ref="G13:H13" si="3">SUM(G12-G11)</f>
        <v>0</v>
      </c>
      <c r="H13" s="190">
        <f t="shared" si="3"/>
        <v>-891000</v>
      </c>
      <c r="M13" s="220"/>
    </row>
    <row r="14" spans="1:13" s="7" customFormat="1" ht="15" customHeight="1" x14ac:dyDescent="0.3">
      <c r="A14" s="154"/>
      <c r="B14" s="140"/>
      <c r="C14" s="136" t="s">
        <v>144</v>
      </c>
      <c r="D14" s="137" t="s">
        <v>27</v>
      </c>
      <c r="E14" s="138"/>
      <c r="F14" s="139">
        <v>2328000</v>
      </c>
      <c r="G14" s="186"/>
      <c r="H14" s="189">
        <f t="shared" si="1"/>
        <v>2328000</v>
      </c>
      <c r="M14" s="220"/>
    </row>
    <row r="15" spans="1:13" s="7" customFormat="1" ht="15" customHeight="1" x14ac:dyDescent="0.3">
      <c r="A15" s="154"/>
      <c r="B15" s="140"/>
      <c r="C15" s="140"/>
      <c r="D15" s="141" t="s">
        <v>28</v>
      </c>
      <c r="E15" s="142"/>
      <c r="F15" s="143">
        <v>4445000</v>
      </c>
      <c r="G15" s="187"/>
      <c r="H15" s="189">
        <f t="shared" si="1"/>
        <v>4445000</v>
      </c>
      <c r="M15" s="220"/>
    </row>
    <row r="16" spans="1:13" s="7" customFormat="1" ht="15" customHeight="1" x14ac:dyDescent="0.3">
      <c r="A16" s="154"/>
      <c r="B16" s="140"/>
      <c r="C16" s="144"/>
      <c r="D16" s="141" t="s">
        <v>29</v>
      </c>
      <c r="E16" s="184">
        <f>SUM(E15-E14)</f>
        <v>0</v>
      </c>
      <c r="F16" s="184">
        <f>SUM(F15-F14)</f>
        <v>2117000</v>
      </c>
      <c r="G16" s="185">
        <f t="shared" ref="G16:H16" si="4">SUM(G15-G14)</f>
        <v>0</v>
      </c>
      <c r="H16" s="190">
        <f t="shared" si="4"/>
        <v>2117000</v>
      </c>
      <c r="M16" s="220"/>
    </row>
    <row r="17" spans="1:13" s="7" customFormat="1" ht="15" customHeight="1" x14ac:dyDescent="0.3">
      <c r="A17" s="154"/>
      <c r="B17" s="140"/>
      <c r="C17" s="136" t="s">
        <v>145</v>
      </c>
      <c r="D17" s="137" t="s">
        <v>27</v>
      </c>
      <c r="E17" s="138"/>
      <c r="F17" s="139">
        <v>48480000</v>
      </c>
      <c r="G17" s="186"/>
      <c r="H17" s="189">
        <f t="shared" si="1"/>
        <v>48480000</v>
      </c>
      <c r="M17" s="220"/>
    </row>
    <row r="18" spans="1:13" s="7" customFormat="1" ht="15" customHeight="1" x14ac:dyDescent="0.3">
      <c r="A18" s="154"/>
      <c r="B18" s="140"/>
      <c r="C18" s="140"/>
      <c r="D18" s="141" t="s">
        <v>28</v>
      </c>
      <c r="E18" s="142"/>
      <c r="F18" s="143">
        <v>40436500</v>
      </c>
      <c r="G18" s="187"/>
      <c r="H18" s="189">
        <f t="shared" si="1"/>
        <v>40436500</v>
      </c>
      <c r="M18" s="220"/>
    </row>
    <row r="19" spans="1:13" s="7" customFormat="1" ht="15" customHeight="1" x14ac:dyDescent="0.3">
      <c r="A19" s="154"/>
      <c r="B19" s="140"/>
      <c r="C19" s="144"/>
      <c r="D19" s="141" t="s">
        <v>29</v>
      </c>
      <c r="E19" s="184">
        <f>SUM(E18-E17)</f>
        <v>0</v>
      </c>
      <c r="F19" s="184">
        <f>SUM(F18-F17)</f>
        <v>-8043500</v>
      </c>
      <c r="G19" s="185">
        <f t="shared" ref="G19:H19" si="5">SUM(G18-G17)</f>
        <v>0</v>
      </c>
      <c r="H19" s="190">
        <f t="shared" si="5"/>
        <v>-8043500</v>
      </c>
      <c r="M19" s="220"/>
    </row>
    <row r="20" spans="1:13" s="7" customFormat="1" ht="15" customHeight="1" x14ac:dyDescent="0.3">
      <c r="A20" s="154"/>
      <c r="B20" s="140"/>
      <c r="C20" s="136" t="s">
        <v>146</v>
      </c>
      <c r="D20" s="137" t="s">
        <v>27</v>
      </c>
      <c r="E20" s="138"/>
      <c r="F20" s="139">
        <v>800000</v>
      </c>
      <c r="G20" s="186"/>
      <c r="H20" s="189">
        <f t="shared" si="1"/>
        <v>800000</v>
      </c>
      <c r="M20" s="220"/>
    </row>
    <row r="21" spans="1:13" s="7" customFormat="1" ht="15" customHeight="1" x14ac:dyDescent="0.3">
      <c r="A21" s="154"/>
      <c r="B21" s="140"/>
      <c r="C21" s="140"/>
      <c r="D21" s="141" t="s">
        <v>28</v>
      </c>
      <c r="E21" s="142"/>
      <c r="F21" s="143">
        <v>500000</v>
      </c>
      <c r="G21" s="187"/>
      <c r="H21" s="189">
        <f t="shared" si="1"/>
        <v>500000</v>
      </c>
      <c r="M21" s="220"/>
    </row>
    <row r="22" spans="1:13" s="7" customFormat="1" ht="15" customHeight="1" x14ac:dyDescent="0.3">
      <c r="A22" s="154"/>
      <c r="B22" s="140"/>
      <c r="C22" s="144"/>
      <c r="D22" s="141" t="s">
        <v>29</v>
      </c>
      <c r="E22" s="184">
        <f>SUM(E21-E20)</f>
        <v>0</v>
      </c>
      <c r="F22" s="184">
        <f>SUM(F21-F20)</f>
        <v>-300000</v>
      </c>
      <c r="G22" s="185">
        <f t="shared" ref="G22:H22" si="6">SUM(G21-G20)</f>
        <v>0</v>
      </c>
      <c r="H22" s="190">
        <f t="shared" si="6"/>
        <v>-300000</v>
      </c>
      <c r="M22" s="220"/>
    </row>
    <row r="23" spans="1:13" s="7" customFormat="1" ht="15" customHeight="1" x14ac:dyDescent="0.3">
      <c r="A23" s="154"/>
      <c r="B23" s="140"/>
      <c r="C23" s="136" t="s">
        <v>147</v>
      </c>
      <c r="D23" s="137" t="s">
        <v>27</v>
      </c>
      <c r="E23" s="138"/>
      <c r="F23" s="139">
        <v>1085229252</v>
      </c>
      <c r="G23" s="186"/>
      <c r="H23" s="189">
        <f t="shared" si="1"/>
        <v>1085229252</v>
      </c>
      <c r="M23" s="220"/>
    </row>
    <row r="24" spans="1:13" s="7" customFormat="1" ht="15" customHeight="1" x14ac:dyDescent="0.3">
      <c r="A24" s="154"/>
      <c r="B24" s="140"/>
      <c r="C24" s="140"/>
      <c r="D24" s="141" t="s">
        <v>28</v>
      </c>
      <c r="E24" s="142"/>
      <c r="F24" s="143">
        <v>1177148348</v>
      </c>
      <c r="G24" s="187"/>
      <c r="H24" s="189">
        <f t="shared" si="1"/>
        <v>1177148348</v>
      </c>
      <c r="M24" s="220"/>
    </row>
    <row r="25" spans="1:13" s="7" customFormat="1" ht="15" customHeight="1" x14ac:dyDescent="0.3">
      <c r="A25" s="154"/>
      <c r="B25" s="140"/>
      <c r="C25" s="144"/>
      <c r="D25" s="141" t="s">
        <v>29</v>
      </c>
      <c r="E25" s="184">
        <f>SUM(E24-E23)</f>
        <v>0</v>
      </c>
      <c r="F25" s="184">
        <f>SUM(F24-F23)</f>
        <v>91919096</v>
      </c>
      <c r="G25" s="185">
        <f t="shared" ref="G25:H25" si="7">SUM(G24-G23)</f>
        <v>0</v>
      </c>
      <c r="H25" s="190">
        <f t="shared" si="7"/>
        <v>91919096</v>
      </c>
      <c r="M25" s="220"/>
    </row>
    <row r="26" spans="1:13" s="7" customFormat="1" ht="15" customHeight="1" x14ac:dyDescent="0.3">
      <c r="A26" s="154"/>
      <c r="B26" s="140"/>
      <c r="C26" s="136" t="s">
        <v>148</v>
      </c>
      <c r="D26" s="137" t="s">
        <v>27</v>
      </c>
      <c r="E26" s="138"/>
      <c r="F26" s="139">
        <v>28440000</v>
      </c>
      <c r="G26" s="186"/>
      <c r="H26" s="189">
        <f t="shared" si="1"/>
        <v>28440000</v>
      </c>
      <c r="M26" s="220"/>
    </row>
    <row r="27" spans="1:13" s="7" customFormat="1" ht="15" customHeight="1" x14ac:dyDescent="0.3">
      <c r="A27" s="154"/>
      <c r="B27" s="140"/>
      <c r="C27" s="140"/>
      <c r="D27" s="141" t="s">
        <v>28</v>
      </c>
      <c r="E27" s="142"/>
      <c r="F27" s="143">
        <v>10025090</v>
      </c>
      <c r="G27" s="187"/>
      <c r="H27" s="189">
        <f t="shared" si="1"/>
        <v>10025090</v>
      </c>
      <c r="M27" s="220"/>
    </row>
    <row r="28" spans="1:13" s="7" customFormat="1" ht="15" customHeight="1" x14ac:dyDescent="0.3">
      <c r="A28" s="154"/>
      <c r="B28" s="140"/>
      <c r="C28" s="144"/>
      <c r="D28" s="141" t="s">
        <v>29</v>
      </c>
      <c r="E28" s="184">
        <f>SUM(E27-E26)</f>
        <v>0</v>
      </c>
      <c r="F28" s="184">
        <f>SUM(F27-F26)</f>
        <v>-18414910</v>
      </c>
      <c r="G28" s="185">
        <f t="shared" ref="G28:H28" si="8">SUM(G27-G26)</f>
        <v>0</v>
      </c>
      <c r="H28" s="190">
        <f t="shared" si="8"/>
        <v>-18414910</v>
      </c>
      <c r="M28" s="220"/>
    </row>
    <row r="29" spans="1:13" s="7" customFormat="1" ht="15" customHeight="1" x14ac:dyDescent="0.3">
      <c r="A29" s="154"/>
      <c r="B29" s="140"/>
      <c r="C29" s="136" t="s">
        <v>149</v>
      </c>
      <c r="D29" s="137" t="s">
        <v>27</v>
      </c>
      <c r="E29" s="138"/>
      <c r="F29" s="139">
        <v>5280000</v>
      </c>
      <c r="G29" s="186"/>
      <c r="H29" s="189">
        <f t="shared" si="1"/>
        <v>5280000</v>
      </c>
      <c r="M29" s="220"/>
    </row>
    <row r="30" spans="1:13" s="7" customFormat="1" ht="15" customHeight="1" x14ac:dyDescent="0.3">
      <c r="A30" s="154"/>
      <c r="B30" s="140"/>
      <c r="C30" s="140"/>
      <c r="D30" s="141" t="s">
        <v>28</v>
      </c>
      <c r="E30" s="142"/>
      <c r="F30" s="143">
        <v>1887500</v>
      </c>
      <c r="G30" s="187"/>
      <c r="H30" s="189">
        <f t="shared" si="1"/>
        <v>1887500</v>
      </c>
      <c r="M30" s="220"/>
    </row>
    <row r="31" spans="1:13" s="7" customFormat="1" ht="15" customHeight="1" x14ac:dyDescent="0.3">
      <c r="A31" s="154"/>
      <c r="B31" s="140"/>
      <c r="C31" s="144"/>
      <c r="D31" s="141" t="s">
        <v>29</v>
      </c>
      <c r="E31" s="184">
        <f>SUM(E30-E29)</f>
        <v>0</v>
      </c>
      <c r="F31" s="184">
        <f>SUM(F30-F29)</f>
        <v>-3392500</v>
      </c>
      <c r="G31" s="185">
        <f t="shared" ref="G31:H31" si="9">SUM(G30-G29)</f>
        <v>0</v>
      </c>
      <c r="H31" s="190">
        <f t="shared" si="9"/>
        <v>-3392500</v>
      </c>
      <c r="M31" s="220"/>
    </row>
    <row r="32" spans="1:13" s="7" customFormat="1" ht="15" customHeight="1" x14ac:dyDescent="0.3">
      <c r="A32" s="154"/>
      <c r="B32" s="140"/>
      <c r="C32" s="136" t="s">
        <v>150</v>
      </c>
      <c r="D32" s="137" t="s">
        <v>27</v>
      </c>
      <c r="E32" s="138"/>
      <c r="F32" s="139">
        <v>100000</v>
      </c>
      <c r="G32" s="186"/>
      <c r="H32" s="189">
        <f t="shared" ref="H32:H33" si="10">SUM(E32:G32)</f>
        <v>100000</v>
      </c>
      <c r="M32" s="220"/>
    </row>
    <row r="33" spans="1:13" s="7" customFormat="1" ht="15" customHeight="1" x14ac:dyDescent="0.3">
      <c r="A33" s="154"/>
      <c r="B33" s="140"/>
      <c r="C33" s="140"/>
      <c r="D33" s="141" t="s">
        <v>28</v>
      </c>
      <c r="E33" s="142"/>
      <c r="F33" s="143">
        <v>0</v>
      </c>
      <c r="G33" s="187"/>
      <c r="H33" s="189">
        <f t="shared" si="10"/>
        <v>0</v>
      </c>
      <c r="M33" s="220"/>
    </row>
    <row r="34" spans="1:13" s="7" customFormat="1" ht="15" customHeight="1" thickBot="1" x14ac:dyDescent="0.35">
      <c r="A34" s="204"/>
      <c r="B34" s="205"/>
      <c r="C34" s="205"/>
      <c r="D34" s="206" t="s">
        <v>29</v>
      </c>
      <c r="E34" s="207">
        <f>SUM(E33-E32)</f>
        <v>0</v>
      </c>
      <c r="F34" s="207">
        <f>SUM(F33-F32)</f>
        <v>-100000</v>
      </c>
      <c r="G34" s="208">
        <f t="shared" ref="G34" si="11">SUM(G33-G32)</f>
        <v>0</v>
      </c>
      <c r="H34" s="209">
        <f t="shared" ref="H34" si="12">SUM(H33-H32)</f>
        <v>-100000</v>
      </c>
      <c r="M34" s="220"/>
    </row>
    <row r="35" spans="1:13" s="7" customFormat="1" ht="15" customHeight="1" x14ac:dyDescent="0.3">
      <c r="A35" s="198" t="s">
        <v>10</v>
      </c>
      <c r="B35" s="199" t="s">
        <v>10</v>
      </c>
      <c r="C35" s="199" t="s">
        <v>151</v>
      </c>
      <c r="D35" s="200" t="s">
        <v>27</v>
      </c>
      <c r="E35" s="201">
        <v>3000000</v>
      </c>
      <c r="F35" s="202"/>
      <c r="G35" s="203"/>
      <c r="H35" s="193">
        <f t="shared" si="1"/>
        <v>3000000</v>
      </c>
      <c r="M35" s="220"/>
    </row>
    <row r="36" spans="1:13" s="7" customFormat="1" ht="15" customHeight="1" x14ac:dyDescent="0.3">
      <c r="A36" s="154"/>
      <c r="B36" s="140"/>
      <c r="C36" s="140"/>
      <c r="D36" s="141" t="s">
        <v>28</v>
      </c>
      <c r="E36" s="143">
        <v>3000000</v>
      </c>
      <c r="F36" s="142"/>
      <c r="G36" s="187"/>
      <c r="H36" s="189">
        <f t="shared" si="1"/>
        <v>3000000</v>
      </c>
      <c r="M36" s="220"/>
    </row>
    <row r="37" spans="1:13" s="7" customFormat="1" ht="15" customHeight="1" x14ac:dyDescent="0.3">
      <c r="A37" s="154"/>
      <c r="B37" s="140"/>
      <c r="C37" s="144"/>
      <c r="D37" s="141" t="s">
        <v>29</v>
      </c>
      <c r="E37" s="184">
        <f>SUM(E36-E35)</f>
        <v>0</v>
      </c>
      <c r="F37" s="184">
        <f>SUM(F36-F35)</f>
        <v>0</v>
      </c>
      <c r="G37" s="185">
        <f>SUM(G36-G35)</f>
        <v>0</v>
      </c>
      <c r="H37" s="189">
        <f t="shared" si="1"/>
        <v>0</v>
      </c>
      <c r="M37" s="220"/>
    </row>
    <row r="38" spans="1:13" s="7" customFormat="1" ht="15" customHeight="1" x14ac:dyDescent="0.3">
      <c r="A38" s="154"/>
      <c r="B38" s="140"/>
      <c r="C38" s="140" t="s">
        <v>152</v>
      </c>
      <c r="D38" s="141" t="s">
        <v>27</v>
      </c>
      <c r="E38" s="143">
        <v>59494000</v>
      </c>
      <c r="F38" s="142"/>
      <c r="G38" s="187"/>
      <c r="H38" s="189">
        <f t="shared" si="1"/>
        <v>59494000</v>
      </c>
      <c r="M38" s="220"/>
    </row>
    <row r="39" spans="1:13" s="7" customFormat="1" ht="15" customHeight="1" x14ac:dyDescent="0.3">
      <c r="A39" s="154"/>
      <c r="B39" s="140"/>
      <c r="C39" s="140"/>
      <c r="D39" s="141" t="s">
        <v>28</v>
      </c>
      <c r="E39" s="143">
        <v>59418000</v>
      </c>
      <c r="F39" s="142"/>
      <c r="G39" s="187"/>
      <c r="H39" s="189">
        <f t="shared" si="1"/>
        <v>59418000</v>
      </c>
      <c r="M39" s="220"/>
    </row>
    <row r="40" spans="1:13" s="7" customFormat="1" ht="15" customHeight="1" x14ac:dyDescent="0.3">
      <c r="A40" s="154"/>
      <c r="B40" s="140"/>
      <c r="C40" s="144"/>
      <c r="D40" s="141" t="s">
        <v>29</v>
      </c>
      <c r="E40" s="184">
        <f>SUM(E39-E38)</f>
        <v>-76000</v>
      </c>
      <c r="F40" s="184">
        <f t="shared" ref="F40:H40" si="13">SUM(F39-F38)</f>
        <v>0</v>
      </c>
      <c r="G40" s="185">
        <f t="shared" si="13"/>
        <v>0</v>
      </c>
      <c r="H40" s="190">
        <f t="shared" si="13"/>
        <v>-76000</v>
      </c>
      <c r="M40" s="220">
        <v>3926727</v>
      </c>
    </row>
    <row r="41" spans="1:13" s="7" customFormat="1" ht="15" customHeight="1" x14ac:dyDescent="0.3">
      <c r="A41" s="154"/>
      <c r="B41" s="140"/>
      <c r="C41" s="140" t="s">
        <v>153</v>
      </c>
      <c r="D41" s="141" t="s">
        <v>27</v>
      </c>
      <c r="E41" s="143">
        <v>977541000</v>
      </c>
      <c r="F41" s="142"/>
      <c r="G41" s="187"/>
      <c r="H41" s="189">
        <f t="shared" si="1"/>
        <v>977541000</v>
      </c>
      <c r="M41" s="220"/>
    </row>
    <row r="42" spans="1:13" s="7" customFormat="1" ht="15" customHeight="1" x14ac:dyDescent="0.3">
      <c r="A42" s="154"/>
      <c r="B42" s="140"/>
      <c r="C42" s="140"/>
      <c r="D42" s="141" t="s">
        <v>28</v>
      </c>
      <c r="E42" s="143">
        <v>977427000</v>
      </c>
      <c r="F42" s="142"/>
      <c r="G42" s="187"/>
      <c r="H42" s="189">
        <f t="shared" si="1"/>
        <v>977427000</v>
      </c>
      <c r="M42" s="220"/>
    </row>
    <row r="43" spans="1:13" s="7" customFormat="1" ht="15" customHeight="1" thickBot="1" x14ac:dyDescent="0.35">
      <c r="A43" s="204"/>
      <c r="B43" s="205"/>
      <c r="C43" s="205"/>
      <c r="D43" s="206" t="s">
        <v>29</v>
      </c>
      <c r="E43" s="207">
        <f>SUM(E42-E41)</f>
        <v>-114000</v>
      </c>
      <c r="F43" s="207">
        <f t="shared" ref="F43:H43" si="14">SUM(F42-F41)</f>
        <v>0</v>
      </c>
      <c r="G43" s="208">
        <f t="shared" si="14"/>
        <v>0</v>
      </c>
      <c r="H43" s="209">
        <f t="shared" si="14"/>
        <v>-114000</v>
      </c>
      <c r="M43" s="220"/>
    </row>
    <row r="44" spans="1:13" s="7" customFormat="1" ht="15" customHeight="1" x14ac:dyDescent="0.3">
      <c r="A44" s="198" t="s">
        <v>12</v>
      </c>
      <c r="B44" s="199" t="s">
        <v>12</v>
      </c>
      <c r="C44" s="199" t="s">
        <v>31</v>
      </c>
      <c r="D44" s="200" t="s">
        <v>27</v>
      </c>
      <c r="E44" s="202"/>
      <c r="F44" s="202"/>
      <c r="G44" s="213">
        <v>12505000</v>
      </c>
      <c r="H44" s="193">
        <f t="shared" si="1"/>
        <v>12505000</v>
      </c>
      <c r="M44" s="220"/>
    </row>
    <row r="45" spans="1:13" s="7" customFormat="1" ht="15" customHeight="1" x14ac:dyDescent="0.3">
      <c r="A45" s="154"/>
      <c r="B45" s="140"/>
      <c r="C45" s="140"/>
      <c r="D45" s="141" t="s">
        <v>28</v>
      </c>
      <c r="E45" s="142"/>
      <c r="F45" s="142"/>
      <c r="G45" s="188">
        <v>12814000</v>
      </c>
      <c r="H45" s="189">
        <f t="shared" si="1"/>
        <v>12814000</v>
      </c>
      <c r="M45" s="220"/>
    </row>
    <row r="46" spans="1:13" s="7" customFormat="1" ht="15" customHeight="1" x14ac:dyDescent="0.3">
      <c r="A46" s="154"/>
      <c r="B46" s="140"/>
      <c r="C46" s="144"/>
      <c r="D46" s="141" t="s">
        <v>29</v>
      </c>
      <c r="E46" s="184">
        <f>SUM(E45-E44)</f>
        <v>0</v>
      </c>
      <c r="F46" s="184">
        <f t="shared" ref="F46:H46" si="15">SUM(F45-F44)</f>
        <v>0</v>
      </c>
      <c r="G46" s="185">
        <f t="shared" si="15"/>
        <v>309000</v>
      </c>
      <c r="H46" s="190">
        <f t="shared" si="15"/>
        <v>309000</v>
      </c>
      <c r="M46" s="220"/>
    </row>
    <row r="47" spans="1:13" s="7" customFormat="1" ht="15" customHeight="1" x14ac:dyDescent="0.3">
      <c r="A47" s="154"/>
      <c r="B47" s="140"/>
      <c r="C47" s="140" t="s">
        <v>32</v>
      </c>
      <c r="D47" s="141" t="s">
        <v>27</v>
      </c>
      <c r="E47" s="142"/>
      <c r="F47" s="142"/>
      <c r="G47" s="188">
        <v>28800000</v>
      </c>
      <c r="H47" s="189">
        <f t="shared" si="1"/>
        <v>28800000</v>
      </c>
      <c r="M47" s="220"/>
    </row>
    <row r="48" spans="1:13" s="7" customFormat="1" ht="15" customHeight="1" x14ac:dyDescent="0.3">
      <c r="A48" s="154"/>
      <c r="B48" s="140"/>
      <c r="C48" s="140"/>
      <c r="D48" s="141" t="s">
        <v>28</v>
      </c>
      <c r="E48" s="142"/>
      <c r="F48" s="142"/>
      <c r="G48" s="188">
        <v>26986361</v>
      </c>
      <c r="H48" s="189">
        <f t="shared" si="1"/>
        <v>26986361</v>
      </c>
      <c r="M48" s="220"/>
    </row>
    <row r="49" spans="1:13" s="7" customFormat="1" ht="15" customHeight="1" thickBot="1" x14ac:dyDescent="0.35">
      <c r="A49" s="204"/>
      <c r="B49" s="205"/>
      <c r="C49" s="205"/>
      <c r="D49" s="206" t="s">
        <v>29</v>
      </c>
      <c r="E49" s="207">
        <f>SUM(E48-E47)</f>
        <v>0</v>
      </c>
      <c r="F49" s="207">
        <f t="shared" ref="F49:H49" si="16">SUM(F48-F47)</f>
        <v>0</v>
      </c>
      <c r="G49" s="208">
        <f t="shared" si="16"/>
        <v>-1813639</v>
      </c>
      <c r="H49" s="209">
        <f t="shared" si="16"/>
        <v>-1813639</v>
      </c>
      <c r="M49" s="220"/>
    </row>
    <row r="50" spans="1:13" s="7" customFormat="1" ht="15" customHeight="1" x14ac:dyDescent="0.3">
      <c r="A50" s="198" t="s">
        <v>14</v>
      </c>
      <c r="B50" s="199" t="s">
        <v>14</v>
      </c>
      <c r="C50" s="199" t="s">
        <v>33</v>
      </c>
      <c r="D50" s="200" t="s">
        <v>27</v>
      </c>
      <c r="E50" s="202"/>
      <c r="F50" s="201">
        <v>12000000</v>
      </c>
      <c r="G50" s="203"/>
      <c r="H50" s="193">
        <f t="shared" si="1"/>
        <v>12000000</v>
      </c>
      <c r="M50" s="220"/>
    </row>
    <row r="51" spans="1:13" s="7" customFormat="1" ht="15" customHeight="1" x14ac:dyDescent="0.3">
      <c r="A51" s="154"/>
      <c r="B51" s="140"/>
      <c r="C51" s="140"/>
      <c r="D51" s="141" t="s">
        <v>28</v>
      </c>
      <c r="E51" s="142"/>
      <c r="F51" s="143">
        <v>6000000</v>
      </c>
      <c r="G51" s="187"/>
      <c r="H51" s="189">
        <f t="shared" si="1"/>
        <v>6000000</v>
      </c>
      <c r="M51" s="220"/>
    </row>
    <row r="52" spans="1:13" s="7" customFormat="1" ht="15" customHeight="1" thickBot="1" x14ac:dyDescent="0.35">
      <c r="A52" s="204"/>
      <c r="B52" s="205"/>
      <c r="C52" s="205"/>
      <c r="D52" s="206" t="s">
        <v>29</v>
      </c>
      <c r="E52" s="214"/>
      <c r="F52" s="207">
        <f t="shared" ref="F52" si="17">SUM(F51-F50)</f>
        <v>-6000000</v>
      </c>
      <c r="G52" s="215"/>
      <c r="H52" s="209">
        <f t="shared" ref="H52" si="18">SUM(H51-H50)</f>
        <v>-6000000</v>
      </c>
      <c r="M52" s="220"/>
    </row>
    <row r="53" spans="1:13" s="7" customFormat="1" ht="15" customHeight="1" x14ac:dyDescent="0.3">
      <c r="A53" s="198" t="s">
        <v>112</v>
      </c>
      <c r="B53" s="199" t="s">
        <v>112</v>
      </c>
      <c r="C53" s="199" t="s">
        <v>115</v>
      </c>
      <c r="D53" s="200" t="s">
        <v>27</v>
      </c>
      <c r="E53" s="201">
        <v>99137896</v>
      </c>
      <c r="F53" s="201">
        <v>283442558</v>
      </c>
      <c r="G53" s="221">
        <v>0</v>
      </c>
      <c r="H53" s="193">
        <f t="shared" si="1"/>
        <v>382580454</v>
      </c>
      <c r="M53" s="220"/>
    </row>
    <row r="54" spans="1:13" s="7" customFormat="1" ht="15" customHeight="1" x14ac:dyDescent="0.3">
      <c r="A54" s="154"/>
      <c r="B54" s="140"/>
      <c r="C54" s="140"/>
      <c r="D54" s="141" t="s">
        <v>28</v>
      </c>
      <c r="E54" s="218">
        <v>99137896</v>
      </c>
      <c r="F54" s="218">
        <v>283442558</v>
      </c>
      <c r="G54" s="222">
        <v>0</v>
      </c>
      <c r="H54" s="189">
        <f t="shared" si="1"/>
        <v>382580454</v>
      </c>
      <c r="M54" s="220"/>
    </row>
    <row r="55" spans="1:13" s="7" customFormat="1" ht="15" customHeight="1" x14ac:dyDescent="0.3">
      <c r="A55" s="154"/>
      <c r="B55" s="140"/>
      <c r="C55" s="144"/>
      <c r="D55" s="141" t="s">
        <v>29</v>
      </c>
      <c r="E55" s="184">
        <f>SUM(E54-E53)</f>
        <v>0</v>
      </c>
      <c r="F55" s="184">
        <f t="shared" ref="F55:G55" si="19">SUM(F54-F53)</f>
        <v>0</v>
      </c>
      <c r="G55" s="185">
        <f t="shared" si="19"/>
        <v>0</v>
      </c>
      <c r="H55" s="484">
        <f t="shared" ref="H55" si="20">SUM(H54-H53)</f>
        <v>0</v>
      </c>
      <c r="M55" s="220"/>
    </row>
    <row r="56" spans="1:13" s="7" customFormat="1" ht="15" customHeight="1" x14ac:dyDescent="0.3">
      <c r="A56" s="154"/>
      <c r="B56" s="140"/>
      <c r="C56" s="140" t="s">
        <v>116</v>
      </c>
      <c r="D56" s="141" t="s">
        <v>27</v>
      </c>
      <c r="E56" s="142"/>
      <c r="F56" s="143"/>
      <c r="G56" s="222">
        <v>47761217</v>
      </c>
      <c r="H56" s="189">
        <f t="shared" si="1"/>
        <v>47761217</v>
      </c>
      <c r="M56" s="220"/>
    </row>
    <row r="57" spans="1:13" s="7" customFormat="1" ht="15" customHeight="1" x14ac:dyDescent="0.3">
      <c r="A57" s="154"/>
      <c r="B57" s="140"/>
      <c r="C57" s="140"/>
      <c r="D57" s="141" t="s">
        <v>28</v>
      </c>
      <c r="E57" s="142"/>
      <c r="F57" s="142"/>
      <c r="G57" s="222">
        <v>47761217</v>
      </c>
      <c r="H57" s="189">
        <f t="shared" si="1"/>
        <v>47761217</v>
      </c>
      <c r="M57" s="220"/>
    </row>
    <row r="58" spans="1:13" s="7" customFormat="1" ht="15" customHeight="1" thickBot="1" x14ac:dyDescent="0.35">
      <c r="A58" s="204"/>
      <c r="B58" s="205"/>
      <c r="C58" s="205"/>
      <c r="D58" s="206" t="s">
        <v>29</v>
      </c>
      <c r="E58" s="214"/>
      <c r="F58" s="216"/>
      <c r="G58" s="216">
        <v>0</v>
      </c>
      <c r="H58" s="217">
        <f t="shared" si="1"/>
        <v>0</v>
      </c>
      <c r="M58" s="220"/>
    </row>
    <row r="59" spans="1:13" ht="15" customHeight="1" x14ac:dyDescent="0.3">
      <c r="A59" s="154" t="s">
        <v>17</v>
      </c>
      <c r="B59" s="140" t="s">
        <v>17</v>
      </c>
      <c r="C59" s="140" t="s">
        <v>117</v>
      </c>
      <c r="D59" s="141" t="s">
        <v>27</v>
      </c>
      <c r="E59" s="143"/>
      <c r="F59" s="142"/>
      <c r="G59" s="187"/>
      <c r="H59" s="191">
        <f t="shared" si="1"/>
        <v>0</v>
      </c>
    </row>
    <row r="60" spans="1:13" ht="15" customHeight="1" x14ac:dyDescent="0.3">
      <c r="A60" s="154"/>
      <c r="B60" s="140"/>
      <c r="C60" s="140"/>
      <c r="D60" s="141" t="s">
        <v>28</v>
      </c>
      <c r="E60" s="142"/>
      <c r="F60" s="142"/>
      <c r="G60" s="187"/>
      <c r="H60" s="189">
        <f t="shared" si="1"/>
        <v>0</v>
      </c>
    </row>
    <row r="61" spans="1:13" ht="15" customHeight="1" x14ac:dyDescent="0.3">
      <c r="A61" s="154"/>
      <c r="B61" s="140"/>
      <c r="C61" s="144"/>
      <c r="D61" s="141" t="s">
        <v>29</v>
      </c>
      <c r="E61" s="143"/>
      <c r="F61" s="142"/>
      <c r="G61" s="187"/>
      <c r="H61" s="189">
        <f t="shared" si="1"/>
        <v>0</v>
      </c>
    </row>
    <row r="62" spans="1:13" ht="15" customHeight="1" x14ac:dyDescent="0.3">
      <c r="A62" s="154"/>
      <c r="B62" s="140"/>
      <c r="C62" s="140" t="s">
        <v>34</v>
      </c>
      <c r="D62" s="141" t="s">
        <v>27</v>
      </c>
      <c r="E62" s="143">
        <v>0</v>
      </c>
      <c r="F62" s="143">
        <v>50000</v>
      </c>
      <c r="G62" s="187">
        <v>0</v>
      </c>
      <c r="H62" s="189">
        <f t="shared" si="1"/>
        <v>50000</v>
      </c>
    </row>
    <row r="63" spans="1:13" ht="15" customHeight="1" x14ac:dyDescent="0.3">
      <c r="A63" s="154"/>
      <c r="B63" s="140"/>
      <c r="C63" s="140"/>
      <c r="D63" s="141" t="s">
        <v>28</v>
      </c>
      <c r="E63" s="143">
        <v>272008</v>
      </c>
      <c r="F63" s="143">
        <v>265206</v>
      </c>
      <c r="G63" s="188">
        <v>42223</v>
      </c>
      <c r="H63" s="189">
        <f t="shared" si="1"/>
        <v>579437</v>
      </c>
    </row>
    <row r="64" spans="1:13" ht="15" customHeight="1" x14ac:dyDescent="0.3">
      <c r="A64" s="154"/>
      <c r="B64" s="140"/>
      <c r="C64" s="144"/>
      <c r="D64" s="141" t="s">
        <v>29</v>
      </c>
      <c r="E64" s="184">
        <f>SUM(E63-E62)</f>
        <v>272008</v>
      </c>
      <c r="F64" s="184">
        <f t="shared" ref="F64:G64" si="21">SUM(F63-F62)</f>
        <v>215206</v>
      </c>
      <c r="G64" s="184">
        <f t="shared" si="21"/>
        <v>42223</v>
      </c>
      <c r="H64" s="189">
        <f>SUM(H63-H62)</f>
        <v>529437</v>
      </c>
    </row>
    <row r="65" spans="1:8" ht="15" customHeight="1" x14ac:dyDescent="0.3">
      <c r="A65" s="154"/>
      <c r="B65" s="140"/>
      <c r="C65" s="140" t="s">
        <v>35</v>
      </c>
      <c r="D65" s="141" t="s">
        <v>27</v>
      </c>
      <c r="E65" s="142"/>
      <c r="F65" s="143">
        <v>100000</v>
      </c>
      <c r="G65" s="187"/>
      <c r="H65" s="189">
        <f t="shared" si="1"/>
        <v>100000</v>
      </c>
    </row>
    <row r="66" spans="1:8" ht="15" customHeight="1" x14ac:dyDescent="0.3">
      <c r="A66" s="154"/>
      <c r="B66" s="140"/>
      <c r="C66" s="140"/>
      <c r="D66" s="141" t="s">
        <v>28</v>
      </c>
      <c r="E66" s="142"/>
      <c r="F66" s="143">
        <v>100000</v>
      </c>
      <c r="G66" s="187"/>
      <c r="H66" s="189">
        <f t="shared" si="1"/>
        <v>100000</v>
      </c>
    </row>
    <row r="67" spans="1:8" ht="15" customHeight="1" thickBot="1" x14ac:dyDescent="0.35">
      <c r="A67" s="154"/>
      <c r="B67" s="140"/>
      <c r="C67" s="140"/>
      <c r="D67" s="194" t="s">
        <v>29</v>
      </c>
      <c r="E67" s="224"/>
      <c r="F67" s="195">
        <f t="shared" ref="F67" si="22">SUM(F66-F65)</f>
        <v>0</v>
      </c>
      <c r="G67" s="225"/>
      <c r="H67" s="226">
        <f t="shared" si="1"/>
        <v>0</v>
      </c>
    </row>
    <row r="68" spans="1:8" ht="15" customHeight="1" x14ac:dyDescent="0.3">
      <c r="A68" s="503" t="s">
        <v>120</v>
      </c>
      <c r="B68" s="504"/>
      <c r="C68" s="505"/>
      <c r="D68" s="196" t="s">
        <v>27</v>
      </c>
      <c r="E68" s="197">
        <f>SUM(E5+E8+E11+E14+E17+E20+E23+E26+E29+E32+E35+E38+E41+E44+E47+E50+E53+E56+E59+E62+E65)</f>
        <v>1139172896</v>
      </c>
      <c r="F68" s="197">
        <f t="shared" ref="F68:H68" si="23">SUM(F5+F8+F11+F14+F17+F20+F23+F26+F29+F32+F35+F38+F41+F44+F47+F50+F53+F56+F59+F62+F65)</f>
        <v>1495319810</v>
      </c>
      <c r="G68" s="197">
        <f t="shared" si="23"/>
        <v>89066217</v>
      </c>
      <c r="H68" s="227">
        <f t="shared" si="23"/>
        <v>2723558923</v>
      </c>
    </row>
    <row r="69" spans="1:8" ht="15" customHeight="1" x14ac:dyDescent="0.3">
      <c r="A69" s="506"/>
      <c r="B69" s="507"/>
      <c r="C69" s="508"/>
      <c r="D69" s="145" t="s">
        <v>28</v>
      </c>
      <c r="E69" s="146">
        <f>SUM(E36+E39+E42+E54+E63)</f>
        <v>1139254904</v>
      </c>
      <c r="F69" s="146">
        <f t="shared" ref="F69:G69" si="24">SUM(F6+F9+F12+F15+F18+F21+F24+F27+F30+F33+F36+F39+F42+F45+F48+F51+F54+F57+F60+F63+F66)</f>
        <v>1550137702</v>
      </c>
      <c r="G69" s="146">
        <f t="shared" si="24"/>
        <v>87603801</v>
      </c>
      <c r="H69" s="156">
        <f>SUM(E69:G69)</f>
        <v>2776996407</v>
      </c>
    </row>
    <row r="70" spans="1:8" ht="15" customHeight="1" thickBot="1" x14ac:dyDescent="0.35">
      <c r="A70" s="509"/>
      <c r="B70" s="510"/>
      <c r="C70" s="511"/>
      <c r="D70" s="157" t="s">
        <v>29</v>
      </c>
      <c r="E70" s="158">
        <f>SUM(E69-E68)</f>
        <v>82008</v>
      </c>
      <c r="F70" s="158">
        <f t="shared" ref="F70:H70" si="25">SUM(F7+F10+F13+F16+F19+F22+F25+F28+F31+F34+F37+F40+F43+F46+F49+F52+F55+F58+F61+F64+F67)</f>
        <v>54817892</v>
      </c>
      <c r="G70" s="257">
        <f t="shared" si="25"/>
        <v>-1462416</v>
      </c>
      <c r="H70" s="159">
        <f t="shared" si="25"/>
        <v>53437484</v>
      </c>
    </row>
  </sheetData>
  <mergeCells count="3">
    <mergeCell ref="A2:H2"/>
    <mergeCell ref="A1:B1"/>
    <mergeCell ref="A68:C7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firstPageNumber="2" orientation="landscape" useFirstPageNumber="1" r:id="rId1"/>
  <headerFooter>
    <oddFooter>&amp;C&amp;10&amp;P&amp;R영동군장애인복지관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46" zoomScaleNormal="100" workbookViewId="0">
      <selection activeCell="K107" sqref="K107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9" customWidth="1"/>
    <col min="6" max="6" width="16.125" style="219" customWidth="1"/>
    <col min="7" max="7" width="16" style="219" customWidth="1"/>
    <col min="8" max="8" width="16.125" style="219" customWidth="1"/>
    <col min="9" max="16384" width="9" style="6"/>
  </cols>
  <sheetData>
    <row r="1" spans="1:8" ht="24.95" customHeight="1" x14ac:dyDescent="0.3">
      <c r="A1" s="502" t="s">
        <v>109</v>
      </c>
      <c r="B1" s="502"/>
    </row>
    <row r="2" spans="1:8" ht="35.1" customHeight="1" x14ac:dyDescent="0.3">
      <c r="A2" s="512" t="s">
        <v>155</v>
      </c>
      <c r="B2" s="512"/>
      <c r="C2" s="512"/>
      <c r="D2" s="512"/>
      <c r="E2" s="512"/>
      <c r="F2" s="512"/>
      <c r="G2" s="512"/>
      <c r="H2" s="512"/>
    </row>
    <row r="3" spans="1:8" ht="15" customHeight="1" thickBot="1" x14ac:dyDescent="0.35">
      <c r="H3" s="231" t="s">
        <v>89</v>
      </c>
    </row>
    <row r="4" spans="1:8" s="7" customFormat="1" ht="24.95" customHeight="1" thickBot="1" x14ac:dyDescent="0.35">
      <c r="A4" s="228" t="s">
        <v>2</v>
      </c>
      <c r="B4" s="229" t="s">
        <v>3</v>
      </c>
      <c r="C4" s="229" t="s">
        <v>23</v>
      </c>
      <c r="D4" s="230" t="s">
        <v>24</v>
      </c>
      <c r="E4" s="232" t="s">
        <v>54</v>
      </c>
      <c r="F4" s="232" t="s">
        <v>25</v>
      </c>
      <c r="G4" s="233" t="s">
        <v>26</v>
      </c>
      <c r="H4" s="234" t="s">
        <v>22</v>
      </c>
    </row>
    <row r="5" spans="1:8" s="7" customFormat="1" ht="20.100000000000001" customHeight="1" x14ac:dyDescent="0.3">
      <c r="A5" s="154" t="s">
        <v>8</v>
      </c>
      <c r="B5" s="140" t="s">
        <v>9</v>
      </c>
      <c r="C5" s="140" t="s">
        <v>37</v>
      </c>
      <c r="D5" s="141" t="s">
        <v>27</v>
      </c>
      <c r="E5" s="218">
        <v>488000000</v>
      </c>
      <c r="F5" s="218"/>
      <c r="G5" s="222"/>
      <c r="H5" s="235">
        <f>SUM(E5:G5)</f>
        <v>488000000</v>
      </c>
    </row>
    <row r="6" spans="1:8" s="7" customFormat="1" ht="20.100000000000001" customHeight="1" x14ac:dyDescent="0.3">
      <c r="A6" s="154"/>
      <c r="B6" s="140"/>
      <c r="C6" s="140"/>
      <c r="D6" s="141" t="s">
        <v>28</v>
      </c>
      <c r="E6" s="218">
        <v>452002150</v>
      </c>
      <c r="F6" s="218"/>
      <c r="G6" s="222"/>
      <c r="H6" s="235">
        <f>SUM(E6:G6)</f>
        <v>452002150</v>
      </c>
    </row>
    <row r="7" spans="1:8" s="7" customFormat="1" ht="20.100000000000001" customHeight="1" x14ac:dyDescent="0.3">
      <c r="A7" s="154"/>
      <c r="B7" s="140"/>
      <c r="C7" s="144"/>
      <c r="D7" s="141" t="s">
        <v>29</v>
      </c>
      <c r="E7" s="239">
        <f>SUM(E6-E5)</f>
        <v>-35997850</v>
      </c>
      <c r="F7" s="239">
        <f t="shared" ref="F7:H7" si="0">SUM(F6-F5)</f>
        <v>0</v>
      </c>
      <c r="G7" s="245">
        <f t="shared" si="0"/>
        <v>0</v>
      </c>
      <c r="H7" s="248">
        <f t="shared" si="0"/>
        <v>-35997850</v>
      </c>
    </row>
    <row r="8" spans="1:8" s="7" customFormat="1" ht="20.100000000000001" customHeight="1" x14ac:dyDescent="0.3">
      <c r="A8" s="154"/>
      <c r="B8" s="140"/>
      <c r="C8" s="140" t="s">
        <v>38</v>
      </c>
      <c r="D8" s="141" t="s">
        <v>27</v>
      </c>
      <c r="E8" s="218">
        <v>128257500</v>
      </c>
      <c r="F8" s="218">
        <v>10200000</v>
      </c>
      <c r="G8" s="222"/>
      <c r="H8" s="235">
        <f>SUM(E8:G8)</f>
        <v>138457500</v>
      </c>
    </row>
    <row r="9" spans="1:8" s="7" customFormat="1" ht="20.100000000000001" customHeight="1" x14ac:dyDescent="0.3">
      <c r="A9" s="154"/>
      <c r="B9" s="140"/>
      <c r="C9" s="140"/>
      <c r="D9" s="141" t="s">
        <v>28</v>
      </c>
      <c r="E9" s="218">
        <v>117978260</v>
      </c>
      <c r="F9" s="218">
        <v>8800000</v>
      </c>
      <c r="G9" s="222"/>
      <c r="H9" s="235">
        <f t="shared" ref="H9" si="1">SUM(E9:G9)</f>
        <v>126778260</v>
      </c>
    </row>
    <row r="10" spans="1:8" s="7" customFormat="1" ht="20.100000000000001" customHeight="1" x14ac:dyDescent="0.3">
      <c r="A10" s="154"/>
      <c r="B10" s="140"/>
      <c r="C10" s="144"/>
      <c r="D10" s="141" t="s">
        <v>29</v>
      </c>
      <c r="E10" s="239">
        <f>SUM(E9-E8)</f>
        <v>-10279240</v>
      </c>
      <c r="F10" s="239">
        <f>SUM(F9-F8)</f>
        <v>-1400000</v>
      </c>
      <c r="G10" s="245">
        <f t="shared" ref="G10:H10" si="2">SUM(G9-G8)</f>
        <v>0</v>
      </c>
      <c r="H10" s="248">
        <f t="shared" si="2"/>
        <v>-11679240</v>
      </c>
    </row>
    <row r="11" spans="1:8" s="7" customFormat="1" ht="20.100000000000001" customHeight="1" x14ac:dyDescent="0.3">
      <c r="A11" s="154"/>
      <c r="B11" s="140"/>
      <c r="C11" s="140" t="s">
        <v>156</v>
      </c>
      <c r="D11" s="141" t="s">
        <v>27</v>
      </c>
      <c r="E11" s="218">
        <v>0</v>
      </c>
      <c r="F11" s="218">
        <v>4800000</v>
      </c>
      <c r="G11" s="222"/>
      <c r="H11" s="235">
        <f>SUM(E11:G11)</f>
        <v>4800000</v>
      </c>
    </row>
    <row r="12" spans="1:8" s="7" customFormat="1" ht="20.100000000000001" customHeight="1" x14ac:dyDescent="0.3">
      <c r="A12" s="154"/>
      <c r="B12" s="140"/>
      <c r="C12" s="140"/>
      <c r="D12" s="141" t="s">
        <v>28</v>
      </c>
      <c r="E12" s="218">
        <v>0</v>
      </c>
      <c r="F12" s="218">
        <v>1080000</v>
      </c>
      <c r="G12" s="222"/>
      <c r="H12" s="235">
        <v>1080000</v>
      </c>
    </row>
    <row r="13" spans="1:8" s="7" customFormat="1" ht="20.100000000000001" customHeight="1" x14ac:dyDescent="0.3">
      <c r="A13" s="154"/>
      <c r="B13" s="140"/>
      <c r="C13" s="144"/>
      <c r="D13" s="141" t="s">
        <v>29</v>
      </c>
      <c r="E13" s="218">
        <v>0</v>
      </c>
      <c r="F13" s="239">
        <f>SUM(F12-F11)</f>
        <v>-3720000</v>
      </c>
      <c r="G13" s="245">
        <f t="shared" ref="G13:H13" si="3">SUM(G12-G11)</f>
        <v>0</v>
      </c>
      <c r="H13" s="248">
        <f t="shared" si="3"/>
        <v>-3720000</v>
      </c>
    </row>
    <row r="14" spans="1:8" s="7" customFormat="1" ht="20.100000000000001" customHeight="1" x14ac:dyDescent="0.3">
      <c r="A14" s="154"/>
      <c r="B14" s="140"/>
      <c r="C14" s="140" t="s">
        <v>39</v>
      </c>
      <c r="D14" s="141" t="s">
        <v>27</v>
      </c>
      <c r="E14" s="218">
        <v>54090000</v>
      </c>
      <c r="F14" s="218"/>
      <c r="G14" s="222"/>
      <c r="H14" s="235">
        <f>SUM(E14:G14)</f>
        <v>54090000</v>
      </c>
    </row>
    <row r="15" spans="1:8" s="7" customFormat="1" ht="20.100000000000001" customHeight="1" x14ac:dyDescent="0.3">
      <c r="A15" s="154"/>
      <c r="B15" s="140"/>
      <c r="C15" s="140"/>
      <c r="D15" s="141" t="s">
        <v>28</v>
      </c>
      <c r="E15" s="218">
        <v>48881540</v>
      </c>
      <c r="F15" s="218"/>
      <c r="G15" s="222"/>
      <c r="H15" s="235">
        <f t="shared" ref="H15" si="4">SUM(E15:G15)</f>
        <v>48881540</v>
      </c>
    </row>
    <row r="16" spans="1:8" s="7" customFormat="1" ht="20.100000000000001" customHeight="1" x14ac:dyDescent="0.3">
      <c r="A16" s="154"/>
      <c r="B16" s="140"/>
      <c r="C16" s="144"/>
      <c r="D16" s="141" t="s">
        <v>29</v>
      </c>
      <c r="E16" s="239">
        <f>SUM(E15-E14)</f>
        <v>-5208460</v>
      </c>
      <c r="F16" s="239">
        <f>SUM(F15-F14)</f>
        <v>0</v>
      </c>
      <c r="G16" s="222">
        <f>SUM(G15-G14)</f>
        <v>0</v>
      </c>
      <c r="H16" s="248">
        <f>SUM(H15-H14)</f>
        <v>-5208460</v>
      </c>
    </row>
    <row r="17" spans="1:8" s="7" customFormat="1" ht="20.100000000000001" customHeight="1" x14ac:dyDescent="0.3">
      <c r="A17" s="154"/>
      <c r="B17" s="140"/>
      <c r="C17" s="140" t="s">
        <v>40</v>
      </c>
      <c r="D17" s="141" t="s">
        <v>27</v>
      </c>
      <c r="E17" s="218">
        <v>60932500</v>
      </c>
      <c r="F17" s="218">
        <v>100400</v>
      </c>
      <c r="G17" s="222"/>
      <c r="H17" s="235">
        <f>SUM(E17:G17)</f>
        <v>61032900</v>
      </c>
    </row>
    <row r="18" spans="1:8" s="7" customFormat="1" ht="20.100000000000001" customHeight="1" x14ac:dyDescent="0.3">
      <c r="A18" s="154"/>
      <c r="B18" s="140"/>
      <c r="C18" s="140"/>
      <c r="D18" s="141" t="s">
        <v>28</v>
      </c>
      <c r="E18" s="218">
        <v>51695360</v>
      </c>
      <c r="F18" s="218">
        <v>13390</v>
      </c>
      <c r="G18" s="222"/>
      <c r="H18" s="235">
        <f>SUM(E18:G18)</f>
        <v>51708750</v>
      </c>
    </row>
    <row r="19" spans="1:8" s="7" customFormat="1" ht="20.100000000000001" customHeight="1" x14ac:dyDescent="0.3">
      <c r="A19" s="154"/>
      <c r="B19" s="140"/>
      <c r="C19" s="144"/>
      <c r="D19" s="141" t="s">
        <v>29</v>
      </c>
      <c r="E19" s="239">
        <f>SUM(E18-E17)</f>
        <v>-9237140</v>
      </c>
      <c r="F19" s="239">
        <f t="shared" ref="F19:H19" si="5">SUM(F18-F17)</f>
        <v>-87010</v>
      </c>
      <c r="G19" s="245">
        <f t="shared" si="5"/>
        <v>0</v>
      </c>
      <c r="H19" s="248">
        <f t="shared" si="5"/>
        <v>-9324150</v>
      </c>
    </row>
    <row r="20" spans="1:8" s="7" customFormat="1" ht="20.100000000000001" customHeight="1" x14ac:dyDescent="0.3">
      <c r="A20" s="154"/>
      <c r="B20" s="244" t="s">
        <v>11</v>
      </c>
      <c r="C20" s="140" t="s">
        <v>42</v>
      </c>
      <c r="D20" s="141" t="s">
        <v>27</v>
      </c>
      <c r="E20" s="218"/>
      <c r="F20" s="218">
        <v>7200000</v>
      </c>
      <c r="G20" s="222"/>
      <c r="H20" s="235">
        <f>SUM(E20:G20)</f>
        <v>7200000</v>
      </c>
    </row>
    <row r="21" spans="1:8" s="7" customFormat="1" ht="20.100000000000001" customHeight="1" x14ac:dyDescent="0.3">
      <c r="A21" s="154"/>
      <c r="B21" s="140"/>
      <c r="C21" s="140"/>
      <c r="D21" s="141" t="s">
        <v>28</v>
      </c>
      <c r="E21" s="218"/>
      <c r="F21" s="218">
        <v>3524180</v>
      </c>
      <c r="G21" s="222"/>
      <c r="H21" s="235">
        <f t="shared" ref="H21:H27" si="6">SUM(E21:G21)</f>
        <v>3524180</v>
      </c>
    </row>
    <row r="22" spans="1:8" s="7" customFormat="1" ht="20.100000000000001" customHeight="1" x14ac:dyDescent="0.3">
      <c r="A22" s="154"/>
      <c r="B22" s="140"/>
      <c r="C22" s="144"/>
      <c r="D22" s="141" t="s">
        <v>29</v>
      </c>
      <c r="E22" s="218"/>
      <c r="F22" s="239">
        <f t="shared" ref="F22" si="7">SUM(F21-F20)</f>
        <v>-3675820</v>
      </c>
      <c r="G22" s="245">
        <f t="shared" ref="G22" si="8">SUM(G21-G20)</f>
        <v>0</v>
      </c>
      <c r="H22" s="248">
        <f t="shared" ref="H22" si="9">SUM(H21-H20)</f>
        <v>-3675820</v>
      </c>
    </row>
    <row r="23" spans="1:8" s="7" customFormat="1" ht="20.100000000000001" customHeight="1" x14ac:dyDescent="0.3">
      <c r="A23" s="154"/>
      <c r="B23" s="140"/>
      <c r="C23" s="140" t="s">
        <v>157</v>
      </c>
      <c r="D23" s="141" t="s">
        <v>27</v>
      </c>
      <c r="E23" s="218"/>
      <c r="F23" s="218">
        <v>3600000</v>
      </c>
      <c r="G23" s="222"/>
      <c r="H23" s="235">
        <f t="shared" si="6"/>
        <v>3600000</v>
      </c>
    </row>
    <row r="24" spans="1:8" s="7" customFormat="1" ht="20.100000000000001" customHeight="1" x14ac:dyDescent="0.3">
      <c r="A24" s="154"/>
      <c r="B24" s="140"/>
      <c r="C24" s="140"/>
      <c r="D24" s="141" t="s">
        <v>28</v>
      </c>
      <c r="E24" s="218"/>
      <c r="F24" s="218">
        <v>3600000</v>
      </c>
      <c r="G24" s="222"/>
      <c r="H24" s="235">
        <f t="shared" si="6"/>
        <v>3600000</v>
      </c>
    </row>
    <row r="25" spans="1:8" s="7" customFormat="1" ht="20.100000000000001" customHeight="1" x14ac:dyDescent="0.3">
      <c r="A25" s="154"/>
      <c r="B25" s="140"/>
      <c r="C25" s="144"/>
      <c r="D25" s="141" t="s">
        <v>29</v>
      </c>
      <c r="E25" s="218"/>
      <c r="F25" s="239">
        <f t="shared" ref="F25" si="10">SUM(F24-F23)</f>
        <v>0</v>
      </c>
      <c r="G25" s="245">
        <f t="shared" ref="G25" si="11">SUM(G24-G23)</f>
        <v>0</v>
      </c>
      <c r="H25" s="248">
        <f t="shared" ref="H25" si="12">SUM(H24-H23)</f>
        <v>0</v>
      </c>
    </row>
    <row r="26" spans="1:8" s="7" customFormat="1" ht="20.100000000000001" customHeight="1" x14ac:dyDescent="0.3">
      <c r="A26" s="154"/>
      <c r="B26" s="140"/>
      <c r="C26" s="140" t="s">
        <v>43</v>
      </c>
      <c r="D26" s="141" t="s">
        <v>27</v>
      </c>
      <c r="E26" s="218"/>
      <c r="F26" s="218">
        <v>3900000</v>
      </c>
      <c r="G26" s="222"/>
      <c r="H26" s="235">
        <f t="shared" si="6"/>
        <v>3900000</v>
      </c>
    </row>
    <row r="27" spans="1:8" s="7" customFormat="1" ht="20.100000000000001" customHeight="1" x14ac:dyDescent="0.3">
      <c r="A27" s="154"/>
      <c r="B27" s="140"/>
      <c r="C27" s="140"/>
      <c r="D27" s="141" t="s">
        <v>28</v>
      </c>
      <c r="E27" s="218"/>
      <c r="F27" s="218">
        <v>487000</v>
      </c>
      <c r="G27" s="222"/>
      <c r="H27" s="235">
        <f t="shared" si="6"/>
        <v>487000</v>
      </c>
    </row>
    <row r="28" spans="1:8" s="7" customFormat="1" ht="20.100000000000001" customHeight="1" x14ac:dyDescent="0.3">
      <c r="A28" s="154"/>
      <c r="B28" s="144"/>
      <c r="C28" s="144"/>
      <c r="D28" s="141" t="s">
        <v>29</v>
      </c>
      <c r="E28" s="218"/>
      <c r="F28" s="239">
        <f t="shared" ref="F28" si="13">SUM(F27-F26)</f>
        <v>-3413000</v>
      </c>
      <c r="G28" s="245">
        <f t="shared" ref="G28" si="14">SUM(G27-G26)</f>
        <v>0</v>
      </c>
      <c r="H28" s="248">
        <f t="shared" ref="H28" si="15">SUM(H27-H26)</f>
        <v>-3413000</v>
      </c>
    </row>
    <row r="29" spans="1:8" s="7" customFormat="1" ht="20.100000000000001" customHeight="1" x14ac:dyDescent="0.3">
      <c r="A29" s="154"/>
      <c r="B29" s="140" t="s">
        <v>13</v>
      </c>
      <c r="C29" s="140" t="s">
        <v>44</v>
      </c>
      <c r="D29" s="141" t="s">
        <v>27</v>
      </c>
      <c r="E29" s="218">
        <v>3120000</v>
      </c>
      <c r="F29" s="218">
        <v>1800000</v>
      </c>
      <c r="G29" s="222"/>
      <c r="H29" s="235">
        <f>SUM(E29:G29)</f>
        <v>4920000</v>
      </c>
    </row>
    <row r="30" spans="1:8" s="7" customFormat="1" ht="20.100000000000001" customHeight="1" x14ac:dyDescent="0.3">
      <c r="A30" s="154"/>
      <c r="B30" s="140"/>
      <c r="C30" s="140"/>
      <c r="D30" s="141" t="s">
        <v>28</v>
      </c>
      <c r="E30" s="218">
        <v>3040800</v>
      </c>
      <c r="F30" s="218">
        <v>937600</v>
      </c>
      <c r="G30" s="222"/>
      <c r="H30" s="235">
        <f>SUM(E30:G30)</f>
        <v>3978400</v>
      </c>
    </row>
    <row r="31" spans="1:8" s="7" customFormat="1" ht="20.100000000000001" customHeight="1" x14ac:dyDescent="0.3">
      <c r="A31" s="154"/>
      <c r="B31" s="140"/>
      <c r="C31" s="144"/>
      <c r="D31" s="141" t="s">
        <v>29</v>
      </c>
      <c r="E31" s="239">
        <f t="shared" ref="E31:H31" si="16">SUM(E30-E29)</f>
        <v>-79200</v>
      </c>
      <c r="F31" s="239">
        <f t="shared" si="16"/>
        <v>-862400</v>
      </c>
      <c r="G31" s="245">
        <f t="shared" si="16"/>
        <v>0</v>
      </c>
      <c r="H31" s="248">
        <f t="shared" si="16"/>
        <v>-941600</v>
      </c>
    </row>
    <row r="32" spans="1:8" s="7" customFormat="1" ht="20.100000000000001" customHeight="1" x14ac:dyDescent="0.3">
      <c r="A32" s="154"/>
      <c r="B32" s="140"/>
      <c r="C32" s="140" t="s">
        <v>45</v>
      </c>
      <c r="D32" s="141" t="s">
        <v>27</v>
      </c>
      <c r="E32" s="218">
        <v>5080000</v>
      </c>
      <c r="F32" s="218">
        <v>4000000</v>
      </c>
      <c r="G32" s="222"/>
      <c r="H32" s="235">
        <f>SUM(E32:G32)</f>
        <v>9080000</v>
      </c>
    </row>
    <row r="33" spans="1:8" s="7" customFormat="1" ht="20.100000000000001" customHeight="1" x14ac:dyDescent="0.3">
      <c r="A33" s="154"/>
      <c r="B33" s="140"/>
      <c r="C33" s="140"/>
      <c r="D33" s="141" t="s">
        <v>28</v>
      </c>
      <c r="E33" s="218">
        <v>5080000</v>
      </c>
      <c r="F33" s="218">
        <v>1505020</v>
      </c>
      <c r="G33" s="222"/>
      <c r="H33" s="235">
        <f>SUM(E33:G33)</f>
        <v>6585020</v>
      </c>
    </row>
    <row r="34" spans="1:8" s="7" customFormat="1" ht="20.100000000000001" customHeight="1" x14ac:dyDescent="0.3">
      <c r="A34" s="154"/>
      <c r="B34" s="140"/>
      <c r="C34" s="144"/>
      <c r="D34" s="141" t="s">
        <v>29</v>
      </c>
      <c r="E34" s="239">
        <f t="shared" ref="E34" si="17">SUM(E33-E32)</f>
        <v>0</v>
      </c>
      <c r="F34" s="239">
        <f t="shared" ref="F34" si="18">SUM(F33-F32)</f>
        <v>-2494980</v>
      </c>
      <c r="G34" s="245">
        <f t="shared" ref="G34" si="19">SUM(G33-G32)</f>
        <v>0</v>
      </c>
      <c r="H34" s="248">
        <f t="shared" ref="H34" si="20">SUM(H33-H32)</f>
        <v>-2494980</v>
      </c>
    </row>
    <row r="35" spans="1:8" s="7" customFormat="1" ht="20.100000000000001" customHeight="1" x14ac:dyDescent="0.3">
      <c r="A35" s="154"/>
      <c r="B35" s="140"/>
      <c r="C35" s="140" t="s">
        <v>46</v>
      </c>
      <c r="D35" s="141" t="s">
        <v>27</v>
      </c>
      <c r="E35" s="218">
        <v>23418000</v>
      </c>
      <c r="F35" s="218">
        <v>0</v>
      </c>
      <c r="G35" s="222"/>
      <c r="H35" s="235">
        <f>SUM(E35:G35)</f>
        <v>23418000</v>
      </c>
    </row>
    <row r="36" spans="1:8" s="7" customFormat="1" ht="20.100000000000001" customHeight="1" x14ac:dyDescent="0.3">
      <c r="A36" s="154"/>
      <c r="B36" s="140"/>
      <c r="C36" s="140"/>
      <c r="D36" s="141" t="s">
        <v>28</v>
      </c>
      <c r="E36" s="218">
        <v>23417980</v>
      </c>
      <c r="F36" s="218">
        <v>0</v>
      </c>
      <c r="G36" s="222"/>
      <c r="H36" s="235">
        <f>SUM(E36:G36)</f>
        <v>23417980</v>
      </c>
    </row>
    <row r="37" spans="1:8" s="7" customFormat="1" ht="20.100000000000001" customHeight="1" x14ac:dyDescent="0.3">
      <c r="A37" s="154"/>
      <c r="B37" s="140"/>
      <c r="C37" s="144"/>
      <c r="D37" s="141" t="s">
        <v>29</v>
      </c>
      <c r="E37" s="239">
        <f t="shared" ref="E37" si="21">SUM(E36-E35)</f>
        <v>-20</v>
      </c>
      <c r="F37" s="239">
        <f t="shared" ref="F37" si="22">SUM(F36-F35)</f>
        <v>0</v>
      </c>
      <c r="G37" s="245">
        <f t="shared" ref="G37" si="23">SUM(G36-G35)</f>
        <v>0</v>
      </c>
      <c r="H37" s="248">
        <f t="shared" ref="H37" si="24">SUM(H36-H35)</f>
        <v>-20</v>
      </c>
    </row>
    <row r="38" spans="1:8" s="7" customFormat="1" ht="20.100000000000001" customHeight="1" x14ac:dyDescent="0.3">
      <c r="A38" s="154"/>
      <c r="B38" s="140"/>
      <c r="C38" s="140" t="s">
        <v>47</v>
      </c>
      <c r="D38" s="141" t="s">
        <v>27</v>
      </c>
      <c r="E38" s="218">
        <v>17250000</v>
      </c>
      <c r="F38" s="218">
        <v>3323800</v>
      </c>
      <c r="G38" s="222"/>
      <c r="H38" s="235">
        <f>SUM(E38:G38)</f>
        <v>20573800</v>
      </c>
    </row>
    <row r="39" spans="1:8" s="7" customFormat="1" ht="20.100000000000001" customHeight="1" x14ac:dyDescent="0.3">
      <c r="A39" s="154"/>
      <c r="B39" s="140"/>
      <c r="C39" s="140"/>
      <c r="D39" s="141" t="s">
        <v>28</v>
      </c>
      <c r="E39" s="218">
        <v>16047760</v>
      </c>
      <c r="F39" s="218">
        <v>255000</v>
      </c>
      <c r="G39" s="222"/>
      <c r="H39" s="235">
        <f>SUM(E39:G39)</f>
        <v>16302760</v>
      </c>
    </row>
    <row r="40" spans="1:8" s="7" customFormat="1" ht="20.100000000000001" customHeight="1" x14ac:dyDescent="0.3">
      <c r="A40" s="154"/>
      <c r="B40" s="140"/>
      <c r="C40" s="144"/>
      <c r="D40" s="141" t="s">
        <v>29</v>
      </c>
      <c r="E40" s="239">
        <f t="shared" ref="E40" si="25">SUM(E39-E38)</f>
        <v>-1202240</v>
      </c>
      <c r="F40" s="239">
        <f t="shared" ref="F40" si="26">SUM(F39-F38)</f>
        <v>-3068800</v>
      </c>
      <c r="G40" s="245">
        <f t="shared" ref="G40" si="27">SUM(G39-G38)</f>
        <v>0</v>
      </c>
      <c r="H40" s="248">
        <f t="shared" ref="H40" si="28">SUM(H39-H38)</f>
        <v>-4271040</v>
      </c>
    </row>
    <row r="41" spans="1:8" s="7" customFormat="1" ht="20.100000000000001" customHeight="1" x14ac:dyDescent="0.3">
      <c r="A41" s="154"/>
      <c r="B41" s="140"/>
      <c r="C41" s="140" t="s">
        <v>48</v>
      </c>
      <c r="D41" s="141" t="s">
        <v>27</v>
      </c>
      <c r="E41" s="218">
        <v>19665000</v>
      </c>
      <c r="F41" s="218">
        <v>4000000</v>
      </c>
      <c r="G41" s="222"/>
      <c r="H41" s="235">
        <f>SUM(E41:G41)</f>
        <v>23665000</v>
      </c>
    </row>
    <row r="42" spans="1:8" s="7" customFormat="1" ht="20.100000000000001" customHeight="1" x14ac:dyDescent="0.3">
      <c r="A42" s="154"/>
      <c r="B42" s="140"/>
      <c r="C42" s="140"/>
      <c r="D42" s="141" t="s">
        <v>28</v>
      </c>
      <c r="E42" s="218">
        <v>19273340</v>
      </c>
      <c r="F42" s="218">
        <v>248400</v>
      </c>
      <c r="G42" s="222"/>
      <c r="H42" s="235">
        <f>SUM(E42:G42)</f>
        <v>19521740</v>
      </c>
    </row>
    <row r="43" spans="1:8" s="7" customFormat="1" ht="20.100000000000001" customHeight="1" x14ac:dyDescent="0.3">
      <c r="A43" s="154"/>
      <c r="B43" s="140"/>
      <c r="C43" s="144"/>
      <c r="D43" s="141" t="s">
        <v>29</v>
      </c>
      <c r="E43" s="239">
        <f t="shared" ref="E43" si="29">SUM(E42-E41)</f>
        <v>-391660</v>
      </c>
      <c r="F43" s="239">
        <f t="shared" ref="F43" si="30">SUM(F42-F41)</f>
        <v>-3751600</v>
      </c>
      <c r="G43" s="245">
        <f t="shared" ref="G43" si="31">SUM(G42-G41)</f>
        <v>0</v>
      </c>
      <c r="H43" s="248">
        <f t="shared" ref="H43" si="32">SUM(H42-H41)</f>
        <v>-4143260</v>
      </c>
    </row>
    <row r="44" spans="1:8" s="7" customFormat="1" ht="20.100000000000001" customHeight="1" x14ac:dyDescent="0.3">
      <c r="A44" s="154"/>
      <c r="B44" s="140"/>
      <c r="C44" s="140" t="s">
        <v>105</v>
      </c>
      <c r="D44" s="141" t="s">
        <v>27</v>
      </c>
      <c r="E44" s="218">
        <v>500000</v>
      </c>
      <c r="F44" s="218">
        <v>500000</v>
      </c>
      <c r="G44" s="222"/>
      <c r="H44" s="235">
        <f>SUM(E44:G44)</f>
        <v>1000000</v>
      </c>
    </row>
    <row r="45" spans="1:8" s="7" customFormat="1" ht="20.100000000000001" customHeight="1" x14ac:dyDescent="0.3">
      <c r="A45" s="154"/>
      <c r="B45" s="140"/>
      <c r="C45" s="140"/>
      <c r="D45" s="141" t="s">
        <v>28</v>
      </c>
      <c r="E45" s="218">
        <v>500000</v>
      </c>
      <c r="F45" s="218">
        <v>0</v>
      </c>
      <c r="G45" s="222"/>
      <c r="H45" s="235">
        <f>SUM(E45:G45)</f>
        <v>500000</v>
      </c>
    </row>
    <row r="46" spans="1:8" s="7" customFormat="1" ht="20.100000000000001" customHeight="1" x14ac:dyDescent="0.3">
      <c r="A46" s="154"/>
      <c r="B46" s="140"/>
      <c r="C46" s="144"/>
      <c r="D46" s="141" t="s">
        <v>29</v>
      </c>
      <c r="E46" s="239">
        <f t="shared" ref="E46" si="33">SUM(E45-E44)</f>
        <v>0</v>
      </c>
      <c r="F46" s="239">
        <f t="shared" ref="F46" si="34">SUM(F45-F44)</f>
        <v>-500000</v>
      </c>
      <c r="G46" s="245">
        <f t="shared" ref="G46" si="35">SUM(G45-G44)</f>
        <v>0</v>
      </c>
      <c r="H46" s="248">
        <f t="shared" ref="H46" si="36">SUM(H45-H44)</f>
        <v>-500000</v>
      </c>
    </row>
    <row r="47" spans="1:8" s="7" customFormat="1" ht="20.100000000000001" customHeight="1" x14ac:dyDescent="0.3">
      <c r="A47" s="154"/>
      <c r="B47" s="140"/>
      <c r="C47" s="140" t="s">
        <v>49</v>
      </c>
      <c r="D47" s="141" t="s">
        <v>27</v>
      </c>
      <c r="E47" s="218">
        <v>5640000</v>
      </c>
      <c r="F47" s="218">
        <v>10300000</v>
      </c>
      <c r="G47" s="222"/>
      <c r="H47" s="235">
        <f>SUM(E47:G47)</f>
        <v>15940000</v>
      </c>
    </row>
    <row r="48" spans="1:8" s="7" customFormat="1" ht="20.100000000000001" customHeight="1" x14ac:dyDescent="0.3">
      <c r="A48" s="154"/>
      <c r="B48" s="140"/>
      <c r="C48" s="140"/>
      <c r="D48" s="141" t="s">
        <v>28</v>
      </c>
      <c r="E48" s="218">
        <v>3315440</v>
      </c>
      <c r="F48" s="218">
        <v>5452800</v>
      </c>
      <c r="G48" s="222"/>
      <c r="H48" s="235">
        <f>SUM(E48:G48)</f>
        <v>8768240</v>
      </c>
    </row>
    <row r="49" spans="1:8" s="7" customFormat="1" ht="20.100000000000001" customHeight="1" x14ac:dyDescent="0.3">
      <c r="A49" s="155"/>
      <c r="B49" s="144"/>
      <c r="C49" s="144"/>
      <c r="D49" s="141" t="s">
        <v>29</v>
      </c>
      <c r="E49" s="239">
        <f t="shared" ref="E49" si="37">SUM(E48-E47)</f>
        <v>-2324560</v>
      </c>
      <c r="F49" s="239">
        <f t="shared" ref="F49" si="38">SUM(F48-F47)</f>
        <v>-4847200</v>
      </c>
      <c r="G49" s="245">
        <f t="shared" ref="G49" si="39">SUM(G48-G47)</f>
        <v>0</v>
      </c>
      <c r="H49" s="248">
        <f t="shared" ref="H49" si="40">SUM(H48-H47)</f>
        <v>-7171760</v>
      </c>
    </row>
    <row r="50" spans="1:8" s="7" customFormat="1" ht="20.100000000000001" customHeight="1" x14ac:dyDescent="0.3">
      <c r="A50" s="154" t="s">
        <v>15</v>
      </c>
      <c r="B50" s="140" t="s">
        <v>16</v>
      </c>
      <c r="C50" s="140" t="s">
        <v>16</v>
      </c>
      <c r="D50" s="141" t="s">
        <v>27</v>
      </c>
      <c r="E50" s="218">
        <v>8637000</v>
      </c>
      <c r="F50" s="218">
        <v>5800000</v>
      </c>
      <c r="G50" s="222"/>
      <c r="H50" s="235">
        <f>SUM(E50:G50)</f>
        <v>14437000</v>
      </c>
    </row>
    <row r="51" spans="1:8" s="7" customFormat="1" ht="20.100000000000001" customHeight="1" x14ac:dyDescent="0.3">
      <c r="A51" s="154"/>
      <c r="B51" s="140"/>
      <c r="C51" s="140"/>
      <c r="D51" s="141" t="s">
        <v>28</v>
      </c>
      <c r="E51" s="218">
        <v>8369070</v>
      </c>
      <c r="F51" s="218">
        <v>1500000</v>
      </c>
      <c r="G51" s="222"/>
      <c r="H51" s="235">
        <f>SUM(E51:G51)</f>
        <v>9869070</v>
      </c>
    </row>
    <row r="52" spans="1:8" s="7" customFormat="1" ht="20.100000000000001" customHeight="1" x14ac:dyDescent="0.3">
      <c r="A52" s="154"/>
      <c r="B52" s="140"/>
      <c r="C52" s="144"/>
      <c r="D52" s="141" t="s">
        <v>29</v>
      </c>
      <c r="E52" s="239">
        <f t="shared" ref="E52" si="41">SUM(E51-E50)</f>
        <v>-267930</v>
      </c>
      <c r="F52" s="239">
        <f t="shared" ref="F52" si="42">SUM(F51-F50)</f>
        <v>-4300000</v>
      </c>
      <c r="G52" s="245">
        <f t="shared" ref="G52" si="43">SUM(G51-G50)</f>
        <v>0</v>
      </c>
      <c r="H52" s="248">
        <f t="shared" ref="H52" si="44">SUM(H51-H50)</f>
        <v>-4567930</v>
      </c>
    </row>
    <row r="53" spans="1:8" s="7" customFormat="1" ht="20.100000000000001" customHeight="1" x14ac:dyDescent="0.3">
      <c r="A53" s="154"/>
      <c r="B53" s="140"/>
      <c r="C53" s="140" t="s">
        <v>50</v>
      </c>
      <c r="D53" s="141" t="s">
        <v>27</v>
      </c>
      <c r="E53" s="218">
        <v>1000000</v>
      </c>
      <c r="F53" s="218">
        <v>18000000</v>
      </c>
      <c r="G53" s="222"/>
      <c r="H53" s="235">
        <f>SUM(E53:G53)</f>
        <v>19000000</v>
      </c>
    </row>
    <row r="54" spans="1:8" s="7" customFormat="1" ht="20.100000000000001" customHeight="1" x14ac:dyDescent="0.3">
      <c r="A54" s="154"/>
      <c r="B54" s="140"/>
      <c r="C54" s="140"/>
      <c r="D54" s="141" t="s">
        <v>28</v>
      </c>
      <c r="E54" s="218">
        <v>960000</v>
      </c>
      <c r="F54" s="218">
        <v>9970860</v>
      </c>
      <c r="G54" s="222"/>
      <c r="H54" s="235">
        <f>SUM(E54:G54)</f>
        <v>10930860</v>
      </c>
    </row>
    <row r="55" spans="1:8" s="7" customFormat="1" ht="20.100000000000001" customHeight="1" x14ac:dyDescent="0.3">
      <c r="A55" s="154"/>
      <c r="B55" s="140"/>
      <c r="C55" s="144"/>
      <c r="D55" s="141" t="s">
        <v>29</v>
      </c>
      <c r="E55" s="239">
        <f t="shared" ref="E55" si="45">SUM(E54-E53)</f>
        <v>-40000</v>
      </c>
      <c r="F55" s="239">
        <f t="shared" ref="F55" si="46">SUM(F54-F53)</f>
        <v>-8029140</v>
      </c>
      <c r="G55" s="245">
        <f t="shared" ref="G55" si="47">SUM(G54-G53)</f>
        <v>0</v>
      </c>
      <c r="H55" s="248">
        <f t="shared" ref="H55" si="48">SUM(H54-H53)</f>
        <v>-8069140</v>
      </c>
    </row>
    <row r="56" spans="1:8" s="7" customFormat="1" ht="20.100000000000001" customHeight="1" x14ac:dyDescent="0.3">
      <c r="A56" s="154"/>
      <c r="B56" s="140"/>
      <c r="C56" s="140" t="s">
        <v>51</v>
      </c>
      <c r="D56" s="141" t="s">
        <v>27</v>
      </c>
      <c r="E56" s="218">
        <v>35099000</v>
      </c>
      <c r="F56" s="218">
        <v>100000</v>
      </c>
      <c r="G56" s="222"/>
      <c r="H56" s="235">
        <f>SUM(E56:G56)</f>
        <v>35199000</v>
      </c>
    </row>
    <row r="57" spans="1:8" s="7" customFormat="1" ht="20.100000000000001" customHeight="1" x14ac:dyDescent="0.3">
      <c r="A57" s="154"/>
      <c r="B57" s="140"/>
      <c r="C57" s="140"/>
      <c r="D57" s="141" t="s">
        <v>28</v>
      </c>
      <c r="E57" s="218">
        <v>35099000</v>
      </c>
      <c r="F57" s="218">
        <v>100000</v>
      </c>
      <c r="G57" s="222"/>
      <c r="H57" s="235">
        <f>SUM(E57:G57)</f>
        <v>35199000</v>
      </c>
    </row>
    <row r="58" spans="1:8" s="7" customFormat="1" ht="20.100000000000001" customHeight="1" x14ac:dyDescent="0.3">
      <c r="A58" s="155"/>
      <c r="B58" s="144"/>
      <c r="C58" s="144"/>
      <c r="D58" s="141" t="s">
        <v>29</v>
      </c>
      <c r="E58" s="239">
        <f t="shared" ref="E58" si="49">SUM(E57-E56)</f>
        <v>0</v>
      </c>
      <c r="F58" s="239">
        <f t="shared" ref="F58" si="50">SUM(F57-F56)</f>
        <v>0</v>
      </c>
      <c r="G58" s="245">
        <f t="shared" ref="G58" si="51">SUM(G57-G56)</f>
        <v>0</v>
      </c>
      <c r="H58" s="248">
        <f t="shared" ref="H58" si="52">SUM(H57-H56)</f>
        <v>0</v>
      </c>
    </row>
    <row r="59" spans="1:8" s="7" customFormat="1" ht="20.100000000000001" customHeight="1" x14ac:dyDescent="0.3">
      <c r="A59" s="154" t="s">
        <v>18</v>
      </c>
      <c r="B59" s="140" t="s">
        <v>18</v>
      </c>
      <c r="C59" s="140" t="s">
        <v>158</v>
      </c>
      <c r="D59" s="141" t="s">
        <v>27</v>
      </c>
      <c r="E59" s="218">
        <v>675000</v>
      </c>
      <c r="F59" s="218">
        <v>13840000</v>
      </c>
      <c r="G59" s="222"/>
      <c r="H59" s="235">
        <f>SUM(E59:G59)</f>
        <v>14515000</v>
      </c>
    </row>
    <row r="60" spans="1:8" s="7" customFormat="1" ht="20.100000000000001" customHeight="1" x14ac:dyDescent="0.3">
      <c r="A60" s="154"/>
      <c r="B60" s="140"/>
      <c r="C60" s="140"/>
      <c r="D60" s="141" t="s">
        <v>28</v>
      </c>
      <c r="E60" s="218">
        <v>675000</v>
      </c>
      <c r="F60" s="218">
        <v>10590860</v>
      </c>
      <c r="G60" s="222"/>
      <c r="H60" s="235">
        <f>SUM(E60:G60)</f>
        <v>11265860</v>
      </c>
    </row>
    <row r="61" spans="1:8" s="7" customFormat="1" ht="20.100000000000001" customHeight="1" x14ac:dyDescent="0.3">
      <c r="A61" s="154"/>
      <c r="B61" s="140"/>
      <c r="C61" s="144"/>
      <c r="D61" s="141" t="s">
        <v>29</v>
      </c>
      <c r="E61" s="239">
        <f t="shared" ref="E61" si="53">SUM(E60-E59)</f>
        <v>0</v>
      </c>
      <c r="F61" s="239">
        <f t="shared" ref="F61" si="54">SUM(F60-F59)</f>
        <v>-3249140</v>
      </c>
      <c r="G61" s="245">
        <f t="shared" ref="G61" si="55">SUM(G60-G59)</f>
        <v>0</v>
      </c>
      <c r="H61" s="248">
        <f t="shared" ref="H61" si="56">SUM(H60-H59)</f>
        <v>-3249140</v>
      </c>
    </row>
    <row r="62" spans="1:8" s="7" customFormat="1" ht="20.100000000000001" customHeight="1" x14ac:dyDescent="0.3">
      <c r="A62" s="154"/>
      <c r="B62" s="140"/>
      <c r="C62" s="140" t="s">
        <v>159</v>
      </c>
      <c r="D62" s="141" t="s">
        <v>27</v>
      </c>
      <c r="E62" s="218">
        <v>0</v>
      </c>
      <c r="F62" s="218">
        <v>144000</v>
      </c>
      <c r="G62" s="222"/>
      <c r="H62" s="235">
        <f>SUM(E62:G62)</f>
        <v>144000</v>
      </c>
    </row>
    <row r="63" spans="1:8" s="7" customFormat="1" ht="20.100000000000001" customHeight="1" x14ac:dyDescent="0.3">
      <c r="A63" s="154"/>
      <c r="B63" s="140"/>
      <c r="C63" s="140"/>
      <c r="D63" s="141" t="s">
        <v>28</v>
      </c>
      <c r="E63" s="218">
        <v>0</v>
      </c>
      <c r="F63" s="218">
        <v>144000</v>
      </c>
      <c r="G63" s="222"/>
      <c r="H63" s="235">
        <f>SUM(E63:G63)</f>
        <v>144000</v>
      </c>
    </row>
    <row r="64" spans="1:8" s="7" customFormat="1" ht="20.100000000000001" customHeight="1" x14ac:dyDescent="0.3">
      <c r="A64" s="154"/>
      <c r="B64" s="140"/>
      <c r="C64" s="144"/>
      <c r="D64" s="141" t="s">
        <v>29</v>
      </c>
      <c r="E64" s="239">
        <f t="shared" ref="E64" si="57">SUM(E63-E62)</f>
        <v>0</v>
      </c>
      <c r="F64" s="239">
        <f t="shared" ref="F64" si="58">SUM(F63-F62)</f>
        <v>0</v>
      </c>
      <c r="G64" s="245">
        <f t="shared" ref="G64" si="59">SUM(G63-G62)</f>
        <v>0</v>
      </c>
      <c r="H64" s="248">
        <f t="shared" ref="H64" si="60">SUM(H63-H62)</f>
        <v>0</v>
      </c>
    </row>
    <row r="65" spans="1:8" s="7" customFormat="1" ht="20.100000000000001" customHeight="1" x14ac:dyDescent="0.3">
      <c r="A65" s="154"/>
      <c r="B65" s="140"/>
      <c r="C65" s="140" t="s">
        <v>160</v>
      </c>
      <c r="D65" s="141" t="s">
        <v>27</v>
      </c>
      <c r="E65" s="218">
        <v>63755000</v>
      </c>
      <c r="F65" s="218">
        <v>4940800</v>
      </c>
      <c r="G65" s="222"/>
      <c r="H65" s="235">
        <f>SUM(E65:G65)</f>
        <v>68695800</v>
      </c>
    </row>
    <row r="66" spans="1:8" s="7" customFormat="1" ht="20.100000000000001" customHeight="1" x14ac:dyDescent="0.3">
      <c r="A66" s="154"/>
      <c r="B66" s="140"/>
      <c r="C66" s="140"/>
      <c r="D66" s="141" t="s">
        <v>28</v>
      </c>
      <c r="E66" s="218">
        <v>63664800</v>
      </c>
      <c r="F66" s="218">
        <v>3872760</v>
      </c>
      <c r="G66" s="222"/>
      <c r="H66" s="235">
        <f>SUM(E66:G66)</f>
        <v>67537560</v>
      </c>
    </row>
    <row r="67" spans="1:8" s="7" customFormat="1" ht="20.100000000000001" customHeight="1" x14ac:dyDescent="0.3">
      <c r="A67" s="154"/>
      <c r="B67" s="140"/>
      <c r="C67" s="144"/>
      <c r="D67" s="141" t="s">
        <v>29</v>
      </c>
      <c r="E67" s="239">
        <f t="shared" ref="E67" si="61">SUM(E66-E65)</f>
        <v>-90200</v>
      </c>
      <c r="F67" s="239">
        <f t="shared" ref="F67" si="62">SUM(F66-F65)</f>
        <v>-1068040</v>
      </c>
      <c r="G67" s="245">
        <f t="shared" ref="G67" si="63">SUM(G66-G65)</f>
        <v>0</v>
      </c>
      <c r="H67" s="248">
        <f t="shared" ref="H67" si="64">SUM(H66-H65)</f>
        <v>-1158240</v>
      </c>
    </row>
    <row r="68" spans="1:8" s="7" customFormat="1" ht="20.100000000000001" customHeight="1" x14ac:dyDescent="0.3">
      <c r="A68" s="154"/>
      <c r="B68" s="140"/>
      <c r="C68" s="140" t="s">
        <v>161</v>
      </c>
      <c r="D68" s="141" t="s">
        <v>27</v>
      </c>
      <c r="E68" s="218">
        <v>14120000</v>
      </c>
      <c r="F68" s="218">
        <v>13860000</v>
      </c>
      <c r="G68" s="222">
        <v>4565000</v>
      </c>
      <c r="H68" s="235">
        <f>SUM(E68:G68)</f>
        <v>32545000</v>
      </c>
    </row>
    <row r="69" spans="1:8" s="7" customFormat="1" ht="20.100000000000001" customHeight="1" x14ac:dyDescent="0.3">
      <c r="A69" s="154"/>
      <c r="B69" s="140"/>
      <c r="C69" s="140"/>
      <c r="D69" s="141" t="s">
        <v>28</v>
      </c>
      <c r="E69" s="218">
        <v>14120000</v>
      </c>
      <c r="F69" s="218">
        <v>13534237</v>
      </c>
      <c r="G69" s="222">
        <v>4565000</v>
      </c>
      <c r="H69" s="235">
        <f>SUM(E69:G69)</f>
        <v>32219237</v>
      </c>
    </row>
    <row r="70" spans="1:8" s="7" customFormat="1" ht="20.100000000000001" customHeight="1" x14ac:dyDescent="0.3">
      <c r="A70" s="154"/>
      <c r="B70" s="140"/>
      <c r="C70" s="144"/>
      <c r="D70" s="141" t="s">
        <v>29</v>
      </c>
      <c r="E70" s="239">
        <f t="shared" ref="E70" si="65">SUM(E69-E68)</f>
        <v>0</v>
      </c>
      <c r="F70" s="239">
        <f t="shared" ref="F70" si="66">SUM(F69-F68)</f>
        <v>-325763</v>
      </c>
      <c r="G70" s="245">
        <f t="shared" ref="G70" si="67">SUM(G69-G68)</f>
        <v>0</v>
      </c>
      <c r="H70" s="248">
        <f t="shared" ref="H70" si="68">SUM(H69-H68)</f>
        <v>-325763</v>
      </c>
    </row>
    <row r="71" spans="1:8" s="7" customFormat="1" ht="20.100000000000001" customHeight="1" x14ac:dyDescent="0.3">
      <c r="A71" s="154"/>
      <c r="B71" s="140"/>
      <c r="C71" s="140" t="s">
        <v>162</v>
      </c>
      <c r="D71" s="141" t="s">
        <v>27</v>
      </c>
      <c r="E71" s="218">
        <v>0</v>
      </c>
      <c r="F71" s="218">
        <v>18424180</v>
      </c>
      <c r="G71" s="222">
        <v>8800000</v>
      </c>
      <c r="H71" s="235">
        <f>SUM(E71:G71)</f>
        <v>27224180</v>
      </c>
    </row>
    <row r="72" spans="1:8" s="7" customFormat="1" ht="20.100000000000001" customHeight="1" x14ac:dyDescent="0.3">
      <c r="A72" s="154"/>
      <c r="B72" s="140"/>
      <c r="C72" s="140"/>
      <c r="D72" s="141" t="s">
        <v>28</v>
      </c>
      <c r="E72" s="218">
        <v>0</v>
      </c>
      <c r="F72" s="218">
        <v>10445240</v>
      </c>
      <c r="G72" s="222">
        <v>8705680</v>
      </c>
      <c r="H72" s="235">
        <f>SUM(E72:G72)</f>
        <v>19150920</v>
      </c>
    </row>
    <row r="73" spans="1:8" s="7" customFormat="1" ht="20.100000000000001" customHeight="1" x14ac:dyDescent="0.3">
      <c r="A73" s="154"/>
      <c r="B73" s="140"/>
      <c r="C73" s="144"/>
      <c r="D73" s="141" t="s">
        <v>29</v>
      </c>
      <c r="E73" s="239">
        <f t="shared" ref="E73" si="69">SUM(E72-E71)</f>
        <v>0</v>
      </c>
      <c r="F73" s="239">
        <f t="shared" ref="F73" si="70">SUM(F72-F71)</f>
        <v>-7978940</v>
      </c>
      <c r="G73" s="245">
        <f t="shared" ref="G73" si="71">SUM(G72-G71)</f>
        <v>-94320</v>
      </c>
      <c r="H73" s="248">
        <f t="shared" ref="H73" si="72">SUM(H72-H71)</f>
        <v>-8073260</v>
      </c>
    </row>
    <row r="74" spans="1:8" s="7" customFormat="1" ht="20.100000000000001" customHeight="1" x14ac:dyDescent="0.3">
      <c r="A74" s="154"/>
      <c r="B74" s="140"/>
      <c r="C74" s="140" t="s">
        <v>163</v>
      </c>
      <c r="D74" s="141" t="s">
        <v>27</v>
      </c>
      <c r="E74" s="218">
        <v>0</v>
      </c>
      <c r="F74" s="218">
        <v>1085229252</v>
      </c>
      <c r="G74" s="222"/>
      <c r="H74" s="235">
        <f>SUM(E74:G74)</f>
        <v>1085229252</v>
      </c>
    </row>
    <row r="75" spans="1:8" s="7" customFormat="1" ht="20.100000000000001" customHeight="1" x14ac:dyDescent="0.3">
      <c r="A75" s="154"/>
      <c r="B75" s="140"/>
      <c r="C75" s="140"/>
      <c r="D75" s="141" t="s">
        <v>28</v>
      </c>
      <c r="E75" s="218">
        <v>0</v>
      </c>
      <c r="F75" s="218">
        <v>1066154752</v>
      </c>
      <c r="G75" s="222"/>
      <c r="H75" s="235">
        <f>SUM(E75:G75)</f>
        <v>1066154752</v>
      </c>
    </row>
    <row r="76" spans="1:8" s="7" customFormat="1" ht="20.100000000000001" customHeight="1" x14ac:dyDescent="0.3">
      <c r="A76" s="154"/>
      <c r="B76" s="140"/>
      <c r="C76" s="144"/>
      <c r="D76" s="141" t="s">
        <v>29</v>
      </c>
      <c r="E76" s="239">
        <f t="shared" ref="E76" si="73">SUM(E75-E74)</f>
        <v>0</v>
      </c>
      <c r="F76" s="239">
        <f t="shared" ref="F76" si="74">SUM(F75-F74)</f>
        <v>-19074500</v>
      </c>
      <c r="G76" s="245">
        <f t="shared" ref="G76" si="75">SUM(G75-G74)</f>
        <v>0</v>
      </c>
      <c r="H76" s="248">
        <f t="shared" ref="H76" si="76">SUM(H75-H74)</f>
        <v>-19074500</v>
      </c>
    </row>
    <row r="77" spans="1:8" s="7" customFormat="1" ht="20.100000000000001" customHeight="1" x14ac:dyDescent="0.3">
      <c r="A77" s="154"/>
      <c r="B77" s="140"/>
      <c r="C77" s="140" t="s">
        <v>164</v>
      </c>
      <c r="D77" s="141" t="s">
        <v>27</v>
      </c>
      <c r="E77" s="218">
        <v>25000000</v>
      </c>
      <c r="F77" s="218">
        <v>0</v>
      </c>
      <c r="G77" s="222"/>
      <c r="H77" s="235">
        <f>SUM(E77:G77)</f>
        <v>25000000</v>
      </c>
    </row>
    <row r="78" spans="1:8" s="7" customFormat="1" ht="20.100000000000001" customHeight="1" x14ac:dyDescent="0.3">
      <c r="A78" s="154"/>
      <c r="B78" s="140"/>
      <c r="C78" s="140"/>
      <c r="D78" s="141" t="s">
        <v>28</v>
      </c>
      <c r="E78" s="218">
        <v>25000000</v>
      </c>
      <c r="F78" s="218">
        <v>0</v>
      </c>
      <c r="G78" s="222"/>
      <c r="H78" s="235">
        <f>SUM(E78:G78)</f>
        <v>25000000</v>
      </c>
    </row>
    <row r="79" spans="1:8" s="7" customFormat="1" ht="20.100000000000001" customHeight="1" x14ac:dyDescent="0.3">
      <c r="A79" s="154"/>
      <c r="B79" s="140"/>
      <c r="C79" s="144"/>
      <c r="D79" s="141" t="s">
        <v>29</v>
      </c>
      <c r="E79" s="239">
        <f t="shared" ref="E79" si="77">SUM(E78-E77)</f>
        <v>0</v>
      </c>
      <c r="F79" s="239">
        <f t="shared" ref="F79" si="78">SUM(F78-F77)</f>
        <v>0</v>
      </c>
      <c r="G79" s="245">
        <f t="shared" ref="G79" si="79">SUM(G78-G77)</f>
        <v>0</v>
      </c>
      <c r="H79" s="248">
        <f t="shared" ref="H79" si="80">SUM(H78-H77)</f>
        <v>0</v>
      </c>
    </row>
    <row r="80" spans="1:8" s="7" customFormat="1" ht="20.100000000000001" customHeight="1" x14ac:dyDescent="0.3">
      <c r="A80" s="154"/>
      <c r="B80" s="140"/>
      <c r="C80" s="140" t="s">
        <v>165</v>
      </c>
      <c r="D80" s="141" t="s">
        <v>27</v>
      </c>
      <c r="E80" s="218">
        <v>35796000</v>
      </c>
      <c r="F80" s="218">
        <v>36390000</v>
      </c>
      <c r="G80" s="222">
        <v>9029000</v>
      </c>
      <c r="H80" s="235">
        <f>SUM(E80:G80)</f>
        <v>81215000</v>
      </c>
    </row>
    <row r="81" spans="1:8" s="7" customFormat="1" ht="20.100000000000001" customHeight="1" x14ac:dyDescent="0.3">
      <c r="A81" s="154"/>
      <c r="B81" s="140"/>
      <c r="C81" s="140"/>
      <c r="D81" s="141" t="s">
        <v>28</v>
      </c>
      <c r="E81" s="218">
        <v>35796000</v>
      </c>
      <c r="F81" s="218">
        <v>27093850</v>
      </c>
      <c r="G81" s="222">
        <v>9028720</v>
      </c>
      <c r="H81" s="235">
        <f>SUM(E81:G81)</f>
        <v>71918570</v>
      </c>
    </row>
    <row r="82" spans="1:8" s="7" customFormat="1" ht="20.100000000000001" customHeight="1" x14ac:dyDescent="0.3">
      <c r="A82" s="154"/>
      <c r="B82" s="140"/>
      <c r="C82" s="144"/>
      <c r="D82" s="141" t="s">
        <v>29</v>
      </c>
      <c r="E82" s="239">
        <f t="shared" ref="E82" si="81">SUM(E81-E80)</f>
        <v>0</v>
      </c>
      <c r="F82" s="239">
        <f t="shared" ref="F82" si="82">SUM(F81-F80)</f>
        <v>-9296150</v>
      </c>
      <c r="G82" s="245">
        <f t="shared" ref="G82" si="83">SUM(G81-G80)</f>
        <v>-280</v>
      </c>
      <c r="H82" s="248">
        <f t="shared" ref="H82" si="84">SUM(H81-H80)</f>
        <v>-9296430</v>
      </c>
    </row>
    <row r="83" spans="1:8" s="7" customFormat="1" ht="20.100000000000001" customHeight="1" x14ac:dyDescent="0.3">
      <c r="A83" s="154"/>
      <c r="B83" s="140"/>
      <c r="C83" s="140" t="s">
        <v>166</v>
      </c>
      <c r="D83" s="141" t="s">
        <v>27</v>
      </c>
      <c r="E83" s="218">
        <v>10000000</v>
      </c>
      <c r="F83" s="218">
        <v>0</v>
      </c>
      <c r="G83" s="222"/>
      <c r="H83" s="235">
        <f>SUM(E83:G83)</f>
        <v>10000000</v>
      </c>
    </row>
    <row r="84" spans="1:8" s="7" customFormat="1" ht="20.100000000000001" customHeight="1" x14ac:dyDescent="0.3">
      <c r="A84" s="154"/>
      <c r="B84" s="140"/>
      <c r="C84" s="140"/>
      <c r="D84" s="141" t="s">
        <v>28</v>
      </c>
      <c r="E84" s="218">
        <v>10000000</v>
      </c>
      <c r="F84" s="218">
        <v>0</v>
      </c>
      <c r="G84" s="222"/>
      <c r="H84" s="235">
        <f>SUM(E84:G84)</f>
        <v>10000000</v>
      </c>
    </row>
    <row r="85" spans="1:8" s="7" customFormat="1" ht="20.100000000000001" customHeight="1" x14ac:dyDescent="0.3">
      <c r="A85" s="154"/>
      <c r="B85" s="140"/>
      <c r="C85" s="144"/>
      <c r="D85" s="141" t="s">
        <v>29</v>
      </c>
      <c r="E85" s="239">
        <f t="shared" ref="E85" si="85">SUM(E84-E83)</f>
        <v>0</v>
      </c>
      <c r="F85" s="239">
        <f t="shared" ref="F85" si="86">SUM(F84-F83)</f>
        <v>0</v>
      </c>
      <c r="G85" s="245">
        <f t="shared" ref="G85" si="87">SUM(G84-G83)</f>
        <v>0</v>
      </c>
      <c r="H85" s="248">
        <f t="shared" ref="H85" si="88">SUM(H84-H83)</f>
        <v>0</v>
      </c>
    </row>
    <row r="86" spans="1:8" s="7" customFormat="1" ht="20.100000000000001" customHeight="1" x14ac:dyDescent="0.3">
      <c r="A86" s="154"/>
      <c r="B86" s="140"/>
      <c r="C86" s="140" t="s">
        <v>167</v>
      </c>
      <c r="D86" s="141" t="s">
        <v>27</v>
      </c>
      <c r="E86" s="218">
        <v>30000000</v>
      </c>
      <c r="F86" s="218">
        <v>0</v>
      </c>
      <c r="G86" s="222"/>
      <c r="H86" s="235">
        <f>SUM(E86:G86)</f>
        <v>30000000</v>
      </c>
    </row>
    <row r="87" spans="1:8" s="7" customFormat="1" ht="20.100000000000001" customHeight="1" x14ac:dyDescent="0.3">
      <c r="A87" s="154"/>
      <c r="B87" s="140"/>
      <c r="C87" s="140"/>
      <c r="D87" s="141" t="s">
        <v>28</v>
      </c>
      <c r="E87" s="218">
        <v>30000000</v>
      </c>
      <c r="F87" s="218">
        <v>0</v>
      </c>
      <c r="G87" s="222"/>
      <c r="H87" s="235">
        <f>SUM(E87:G87)</f>
        <v>30000000</v>
      </c>
    </row>
    <row r="88" spans="1:8" s="7" customFormat="1" ht="20.100000000000001" customHeight="1" x14ac:dyDescent="0.3">
      <c r="A88" s="154"/>
      <c r="B88" s="140"/>
      <c r="C88" s="144"/>
      <c r="D88" s="141" t="s">
        <v>29</v>
      </c>
      <c r="E88" s="239">
        <f t="shared" ref="E88" si="89">SUM(E87-E86)</f>
        <v>0</v>
      </c>
      <c r="F88" s="239">
        <f t="shared" ref="F88" si="90">SUM(F87-F86)</f>
        <v>0</v>
      </c>
      <c r="G88" s="245">
        <f t="shared" ref="G88" si="91">SUM(G87-G86)</f>
        <v>0</v>
      </c>
      <c r="H88" s="248">
        <f t="shared" ref="H88" si="92">SUM(H87-H86)</f>
        <v>0</v>
      </c>
    </row>
    <row r="89" spans="1:8" s="7" customFormat="1" ht="20.100000000000001" customHeight="1" x14ac:dyDescent="0.3">
      <c r="A89" s="154"/>
      <c r="B89" s="140"/>
      <c r="C89" s="140" t="s">
        <v>168</v>
      </c>
      <c r="D89" s="141" t="s">
        <v>27</v>
      </c>
      <c r="E89" s="218">
        <v>0</v>
      </c>
      <c r="F89" s="218">
        <v>24588000</v>
      </c>
      <c r="G89" s="222"/>
      <c r="H89" s="235">
        <f>SUM(E89:G89)</f>
        <v>24588000</v>
      </c>
    </row>
    <row r="90" spans="1:8" s="7" customFormat="1" ht="20.100000000000001" customHeight="1" x14ac:dyDescent="0.3">
      <c r="A90" s="154"/>
      <c r="B90" s="140"/>
      <c r="C90" s="140"/>
      <c r="D90" s="141" t="s">
        <v>28</v>
      </c>
      <c r="E90" s="218">
        <v>0</v>
      </c>
      <c r="F90" s="218">
        <v>9663190</v>
      </c>
      <c r="G90" s="222"/>
      <c r="H90" s="235">
        <f>SUM(E90:G90)</f>
        <v>9663190</v>
      </c>
    </row>
    <row r="91" spans="1:8" s="7" customFormat="1" ht="20.100000000000001" customHeight="1" x14ac:dyDescent="0.3">
      <c r="A91" s="154"/>
      <c r="B91" s="140"/>
      <c r="C91" s="144"/>
      <c r="D91" s="141" t="s">
        <v>29</v>
      </c>
      <c r="E91" s="239">
        <f t="shared" ref="E91" si="93">SUM(E90-E89)</f>
        <v>0</v>
      </c>
      <c r="F91" s="239">
        <f t="shared" ref="F91" si="94">SUM(F90-F89)</f>
        <v>-14924810</v>
      </c>
      <c r="G91" s="245">
        <f t="shared" ref="G91" si="95">SUM(G90-G89)</f>
        <v>0</v>
      </c>
      <c r="H91" s="248">
        <f t="shared" ref="H91" si="96">SUM(H90-H89)</f>
        <v>-14924810</v>
      </c>
    </row>
    <row r="92" spans="1:8" s="7" customFormat="1" ht="20.100000000000001" customHeight="1" x14ac:dyDescent="0.3">
      <c r="A92" s="154"/>
      <c r="B92" s="140"/>
      <c r="C92" s="140" t="s">
        <v>169</v>
      </c>
      <c r="D92" s="141" t="s">
        <v>27</v>
      </c>
      <c r="E92" s="218">
        <v>0</v>
      </c>
      <c r="F92" s="218">
        <v>4524000</v>
      </c>
      <c r="G92" s="222"/>
      <c r="H92" s="235">
        <f>SUM(E92:G92)</f>
        <v>4524000</v>
      </c>
    </row>
    <row r="93" spans="1:8" s="7" customFormat="1" ht="20.100000000000001" customHeight="1" x14ac:dyDescent="0.3">
      <c r="A93" s="154"/>
      <c r="B93" s="140"/>
      <c r="C93" s="140"/>
      <c r="D93" s="141" t="s">
        <v>28</v>
      </c>
      <c r="E93" s="218">
        <v>0</v>
      </c>
      <c r="F93" s="218">
        <v>1771520</v>
      </c>
      <c r="G93" s="222"/>
      <c r="H93" s="235">
        <f>SUM(E93:G93)</f>
        <v>1771520</v>
      </c>
    </row>
    <row r="94" spans="1:8" s="7" customFormat="1" ht="20.100000000000001" customHeight="1" x14ac:dyDescent="0.3">
      <c r="A94" s="154"/>
      <c r="B94" s="140"/>
      <c r="C94" s="144"/>
      <c r="D94" s="141" t="s">
        <v>29</v>
      </c>
      <c r="E94" s="239">
        <f t="shared" ref="E94" si="97">SUM(E93-E92)</f>
        <v>0</v>
      </c>
      <c r="F94" s="239">
        <f t="shared" ref="F94" si="98">SUM(F93-F92)</f>
        <v>-2752480</v>
      </c>
      <c r="G94" s="245">
        <f t="shared" ref="G94" si="99">SUM(G93-G92)</f>
        <v>0</v>
      </c>
      <c r="H94" s="248">
        <f t="shared" ref="H94" si="100">SUM(H93-H92)</f>
        <v>-2752480</v>
      </c>
    </row>
    <row r="95" spans="1:8" s="7" customFormat="1" ht="20.100000000000001" customHeight="1" x14ac:dyDescent="0.3">
      <c r="A95" s="154"/>
      <c r="B95" s="140"/>
      <c r="C95" s="140" t="s">
        <v>170</v>
      </c>
      <c r="D95" s="141" t="s">
        <v>27</v>
      </c>
      <c r="E95" s="218">
        <v>10000000</v>
      </c>
      <c r="F95" s="218">
        <v>0</v>
      </c>
      <c r="G95" s="222">
        <v>7238000</v>
      </c>
      <c r="H95" s="235">
        <f>SUM(E95:G95)</f>
        <v>17238000</v>
      </c>
    </row>
    <row r="96" spans="1:8" s="7" customFormat="1" ht="20.100000000000001" customHeight="1" x14ac:dyDescent="0.3">
      <c r="A96" s="154"/>
      <c r="B96" s="140"/>
      <c r="C96" s="140"/>
      <c r="D96" s="141" t="s">
        <v>28</v>
      </c>
      <c r="E96" s="218">
        <v>10000000</v>
      </c>
      <c r="F96" s="218">
        <v>0</v>
      </c>
      <c r="G96" s="222">
        <v>1940900</v>
      </c>
      <c r="H96" s="235">
        <f>SUM(E96:G96)</f>
        <v>11940900</v>
      </c>
    </row>
    <row r="97" spans="1:8" s="7" customFormat="1" ht="20.100000000000001" customHeight="1" x14ac:dyDescent="0.3">
      <c r="A97" s="155"/>
      <c r="B97" s="144"/>
      <c r="C97" s="144"/>
      <c r="D97" s="141" t="s">
        <v>29</v>
      </c>
      <c r="E97" s="239">
        <f t="shared" ref="E97" si="101">SUM(E96-E95)</f>
        <v>0</v>
      </c>
      <c r="F97" s="239">
        <f t="shared" ref="F97" si="102">SUM(F96-F95)</f>
        <v>0</v>
      </c>
      <c r="G97" s="245">
        <f t="shared" ref="G97" si="103">SUM(G96-G95)</f>
        <v>-5297100</v>
      </c>
      <c r="H97" s="248">
        <f t="shared" ref="H97" si="104">SUM(H96-H95)</f>
        <v>-5297100</v>
      </c>
    </row>
    <row r="98" spans="1:8" s="7" customFormat="1" ht="20.100000000000001" customHeight="1" x14ac:dyDescent="0.3">
      <c r="A98" s="154" t="s">
        <v>20</v>
      </c>
      <c r="B98" s="140" t="s">
        <v>20</v>
      </c>
      <c r="C98" s="140" t="s">
        <v>20</v>
      </c>
      <c r="D98" s="141" t="s">
        <v>27</v>
      </c>
      <c r="E98" s="218">
        <v>0</v>
      </c>
      <c r="F98" s="218">
        <v>100000</v>
      </c>
      <c r="G98" s="222"/>
      <c r="H98" s="235">
        <f>SUM(E98:G98)</f>
        <v>100000</v>
      </c>
    </row>
    <row r="99" spans="1:8" s="7" customFormat="1" ht="20.100000000000001" customHeight="1" x14ac:dyDescent="0.3">
      <c r="A99" s="154"/>
      <c r="B99" s="140"/>
      <c r="C99" s="140"/>
      <c r="D99" s="141" t="s">
        <v>28</v>
      </c>
      <c r="E99" s="218">
        <v>0</v>
      </c>
      <c r="F99" s="218">
        <v>0</v>
      </c>
      <c r="G99" s="222"/>
      <c r="H99" s="235">
        <f>SUM(E99:G99)</f>
        <v>0</v>
      </c>
    </row>
    <row r="100" spans="1:8" s="7" customFormat="1" ht="20.100000000000001" customHeight="1" x14ac:dyDescent="0.3">
      <c r="A100" s="155"/>
      <c r="B100" s="144"/>
      <c r="C100" s="144"/>
      <c r="D100" s="141" t="s">
        <v>29</v>
      </c>
      <c r="E100" s="239">
        <f t="shared" ref="E100" si="105">SUM(E99-E98)</f>
        <v>0</v>
      </c>
      <c r="F100" s="239">
        <f t="shared" ref="F100" si="106">SUM(F99-F98)</f>
        <v>-100000</v>
      </c>
      <c r="G100" s="245">
        <f t="shared" ref="G100" si="107">SUM(G99-G98)</f>
        <v>0</v>
      </c>
      <c r="H100" s="248">
        <f t="shared" ref="H100" si="108">SUM(H99-H98)</f>
        <v>-100000</v>
      </c>
    </row>
    <row r="101" spans="1:8" ht="20.100000000000001" customHeight="1" x14ac:dyDescent="0.3">
      <c r="A101" s="154" t="s">
        <v>21</v>
      </c>
      <c r="B101" s="140" t="s">
        <v>21</v>
      </c>
      <c r="C101" s="140" t="s">
        <v>52</v>
      </c>
      <c r="D101" s="141" t="s">
        <v>27</v>
      </c>
      <c r="E101" s="218">
        <v>0</v>
      </c>
      <c r="F101" s="218">
        <v>275084414</v>
      </c>
      <c r="G101" s="222"/>
      <c r="H101" s="235">
        <f>SUM(E101:G101)</f>
        <v>275084414</v>
      </c>
    </row>
    <row r="102" spans="1:8" ht="20.100000000000001" customHeight="1" x14ac:dyDescent="0.3">
      <c r="A102" s="154"/>
      <c r="B102" s="140"/>
      <c r="C102" s="140"/>
      <c r="D102" s="141" t="s">
        <v>28</v>
      </c>
      <c r="E102" s="218">
        <v>0</v>
      </c>
      <c r="F102" s="218">
        <v>0</v>
      </c>
      <c r="G102" s="222"/>
      <c r="H102" s="235">
        <f>SUM(E102:G102)</f>
        <v>0</v>
      </c>
    </row>
    <row r="103" spans="1:8" ht="20.100000000000001" customHeight="1" x14ac:dyDescent="0.3">
      <c r="A103" s="154"/>
      <c r="B103" s="140"/>
      <c r="C103" s="144"/>
      <c r="D103" s="141" t="s">
        <v>29</v>
      </c>
      <c r="E103" s="239">
        <f t="shared" ref="E103" si="109">SUM(E102-E101)</f>
        <v>0</v>
      </c>
      <c r="F103" s="239">
        <f t="shared" ref="F103" si="110">SUM(F102-F101)</f>
        <v>-275084414</v>
      </c>
      <c r="G103" s="245">
        <f t="shared" ref="G103" si="111">SUM(G102-G101)</f>
        <v>0</v>
      </c>
      <c r="H103" s="248">
        <f t="shared" ref="H103" si="112">SUM(H102-H101)</f>
        <v>-275084414</v>
      </c>
    </row>
    <row r="104" spans="1:8" ht="20.100000000000001" customHeight="1" x14ac:dyDescent="0.3">
      <c r="A104" s="154"/>
      <c r="B104" s="140"/>
      <c r="C104" s="140" t="s">
        <v>118</v>
      </c>
      <c r="D104" s="141" t="s">
        <v>27</v>
      </c>
      <c r="E104" s="218">
        <v>99137896</v>
      </c>
      <c r="F104" s="218">
        <v>5181</v>
      </c>
      <c r="G104" s="222"/>
      <c r="H104" s="235">
        <f>SUM(E104:G104)</f>
        <v>99143077</v>
      </c>
    </row>
    <row r="105" spans="1:8" ht="20.100000000000001" customHeight="1" x14ac:dyDescent="0.3">
      <c r="A105" s="154"/>
      <c r="B105" s="140"/>
      <c r="C105" s="140"/>
      <c r="D105" s="141" t="s">
        <v>28</v>
      </c>
      <c r="E105" s="218">
        <v>99137896</v>
      </c>
      <c r="F105" s="218">
        <v>5181</v>
      </c>
      <c r="G105" s="222"/>
      <c r="H105" s="235">
        <f>SUM(E105:G105)</f>
        <v>99143077</v>
      </c>
    </row>
    <row r="106" spans="1:8" ht="20.100000000000001" customHeight="1" thickBot="1" x14ac:dyDescent="0.35">
      <c r="A106" s="154"/>
      <c r="B106" s="140"/>
      <c r="C106" s="140"/>
      <c r="D106" s="194" t="s">
        <v>29</v>
      </c>
      <c r="E106" s="250">
        <f t="shared" ref="E106" si="113">SUM(E105-E104)</f>
        <v>0</v>
      </c>
      <c r="F106" s="250">
        <f t="shared" ref="F106" si="114">SUM(F105-F104)</f>
        <v>0</v>
      </c>
      <c r="G106" s="251">
        <f t="shared" ref="G106" si="115">SUM(G105-G104)</f>
        <v>0</v>
      </c>
      <c r="H106" s="252">
        <f t="shared" ref="H106" si="116">SUM(H105-H104)</f>
        <v>0</v>
      </c>
    </row>
    <row r="107" spans="1:8" ht="20.100000000000001" customHeight="1" x14ac:dyDescent="0.3">
      <c r="A107" s="503" t="s">
        <v>119</v>
      </c>
      <c r="B107" s="504"/>
      <c r="C107" s="505"/>
      <c r="D107" s="196" t="s">
        <v>27</v>
      </c>
      <c r="E107" s="253">
        <f>SUM(E5+E8+E11+E14+E17+E20+E23+E26+E29+E32+E35+E38+E41+E44+E47+E50+E53+E56+E59+E62+E65+E68+E71+E74+E77+E80+E83+E86+E89+E92+E95+E98+E101+E104)</f>
        <v>1139172896</v>
      </c>
      <c r="F107" s="253">
        <f t="shared" ref="F107:H107" si="117">SUM(F5+F8+F11+F14+F17+F20+F23+F26+F29+F32+F35+F38+F41+F44+F47+F50+F53+F56+F59+F62+F65+F68+F71+F74+F77+F80+F83+F86+F89+F92+F95+F98+F101+F104)</f>
        <v>1554754027</v>
      </c>
      <c r="G107" s="254">
        <f t="shared" si="117"/>
        <v>29632000</v>
      </c>
      <c r="H107" s="255">
        <f t="shared" si="117"/>
        <v>2723558923</v>
      </c>
    </row>
    <row r="108" spans="1:8" ht="20.100000000000001" customHeight="1" x14ac:dyDescent="0.3">
      <c r="A108" s="506"/>
      <c r="B108" s="507"/>
      <c r="C108" s="508"/>
      <c r="D108" s="145" t="s">
        <v>28</v>
      </c>
      <c r="E108" s="236">
        <f>SUM(E6+E9+E12+E15+E18+E21+E24+E27+E30+E33+E36+E39+E42+E45+E48+E51+E54+E57+E60+E63+E66+E69+E72+E75+E78+E81+E84+E87+E90+E93+E96+E99+E102+E105)</f>
        <v>1074054396</v>
      </c>
      <c r="F108" s="236">
        <f t="shared" ref="F108:G108" si="118">SUM(F6+F9+F12+F15+F18+F21+F24+F27+F30+F33+F36+F39+F42+F45+F48+F51+F54+F57+F60+F63+F66+F69+F72+F75+F78+F81+F84+F87+F90+F93+F96+F99+F102+F105)</f>
        <v>1180749840</v>
      </c>
      <c r="G108" s="237">
        <f t="shared" si="118"/>
        <v>24240300</v>
      </c>
      <c r="H108" s="238">
        <f>SUM(E108:G108)</f>
        <v>2279044536</v>
      </c>
    </row>
    <row r="109" spans="1:8" ht="20.100000000000001" customHeight="1" thickBot="1" x14ac:dyDescent="0.35">
      <c r="A109" s="509"/>
      <c r="B109" s="510"/>
      <c r="C109" s="511"/>
      <c r="D109" s="157" t="s">
        <v>29</v>
      </c>
      <c r="E109" s="246">
        <f>SUM(E108-E107)</f>
        <v>-65118500</v>
      </c>
      <c r="F109" s="246">
        <f t="shared" ref="F109:H109" si="119">SUM(F108-F107)</f>
        <v>-374004187</v>
      </c>
      <c r="G109" s="247">
        <f t="shared" si="119"/>
        <v>-5391700</v>
      </c>
      <c r="H109" s="249">
        <f t="shared" si="119"/>
        <v>-444514387</v>
      </c>
    </row>
  </sheetData>
  <mergeCells count="3">
    <mergeCell ref="A2:H2"/>
    <mergeCell ref="A1:B1"/>
    <mergeCell ref="A107:C109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5" orientation="landscape" useFirstPageNumber="1" r:id="rId1"/>
  <headerFooter>
    <oddFooter>&amp;C&amp;10&amp;P&amp;R영동군장애인복지관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I39" sqref="I39"/>
    </sheetView>
  </sheetViews>
  <sheetFormatPr defaultRowHeight="13.5" x14ac:dyDescent="0.3"/>
  <cols>
    <col min="1" max="2" width="11.125" style="6" customWidth="1"/>
    <col min="3" max="3" width="13.375" style="6" customWidth="1"/>
    <col min="4" max="4" width="14.375" style="6" customWidth="1"/>
    <col min="5" max="5" width="13" style="6" customWidth="1"/>
    <col min="6" max="7" width="11.125" style="6" customWidth="1"/>
    <col min="8" max="8" width="12.5" style="6" customWidth="1"/>
    <col min="9" max="9" width="11.625" style="6" customWidth="1"/>
    <col min="10" max="10" width="14" style="6" customWidth="1"/>
    <col min="11" max="11" width="10.625" style="6" customWidth="1"/>
    <col min="12" max="16384" width="9" style="6"/>
  </cols>
  <sheetData>
    <row r="1" spans="1:11" ht="24.95" customHeight="1" x14ac:dyDescent="0.3">
      <c r="A1" s="57"/>
    </row>
    <row r="2" spans="1:11" ht="41.25" customHeight="1" x14ac:dyDescent="0.3">
      <c r="A2" s="493" t="s">
        <v>139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</row>
    <row r="3" spans="1:11" ht="15" customHeight="1" thickBot="1" x14ac:dyDescent="0.35">
      <c r="A3" s="5"/>
      <c r="K3" s="56" t="s">
        <v>78</v>
      </c>
    </row>
    <row r="4" spans="1:11" s="7" customFormat="1" ht="24.95" customHeight="1" thickBot="1" x14ac:dyDescent="0.35">
      <c r="A4" s="496" t="s">
        <v>0</v>
      </c>
      <c r="B4" s="497"/>
      <c r="C4" s="497"/>
      <c r="D4" s="497"/>
      <c r="E4" s="497"/>
      <c r="F4" s="497" t="s">
        <v>1</v>
      </c>
      <c r="G4" s="497"/>
      <c r="H4" s="497"/>
      <c r="I4" s="497"/>
      <c r="J4" s="498"/>
      <c r="K4" s="499" t="s">
        <v>136</v>
      </c>
    </row>
    <row r="5" spans="1:11" s="7" customFormat="1" ht="24.95" customHeight="1" thickBot="1" x14ac:dyDescent="0.35">
      <c r="A5" s="166" t="s">
        <v>2</v>
      </c>
      <c r="B5" s="167" t="s">
        <v>3</v>
      </c>
      <c r="C5" s="167" t="s">
        <v>4</v>
      </c>
      <c r="D5" s="167" t="s">
        <v>5</v>
      </c>
      <c r="E5" s="167" t="s">
        <v>6</v>
      </c>
      <c r="F5" s="167" t="s">
        <v>2</v>
      </c>
      <c r="G5" s="167" t="s">
        <v>3</v>
      </c>
      <c r="H5" s="167" t="s">
        <v>4</v>
      </c>
      <c r="I5" s="167" t="s">
        <v>5</v>
      </c>
      <c r="J5" s="168" t="s">
        <v>6</v>
      </c>
      <c r="K5" s="500"/>
    </row>
    <row r="6" spans="1:11" ht="20.100000000000001" customHeight="1" x14ac:dyDescent="0.3">
      <c r="A6" s="169" t="s">
        <v>7</v>
      </c>
      <c r="B6" s="170" t="s">
        <v>7</v>
      </c>
      <c r="C6" s="162">
        <v>0</v>
      </c>
      <c r="D6" s="161">
        <v>0</v>
      </c>
      <c r="E6" s="171">
        <f>SUM(D6-C6)</f>
        <v>0</v>
      </c>
      <c r="F6" s="494" t="s">
        <v>8</v>
      </c>
      <c r="G6" s="170" t="s">
        <v>9</v>
      </c>
      <c r="H6" s="162">
        <v>137430000</v>
      </c>
      <c r="I6" s="162">
        <v>107281050</v>
      </c>
      <c r="J6" s="171">
        <f>SUM(I6-H6)</f>
        <v>-30148950</v>
      </c>
      <c r="K6" s="172"/>
    </row>
    <row r="7" spans="1:11" ht="20.100000000000001" customHeight="1" x14ac:dyDescent="0.3">
      <c r="A7" s="173" t="s">
        <v>10</v>
      </c>
      <c r="B7" s="174" t="s">
        <v>10</v>
      </c>
      <c r="C7" s="162">
        <v>156230000</v>
      </c>
      <c r="D7" s="161">
        <v>155607740</v>
      </c>
      <c r="E7" s="160">
        <f t="shared" ref="E7:E14" si="0">SUM(D7-C7)</f>
        <v>-622260</v>
      </c>
      <c r="F7" s="494"/>
      <c r="G7" s="174" t="s">
        <v>11</v>
      </c>
      <c r="H7" s="162">
        <v>209000</v>
      </c>
      <c r="I7" s="162">
        <v>91000</v>
      </c>
      <c r="J7" s="160">
        <f t="shared" ref="J7:J14" si="1">SUM(I7-H7)</f>
        <v>-118000</v>
      </c>
      <c r="K7" s="175"/>
    </row>
    <row r="8" spans="1:11" ht="20.100000000000001" customHeight="1" x14ac:dyDescent="0.3">
      <c r="A8" s="173" t="s">
        <v>12</v>
      </c>
      <c r="B8" s="174" t="s">
        <v>12</v>
      </c>
      <c r="C8" s="162">
        <v>24780000</v>
      </c>
      <c r="D8" s="161">
        <v>20430000</v>
      </c>
      <c r="E8" s="160">
        <f t="shared" si="0"/>
        <v>-4350000</v>
      </c>
      <c r="F8" s="495"/>
      <c r="G8" s="174" t="s">
        <v>13</v>
      </c>
      <c r="H8" s="162">
        <v>4500000</v>
      </c>
      <c r="I8" s="162">
        <v>4285070</v>
      </c>
      <c r="J8" s="160">
        <f t="shared" si="1"/>
        <v>-214930</v>
      </c>
      <c r="K8" s="175"/>
    </row>
    <row r="9" spans="1:11" ht="20.100000000000001" customHeight="1" x14ac:dyDescent="0.3">
      <c r="A9" s="173" t="s">
        <v>14</v>
      </c>
      <c r="B9" s="174" t="s">
        <v>14</v>
      </c>
      <c r="C9" s="162">
        <v>0</v>
      </c>
      <c r="D9" s="161">
        <v>0</v>
      </c>
      <c r="E9" s="160">
        <f t="shared" si="0"/>
        <v>0</v>
      </c>
      <c r="F9" s="174" t="s">
        <v>15</v>
      </c>
      <c r="G9" s="174" t="s">
        <v>16</v>
      </c>
      <c r="H9" s="162">
        <v>1200000</v>
      </c>
      <c r="I9" s="162">
        <v>1161500</v>
      </c>
      <c r="J9" s="160">
        <f t="shared" si="1"/>
        <v>-38500</v>
      </c>
      <c r="K9" s="175"/>
    </row>
    <row r="10" spans="1:11" ht="20.100000000000001" customHeight="1" x14ac:dyDescent="0.3">
      <c r="A10" s="173" t="s">
        <v>113</v>
      </c>
      <c r="B10" s="174" t="s">
        <v>113</v>
      </c>
      <c r="C10" s="162">
        <v>41051935</v>
      </c>
      <c r="D10" s="161">
        <v>41051935</v>
      </c>
      <c r="E10" s="160">
        <f t="shared" si="0"/>
        <v>0</v>
      </c>
      <c r="F10" s="174" t="s">
        <v>18</v>
      </c>
      <c r="G10" s="174" t="s">
        <v>18</v>
      </c>
      <c r="H10" s="162">
        <v>41221000</v>
      </c>
      <c r="I10" s="162">
        <v>35820000</v>
      </c>
      <c r="J10" s="160">
        <f t="shared" si="1"/>
        <v>-5401000</v>
      </c>
      <c r="K10" s="175"/>
    </row>
    <row r="11" spans="1:11" ht="20.100000000000001" customHeight="1" x14ac:dyDescent="0.3">
      <c r="A11" s="173" t="s">
        <v>17</v>
      </c>
      <c r="B11" s="174" t="s">
        <v>17</v>
      </c>
      <c r="C11" s="162">
        <v>50000</v>
      </c>
      <c r="D11" s="161">
        <v>58681</v>
      </c>
      <c r="E11" s="160">
        <f t="shared" si="0"/>
        <v>8681</v>
      </c>
      <c r="F11" s="174" t="s">
        <v>19</v>
      </c>
      <c r="G11" s="174" t="s">
        <v>19</v>
      </c>
      <c r="H11" s="163">
        <v>0</v>
      </c>
      <c r="I11" s="163">
        <v>0</v>
      </c>
      <c r="J11" s="160">
        <f t="shared" si="1"/>
        <v>0</v>
      </c>
      <c r="K11" s="175"/>
    </row>
    <row r="12" spans="1:11" ht="20.100000000000001" customHeight="1" x14ac:dyDescent="0.3">
      <c r="A12" s="173"/>
      <c r="B12" s="174"/>
      <c r="C12" s="163"/>
      <c r="D12" s="163"/>
      <c r="E12" s="160">
        <f t="shared" si="0"/>
        <v>0</v>
      </c>
      <c r="F12" s="174" t="s">
        <v>20</v>
      </c>
      <c r="G12" s="174" t="s">
        <v>20</v>
      </c>
      <c r="H12" s="162">
        <v>10000</v>
      </c>
      <c r="I12" s="162">
        <v>0</v>
      </c>
      <c r="J12" s="160">
        <f t="shared" si="1"/>
        <v>-10000</v>
      </c>
      <c r="K12" s="175"/>
    </row>
    <row r="13" spans="1:11" ht="20.100000000000001" customHeight="1" thickBot="1" x14ac:dyDescent="0.35">
      <c r="A13" s="176"/>
      <c r="B13" s="177"/>
      <c r="C13" s="178"/>
      <c r="D13" s="178"/>
      <c r="E13" s="164">
        <f t="shared" si="0"/>
        <v>0</v>
      </c>
      <c r="F13" s="177" t="s">
        <v>138</v>
      </c>
      <c r="G13" s="177" t="s">
        <v>138</v>
      </c>
      <c r="H13" s="165">
        <v>37541935</v>
      </c>
      <c r="I13" s="165">
        <v>37267861</v>
      </c>
      <c r="J13" s="164">
        <f t="shared" si="1"/>
        <v>-274074</v>
      </c>
      <c r="K13" s="179"/>
    </row>
    <row r="14" spans="1:11" s="7" customFormat="1" ht="20.100000000000001" customHeight="1" thickBot="1" x14ac:dyDescent="0.35">
      <c r="A14" s="492" t="s">
        <v>53</v>
      </c>
      <c r="B14" s="491"/>
      <c r="C14" s="180">
        <f>SUM(C6:C13)</f>
        <v>222111935</v>
      </c>
      <c r="D14" s="180">
        <f>SUM(D6:D13)</f>
        <v>217148356</v>
      </c>
      <c r="E14" s="181">
        <f t="shared" si="0"/>
        <v>-4963579</v>
      </c>
      <c r="F14" s="490" t="s">
        <v>53</v>
      </c>
      <c r="G14" s="491"/>
      <c r="H14" s="182">
        <f>SUM(H6:H13)</f>
        <v>222111935</v>
      </c>
      <c r="I14" s="182">
        <f>SUM(I6:I13)</f>
        <v>185906481</v>
      </c>
      <c r="J14" s="181">
        <f t="shared" si="1"/>
        <v>-36205454</v>
      </c>
      <c r="K14" s="183">
        <v>0</v>
      </c>
    </row>
    <row r="22" spans="7:7" x14ac:dyDescent="0.3">
      <c r="G22" s="6" t="s">
        <v>140</v>
      </c>
    </row>
  </sheetData>
  <mergeCells count="7">
    <mergeCell ref="A14:B14"/>
    <mergeCell ref="F14:G14"/>
    <mergeCell ref="A2:K2"/>
    <mergeCell ref="A4:E4"/>
    <mergeCell ref="F4:J4"/>
    <mergeCell ref="K4:K5"/>
    <mergeCell ref="F6:F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firstPageNumber="10" orientation="landscape" useFirstPageNumber="1" r:id="rId1"/>
  <headerFooter>
    <oddFooter>&amp;C&amp;10&amp;P&amp;R영동군장애인복지관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N14" sqref="N14"/>
    </sheetView>
  </sheetViews>
  <sheetFormatPr defaultRowHeight="13.5" x14ac:dyDescent="0.3"/>
  <cols>
    <col min="1" max="2" width="16.75" style="8" customWidth="1"/>
    <col min="3" max="3" width="18.125" style="8" customWidth="1"/>
    <col min="4" max="4" width="6.125" style="6" customWidth="1"/>
    <col min="5" max="5" width="16" style="6" customWidth="1"/>
    <col min="6" max="6" width="16.125" style="6" customWidth="1"/>
    <col min="7" max="7" width="16" style="6" customWidth="1"/>
    <col min="8" max="8" width="16.125" style="6" customWidth="1"/>
    <col min="9" max="12" width="9" style="6"/>
    <col min="13" max="13" width="9.25" style="219" bestFit="1" customWidth="1"/>
    <col min="14" max="16384" width="9" style="6"/>
  </cols>
  <sheetData>
    <row r="1" spans="1:13" ht="24.95" customHeight="1" x14ac:dyDescent="0.3">
      <c r="A1" s="502" t="s">
        <v>108</v>
      </c>
      <c r="B1" s="502"/>
    </row>
    <row r="2" spans="1:13" ht="35.1" customHeight="1" x14ac:dyDescent="0.3">
      <c r="A2" s="501" t="s">
        <v>172</v>
      </c>
      <c r="B2" s="501"/>
      <c r="C2" s="501"/>
      <c r="D2" s="501"/>
      <c r="E2" s="501"/>
      <c r="F2" s="501"/>
      <c r="G2" s="501"/>
      <c r="H2" s="501"/>
    </row>
    <row r="3" spans="1:13" ht="15" customHeight="1" thickBot="1" x14ac:dyDescent="0.35">
      <c r="H3" s="56" t="s">
        <v>88</v>
      </c>
    </row>
    <row r="4" spans="1:13" s="7" customFormat="1" ht="24.95" customHeight="1" thickBot="1" x14ac:dyDescent="0.35">
      <c r="A4" s="121" t="s">
        <v>2</v>
      </c>
      <c r="B4" s="122" t="s">
        <v>3</v>
      </c>
      <c r="C4" s="122" t="s">
        <v>23</v>
      </c>
      <c r="D4" s="210" t="s">
        <v>24</v>
      </c>
      <c r="E4" s="211" t="s">
        <v>54</v>
      </c>
      <c r="F4" s="211" t="s">
        <v>25</v>
      </c>
      <c r="G4" s="212" t="s">
        <v>26</v>
      </c>
      <c r="H4" s="192" t="s">
        <v>22</v>
      </c>
      <c r="M4" s="220"/>
    </row>
    <row r="5" spans="1:13" s="7" customFormat="1" ht="15" customHeight="1" x14ac:dyDescent="0.3">
      <c r="A5" s="198" t="s">
        <v>10</v>
      </c>
      <c r="B5" s="199" t="s">
        <v>10</v>
      </c>
      <c r="C5" s="199" t="s">
        <v>176</v>
      </c>
      <c r="D5" s="200" t="s">
        <v>27</v>
      </c>
      <c r="E5" s="201">
        <v>2160000</v>
      </c>
      <c r="F5" s="202"/>
      <c r="G5" s="203"/>
      <c r="H5" s="193">
        <f t="shared" ref="H5:H25" si="0">SUM(E5:G5)</f>
        <v>2160000</v>
      </c>
      <c r="M5" s="220"/>
    </row>
    <row r="6" spans="1:13" s="7" customFormat="1" ht="15" customHeight="1" x14ac:dyDescent="0.3">
      <c r="A6" s="154"/>
      <c r="B6" s="140"/>
      <c r="C6" s="140"/>
      <c r="D6" s="141" t="s">
        <v>28</v>
      </c>
      <c r="E6" s="143">
        <v>1911096</v>
      </c>
      <c r="F6" s="142"/>
      <c r="G6" s="187"/>
      <c r="H6" s="189">
        <f t="shared" si="0"/>
        <v>1911096</v>
      </c>
      <c r="M6" s="220"/>
    </row>
    <row r="7" spans="1:13" s="7" customFormat="1" ht="15" customHeight="1" x14ac:dyDescent="0.3">
      <c r="A7" s="154"/>
      <c r="B7" s="140"/>
      <c r="C7" s="144"/>
      <c r="D7" s="141" t="s">
        <v>29</v>
      </c>
      <c r="E7" s="184">
        <f>SUM(E6-E5)</f>
        <v>-248904</v>
      </c>
      <c r="F7" s="184">
        <f>SUM(F6-F5)</f>
        <v>0</v>
      </c>
      <c r="G7" s="185">
        <f>SUM(G6-G5)</f>
        <v>0</v>
      </c>
      <c r="H7" s="189">
        <f t="shared" si="0"/>
        <v>-248904</v>
      </c>
      <c r="M7" s="220"/>
    </row>
    <row r="8" spans="1:13" s="7" customFormat="1" ht="15" customHeight="1" x14ac:dyDescent="0.3">
      <c r="A8" s="154"/>
      <c r="B8" s="140"/>
      <c r="C8" s="140" t="s">
        <v>153</v>
      </c>
      <c r="D8" s="141" t="s">
        <v>27</v>
      </c>
      <c r="E8" s="143">
        <v>154070000</v>
      </c>
      <c r="F8" s="142"/>
      <c r="G8" s="187"/>
      <c r="H8" s="189">
        <f t="shared" si="0"/>
        <v>154070000</v>
      </c>
      <c r="M8" s="220"/>
    </row>
    <row r="9" spans="1:13" s="7" customFormat="1" ht="15" customHeight="1" x14ac:dyDescent="0.3">
      <c r="A9" s="154"/>
      <c r="B9" s="140"/>
      <c r="C9" s="140"/>
      <c r="D9" s="141" t="s">
        <v>28</v>
      </c>
      <c r="E9" s="143">
        <v>153696644</v>
      </c>
      <c r="F9" s="142"/>
      <c r="G9" s="187"/>
      <c r="H9" s="189">
        <f t="shared" si="0"/>
        <v>153696644</v>
      </c>
      <c r="M9" s="220"/>
    </row>
    <row r="10" spans="1:13" s="7" customFormat="1" ht="15" customHeight="1" thickBot="1" x14ac:dyDescent="0.35">
      <c r="A10" s="204"/>
      <c r="B10" s="205"/>
      <c r="C10" s="205"/>
      <c r="D10" s="206" t="s">
        <v>29</v>
      </c>
      <c r="E10" s="207">
        <f>SUM(E9-E8)</f>
        <v>-373356</v>
      </c>
      <c r="F10" s="207">
        <f t="shared" ref="F10:H10" si="1">SUM(F9-F8)</f>
        <v>0</v>
      </c>
      <c r="G10" s="208">
        <f t="shared" si="1"/>
        <v>0</v>
      </c>
      <c r="H10" s="209">
        <f t="shared" si="1"/>
        <v>-373356</v>
      </c>
      <c r="M10" s="220"/>
    </row>
    <row r="11" spans="1:13" s="7" customFormat="1" ht="15" customHeight="1" x14ac:dyDescent="0.3">
      <c r="A11" s="198" t="s">
        <v>12</v>
      </c>
      <c r="B11" s="199" t="s">
        <v>12</v>
      </c>
      <c r="C11" s="199" t="s">
        <v>177</v>
      </c>
      <c r="D11" s="200" t="s">
        <v>27</v>
      </c>
      <c r="E11" s="202"/>
      <c r="F11" s="202"/>
      <c r="G11" s="213">
        <v>24780000</v>
      </c>
      <c r="H11" s="193">
        <f t="shared" si="0"/>
        <v>24780000</v>
      </c>
      <c r="M11" s="220"/>
    </row>
    <row r="12" spans="1:13" s="7" customFormat="1" ht="15" customHeight="1" x14ac:dyDescent="0.3">
      <c r="A12" s="154"/>
      <c r="B12" s="140"/>
      <c r="C12" s="140"/>
      <c r="D12" s="141" t="s">
        <v>28</v>
      </c>
      <c r="E12" s="142"/>
      <c r="F12" s="142"/>
      <c r="G12" s="188">
        <v>20430000</v>
      </c>
      <c r="H12" s="189">
        <f t="shared" si="0"/>
        <v>20430000</v>
      </c>
      <c r="M12" s="220"/>
    </row>
    <row r="13" spans="1:13" s="7" customFormat="1" ht="15" customHeight="1" thickBot="1" x14ac:dyDescent="0.35">
      <c r="A13" s="154"/>
      <c r="B13" s="140"/>
      <c r="C13" s="144"/>
      <c r="D13" s="141" t="s">
        <v>29</v>
      </c>
      <c r="E13" s="184">
        <f>SUM(E12-E11)</f>
        <v>0</v>
      </c>
      <c r="F13" s="184">
        <f t="shared" ref="F13:H13" si="2">SUM(F12-F11)</f>
        <v>0</v>
      </c>
      <c r="G13" s="185">
        <f t="shared" si="2"/>
        <v>-4350000</v>
      </c>
      <c r="H13" s="190">
        <f t="shared" si="2"/>
        <v>-4350000</v>
      </c>
      <c r="M13" s="220"/>
    </row>
    <row r="14" spans="1:13" s="7" customFormat="1" ht="15" customHeight="1" x14ac:dyDescent="0.3">
      <c r="A14" s="198" t="s">
        <v>112</v>
      </c>
      <c r="B14" s="199" t="s">
        <v>112</v>
      </c>
      <c r="C14" s="199" t="s">
        <v>115</v>
      </c>
      <c r="D14" s="200" t="s">
        <v>27</v>
      </c>
      <c r="E14" s="201">
        <v>37267861</v>
      </c>
      <c r="F14" s="201">
        <v>496059</v>
      </c>
      <c r="G14" s="221">
        <v>0</v>
      </c>
      <c r="H14" s="193">
        <f t="shared" si="0"/>
        <v>37763920</v>
      </c>
      <c r="M14" s="220"/>
    </row>
    <row r="15" spans="1:13" s="7" customFormat="1" ht="15" customHeight="1" x14ac:dyDescent="0.3">
      <c r="A15" s="154"/>
      <c r="B15" s="140"/>
      <c r="C15" s="140"/>
      <c r="D15" s="141" t="s">
        <v>28</v>
      </c>
      <c r="E15" s="218">
        <v>37267861</v>
      </c>
      <c r="F15" s="218">
        <v>496059</v>
      </c>
      <c r="G15" s="222">
        <v>0</v>
      </c>
      <c r="H15" s="189">
        <f t="shared" si="0"/>
        <v>37763920</v>
      </c>
      <c r="M15" s="220"/>
    </row>
    <row r="16" spans="1:13" s="7" customFormat="1" ht="15" customHeight="1" x14ac:dyDescent="0.3">
      <c r="A16" s="154"/>
      <c r="B16" s="140"/>
      <c r="C16" s="144"/>
      <c r="D16" s="141" t="s">
        <v>29</v>
      </c>
      <c r="E16" s="195">
        <f>SUM(E15-E14)</f>
        <v>0</v>
      </c>
      <c r="F16" s="184">
        <f t="shared" ref="F16:H16" si="3">SUM(F15-F14)</f>
        <v>0</v>
      </c>
      <c r="G16" s="185">
        <f t="shared" si="3"/>
        <v>0</v>
      </c>
      <c r="H16" s="190">
        <f t="shared" si="3"/>
        <v>0</v>
      </c>
      <c r="M16" s="220"/>
    </row>
    <row r="17" spans="1:13" s="7" customFormat="1" ht="15" customHeight="1" x14ac:dyDescent="0.3">
      <c r="A17" s="154"/>
      <c r="B17" s="140"/>
      <c r="C17" s="140" t="s">
        <v>116</v>
      </c>
      <c r="D17" s="141" t="s">
        <v>27</v>
      </c>
      <c r="E17" s="258"/>
      <c r="F17" s="143"/>
      <c r="G17" s="222">
        <v>3288015</v>
      </c>
      <c r="H17" s="189">
        <f t="shared" si="0"/>
        <v>3288015</v>
      </c>
      <c r="M17" s="220"/>
    </row>
    <row r="18" spans="1:13" s="7" customFormat="1" ht="15" customHeight="1" x14ac:dyDescent="0.3">
      <c r="A18" s="154"/>
      <c r="B18" s="140"/>
      <c r="C18" s="140"/>
      <c r="D18" s="141" t="s">
        <v>28</v>
      </c>
      <c r="E18" s="142"/>
      <c r="F18" s="142"/>
      <c r="G18" s="222">
        <v>3288015</v>
      </c>
      <c r="H18" s="189">
        <f t="shared" si="0"/>
        <v>3288015</v>
      </c>
      <c r="M18" s="220"/>
    </row>
    <row r="19" spans="1:13" s="7" customFormat="1" ht="15" customHeight="1" thickBot="1" x14ac:dyDescent="0.35">
      <c r="A19" s="204"/>
      <c r="B19" s="205"/>
      <c r="C19" s="205"/>
      <c r="D19" s="206" t="s">
        <v>29</v>
      </c>
      <c r="E19" s="214"/>
      <c r="F19" s="216"/>
      <c r="G19" s="260">
        <v>0</v>
      </c>
      <c r="H19" s="217">
        <f t="shared" si="0"/>
        <v>0</v>
      </c>
      <c r="M19" s="220"/>
    </row>
    <row r="20" spans="1:13" ht="15" customHeight="1" x14ac:dyDescent="0.3">
      <c r="A20" s="154" t="s">
        <v>17</v>
      </c>
      <c r="B20" s="140" t="s">
        <v>17</v>
      </c>
      <c r="C20" s="140" t="s">
        <v>34</v>
      </c>
      <c r="D20" s="141" t="s">
        <v>27</v>
      </c>
      <c r="E20" s="143">
        <v>0</v>
      </c>
      <c r="F20" s="143">
        <v>50000</v>
      </c>
      <c r="G20" s="187">
        <v>0</v>
      </c>
      <c r="H20" s="189">
        <f t="shared" si="0"/>
        <v>50000</v>
      </c>
    </row>
    <row r="21" spans="1:13" ht="15" customHeight="1" x14ac:dyDescent="0.3">
      <c r="A21" s="154"/>
      <c r="B21" s="140"/>
      <c r="C21" s="140"/>
      <c r="D21" s="141" t="s">
        <v>28</v>
      </c>
      <c r="E21" s="143">
        <v>24540</v>
      </c>
      <c r="F21" s="143">
        <v>31208</v>
      </c>
      <c r="G21" s="188">
        <v>2933</v>
      </c>
      <c r="H21" s="189">
        <f t="shared" si="0"/>
        <v>58681</v>
      </c>
    </row>
    <row r="22" spans="1:13" ht="15" customHeight="1" x14ac:dyDescent="0.3">
      <c r="A22" s="154"/>
      <c r="B22" s="140"/>
      <c r="C22" s="144"/>
      <c r="D22" s="141" t="s">
        <v>29</v>
      </c>
      <c r="E22" s="195">
        <f>SUM(E21-E20)</f>
        <v>24540</v>
      </c>
      <c r="F22" s="195">
        <f>SUM(F21-F20)</f>
        <v>-18792</v>
      </c>
      <c r="G22" s="261">
        <f>SUM(G21-G20)</f>
        <v>2933</v>
      </c>
      <c r="H22" s="189">
        <f t="shared" si="0"/>
        <v>8681</v>
      </c>
    </row>
    <row r="23" spans="1:13" ht="15" customHeight="1" x14ac:dyDescent="0.3">
      <c r="A23" s="154"/>
      <c r="B23" s="140"/>
      <c r="C23" s="140" t="s">
        <v>35</v>
      </c>
      <c r="D23" s="141" t="s">
        <v>27</v>
      </c>
      <c r="E23" s="258"/>
      <c r="F23" s="259">
        <v>0</v>
      </c>
      <c r="G23" s="262"/>
      <c r="H23" s="189">
        <f t="shared" si="0"/>
        <v>0</v>
      </c>
    </row>
    <row r="24" spans="1:13" ht="15" customHeight="1" x14ac:dyDescent="0.3">
      <c r="A24" s="154"/>
      <c r="B24" s="140"/>
      <c r="C24" s="140"/>
      <c r="D24" s="141" t="s">
        <v>28</v>
      </c>
      <c r="E24" s="142"/>
      <c r="F24" s="143">
        <v>0</v>
      </c>
      <c r="G24" s="187"/>
      <c r="H24" s="189">
        <f t="shared" si="0"/>
        <v>0</v>
      </c>
    </row>
    <row r="25" spans="1:13" ht="15" customHeight="1" thickBot="1" x14ac:dyDescent="0.35">
      <c r="A25" s="154"/>
      <c r="B25" s="140"/>
      <c r="C25" s="140"/>
      <c r="D25" s="194" t="s">
        <v>29</v>
      </c>
      <c r="E25" s="224"/>
      <c r="F25" s="195">
        <f t="shared" ref="F25" si="4">SUM(F24-F23)</f>
        <v>0</v>
      </c>
      <c r="G25" s="225"/>
      <c r="H25" s="217">
        <f t="shared" si="0"/>
        <v>0</v>
      </c>
    </row>
    <row r="26" spans="1:13" ht="15" customHeight="1" x14ac:dyDescent="0.3">
      <c r="A26" s="503" t="s">
        <v>53</v>
      </c>
      <c r="B26" s="504"/>
      <c r="C26" s="505"/>
      <c r="D26" s="196" t="s">
        <v>27</v>
      </c>
      <c r="E26" s="197">
        <f>SUM(E5+E8+E11+E14+E17+E20+E23)</f>
        <v>193497861</v>
      </c>
      <c r="F26" s="197">
        <f t="shared" ref="F26:H26" si="5">SUM(F5+F8+F11+F14+F17+F20+F23)</f>
        <v>546059</v>
      </c>
      <c r="G26" s="263">
        <f t="shared" si="5"/>
        <v>28068015</v>
      </c>
      <c r="H26" s="266">
        <f t="shared" si="5"/>
        <v>222111935</v>
      </c>
    </row>
    <row r="27" spans="1:13" ht="15" customHeight="1" x14ac:dyDescent="0.3">
      <c r="A27" s="506"/>
      <c r="B27" s="507"/>
      <c r="C27" s="508"/>
      <c r="D27" s="145" t="s">
        <v>28</v>
      </c>
      <c r="E27" s="146">
        <f>SUM(E6+E9+E12+E15+E18+E21+E24)</f>
        <v>192900141</v>
      </c>
      <c r="F27" s="146">
        <f t="shared" ref="F27:H27" si="6">SUM(F6+F9+F12+F15+F18+F21+F24)</f>
        <v>527267</v>
      </c>
      <c r="G27" s="264">
        <f t="shared" si="6"/>
        <v>23720948</v>
      </c>
      <c r="H27" s="267">
        <f t="shared" si="6"/>
        <v>217148356</v>
      </c>
    </row>
    <row r="28" spans="1:13" ht="15" customHeight="1" thickBot="1" x14ac:dyDescent="0.35">
      <c r="A28" s="509"/>
      <c r="B28" s="510"/>
      <c r="C28" s="511"/>
      <c r="D28" s="157" t="s">
        <v>29</v>
      </c>
      <c r="E28" s="257">
        <f>SUM(E27-E26)</f>
        <v>-597720</v>
      </c>
      <c r="F28" s="257">
        <f t="shared" ref="F28:H28" si="7">SUM(F27-F26)</f>
        <v>-18792</v>
      </c>
      <c r="G28" s="265">
        <f t="shared" si="7"/>
        <v>-4347067</v>
      </c>
      <c r="H28" s="268">
        <f t="shared" si="7"/>
        <v>-4963579</v>
      </c>
    </row>
  </sheetData>
  <mergeCells count="3">
    <mergeCell ref="A1:B1"/>
    <mergeCell ref="A2:H2"/>
    <mergeCell ref="A26:C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firstPageNumber="11" orientation="landscape" useFirstPageNumber="1" r:id="rId1"/>
  <headerFooter>
    <oddFooter>&amp;C&amp;10&amp;P&amp;R영동군장애인복지관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F57" sqref="F57"/>
    </sheetView>
  </sheetViews>
  <sheetFormatPr defaultRowHeight="13.5" x14ac:dyDescent="0.3"/>
  <cols>
    <col min="1" max="2" width="14.75" style="6" customWidth="1"/>
    <col min="3" max="3" width="21.375" style="6" bestFit="1" customWidth="1"/>
    <col min="4" max="4" width="6.125" style="6" customWidth="1"/>
    <col min="5" max="5" width="16" style="219" customWidth="1"/>
    <col min="6" max="6" width="16.125" style="219" customWidth="1"/>
    <col min="7" max="7" width="16" style="219" customWidth="1"/>
    <col min="8" max="8" width="16.125" style="219" customWidth="1"/>
    <col min="9" max="16384" width="9" style="6"/>
  </cols>
  <sheetData>
    <row r="1" spans="1:8" ht="24.95" customHeight="1" x14ac:dyDescent="0.3">
      <c r="A1" s="502" t="s">
        <v>109</v>
      </c>
      <c r="B1" s="502"/>
    </row>
    <row r="2" spans="1:8" ht="35.1" customHeight="1" x14ac:dyDescent="0.3">
      <c r="A2" s="512" t="s">
        <v>171</v>
      </c>
      <c r="B2" s="512"/>
      <c r="C2" s="512"/>
      <c r="D2" s="512"/>
      <c r="E2" s="512"/>
      <c r="F2" s="512"/>
      <c r="G2" s="512"/>
      <c r="H2" s="512"/>
    </row>
    <row r="3" spans="1:8" ht="15" customHeight="1" thickBot="1" x14ac:dyDescent="0.35">
      <c r="H3" s="231" t="s">
        <v>89</v>
      </c>
    </row>
    <row r="4" spans="1:8" s="7" customFormat="1" ht="24.95" customHeight="1" thickBot="1" x14ac:dyDescent="0.35">
      <c r="A4" s="228" t="s">
        <v>2</v>
      </c>
      <c r="B4" s="229" t="s">
        <v>3</v>
      </c>
      <c r="C4" s="229" t="s">
        <v>23</v>
      </c>
      <c r="D4" s="230" t="s">
        <v>24</v>
      </c>
      <c r="E4" s="232" t="s">
        <v>54</v>
      </c>
      <c r="F4" s="232" t="s">
        <v>25</v>
      </c>
      <c r="G4" s="233" t="s">
        <v>26</v>
      </c>
      <c r="H4" s="234" t="s">
        <v>22</v>
      </c>
    </row>
    <row r="5" spans="1:8" s="7" customFormat="1" ht="20.100000000000001" customHeight="1" x14ac:dyDescent="0.3">
      <c r="A5" s="154" t="s">
        <v>8</v>
      </c>
      <c r="B5" s="140" t="s">
        <v>9</v>
      </c>
      <c r="C5" s="140" t="s">
        <v>37</v>
      </c>
      <c r="D5" s="141" t="s">
        <v>27</v>
      </c>
      <c r="E5" s="218">
        <v>91000000</v>
      </c>
      <c r="F5" s="218"/>
      <c r="G5" s="222"/>
      <c r="H5" s="235">
        <f>SUM(E5:G5)</f>
        <v>91000000</v>
      </c>
    </row>
    <row r="6" spans="1:8" s="7" customFormat="1" ht="20.100000000000001" customHeight="1" x14ac:dyDescent="0.3">
      <c r="A6" s="154"/>
      <c r="B6" s="140"/>
      <c r="C6" s="140"/>
      <c r="D6" s="141" t="s">
        <v>28</v>
      </c>
      <c r="E6" s="218">
        <v>72760480</v>
      </c>
      <c r="F6" s="218"/>
      <c r="G6" s="222"/>
      <c r="H6" s="235">
        <f>SUM(E6:G6)</f>
        <v>72760480</v>
      </c>
    </row>
    <row r="7" spans="1:8" s="7" customFormat="1" ht="20.100000000000001" customHeight="1" x14ac:dyDescent="0.3">
      <c r="A7" s="154"/>
      <c r="B7" s="140"/>
      <c r="C7" s="144"/>
      <c r="D7" s="141" t="s">
        <v>29</v>
      </c>
      <c r="E7" s="239">
        <f>SUM(E6-E5)</f>
        <v>-18239520</v>
      </c>
      <c r="F7" s="239">
        <f t="shared" ref="F7:H7" si="0">SUM(F6-F5)</f>
        <v>0</v>
      </c>
      <c r="G7" s="245">
        <f t="shared" si="0"/>
        <v>0</v>
      </c>
      <c r="H7" s="248">
        <f t="shared" si="0"/>
        <v>-18239520</v>
      </c>
    </row>
    <row r="8" spans="1:8" s="7" customFormat="1" ht="20.100000000000001" customHeight="1" x14ac:dyDescent="0.3">
      <c r="A8" s="154"/>
      <c r="B8" s="140"/>
      <c r="C8" s="140" t="s">
        <v>38</v>
      </c>
      <c r="D8" s="141" t="s">
        <v>27</v>
      </c>
      <c r="E8" s="218">
        <v>24457400</v>
      </c>
      <c r="F8" s="218">
        <v>1200000</v>
      </c>
      <c r="G8" s="222"/>
      <c r="H8" s="235">
        <f>SUM(E8:G8)</f>
        <v>25657400</v>
      </c>
    </row>
    <row r="9" spans="1:8" s="7" customFormat="1" ht="20.100000000000001" customHeight="1" x14ac:dyDescent="0.3">
      <c r="A9" s="154"/>
      <c r="B9" s="140"/>
      <c r="C9" s="140"/>
      <c r="D9" s="141" t="s">
        <v>28</v>
      </c>
      <c r="E9" s="218">
        <v>18465740</v>
      </c>
      <c r="F9" s="218">
        <v>0</v>
      </c>
      <c r="G9" s="222"/>
      <c r="H9" s="235">
        <f t="shared" ref="H9" si="1">SUM(E9:G9)</f>
        <v>18465740</v>
      </c>
    </row>
    <row r="10" spans="1:8" s="7" customFormat="1" ht="20.100000000000001" customHeight="1" x14ac:dyDescent="0.3">
      <c r="A10" s="154"/>
      <c r="B10" s="140"/>
      <c r="C10" s="144"/>
      <c r="D10" s="141" t="s">
        <v>29</v>
      </c>
      <c r="E10" s="239">
        <f>SUM(E9-E8)</f>
        <v>-5991660</v>
      </c>
      <c r="F10" s="239">
        <f>SUM(F9-F8)</f>
        <v>-1200000</v>
      </c>
      <c r="G10" s="245">
        <f t="shared" ref="G10:H10" si="2">SUM(G9-G8)</f>
        <v>0</v>
      </c>
      <c r="H10" s="248">
        <f t="shared" si="2"/>
        <v>-7191660</v>
      </c>
    </row>
    <row r="11" spans="1:8" s="7" customFormat="1" ht="20.100000000000001" customHeight="1" x14ac:dyDescent="0.3">
      <c r="A11" s="154"/>
      <c r="B11" s="140"/>
      <c r="C11" s="140" t="s">
        <v>39</v>
      </c>
      <c r="D11" s="141" t="s">
        <v>27</v>
      </c>
      <c r="E11" s="218">
        <v>9650000</v>
      </c>
      <c r="F11" s="218"/>
      <c r="G11" s="222"/>
      <c r="H11" s="235">
        <f>SUM(E11:G11)</f>
        <v>9650000</v>
      </c>
    </row>
    <row r="12" spans="1:8" s="7" customFormat="1" ht="20.100000000000001" customHeight="1" x14ac:dyDescent="0.3">
      <c r="A12" s="154"/>
      <c r="B12" s="140"/>
      <c r="C12" s="140"/>
      <c r="D12" s="141" t="s">
        <v>28</v>
      </c>
      <c r="E12" s="218">
        <v>7602010</v>
      </c>
      <c r="F12" s="218"/>
      <c r="G12" s="222"/>
      <c r="H12" s="235">
        <f t="shared" ref="H12" si="3">SUM(E12:G12)</f>
        <v>7602010</v>
      </c>
    </row>
    <row r="13" spans="1:8" s="7" customFormat="1" ht="20.100000000000001" customHeight="1" x14ac:dyDescent="0.3">
      <c r="A13" s="154"/>
      <c r="B13" s="140"/>
      <c r="C13" s="144"/>
      <c r="D13" s="141" t="s">
        <v>29</v>
      </c>
      <c r="E13" s="239">
        <f>SUM(E12-E11)</f>
        <v>-2047990</v>
      </c>
      <c r="F13" s="239">
        <f>SUM(F12-F11)</f>
        <v>0</v>
      </c>
      <c r="G13" s="222">
        <f>SUM(G12-G11)</f>
        <v>0</v>
      </c>
      <c r="H13" s="248">
        <f>SUM(H12-H11)</f>
        <v>-2047990</v>
      </c>
    </row>
    <row r="14" spans="1:8" s="7" customFormat="1" ht="20.100000000000001" customHeight="1" x14ac:dyDescent="0.3">
      <c r="A14" s="154"/>
      <c r="B14" s="140"/>
      <c r="C14" s="140" t="s">
        <v>40</v>
      </c>
      <c r="D14" s="141" t="s">
        <v>27</v>
      </c>
      <c r="E14" s="218">
        <v>11122600</v>
      </c>
      <c r="F14" s="218">
        <v>0</v>
      </c>
      <c r="G14" s="222"/>
      <c r="H14" s="235">
        <f>SUM(E14:G14)</f>
        <v>11122600</v>
      </c>
    </row>
    <row r="15" spans="1:8" s="7" customFormat="1" ht="20.100000000000001" customHeight="1" x14ac:dyDescent="0.3">
      <c r="A15" s="154"/>
      <c r="B15" s="140"/>
      <c r="C15" s="140"/>
      <c r="D15" s="141" t="s">
        <v>28</v>
      </c>
      <c r="E15" s="218">
        <v>8452820</v>
      </c>
      <c r="F15" s="218">
        <v>0</v>
      </c>
      <c r="G15" s="222"/>
      <c r="H15" s="235">
        <f>SUM(E15:G15)</f>
        <v>8452820</v>
      </c>
    </row>
    <row r="16" spans="1:8" s="7" customFormat="1" ht="20.100000000000001" customHeight="1" x14ac:dyDescent="0.3">
      <c r="A16" s="154"/>
      <c r="B16" s="140"/>
      <c r="C16" s="144"/>
      <c r="D16" s="141" t="s">
        <v>29</v>
      </c>
      <c r="E16" s="239">
        <f>SUM(E15-E14)</f>
        <v>-2669780</v>
      </c>
      <c r="F16" s="239">
        <f t="shared" ref="F16:H16" si="4">SUM(F15-F14)</f>
        <v>0</v>
      </c>
      <c r="G16" s="245">
        <f t="shared" si="4"/>
        <v>0</v>
      </c>
      <c r="H16" s="248">
        <f t="shared" si="4"/>
        <v>-2669780</v>
      </c>
    </row>
    <row r="17" spans="1:8" s="7" customFormat="1" ht="20.100000000000001" customHeight="1" x14ac:dyDescent="0.3">
      <c r="A17" s="154"/>
      <c r="B17" s="244" t="s">
        <v>11</v>
      </c>
      <c r="C17" s="140" t="s">
        <v>43</v>
      </c>
      <c r="D17" s="141" t="s">
        <v>27</v>
      </c>
      <c r="E17" s="218">
        <v>209000</v>
      </c>
      <c r="F17" s="218">
        <v>0</v>
      </c>
      <c r="G17" s="222"/>
      <c r="H17" s="235">
        <f t="shared" ref="H17:H18" si="5">SUM(E17:G17)</f>
        <v>209000</v>
      </c>
    </row>
    <row r="18" spans="1:8" s="7" customFormat="1" ht="20.100000000000001" customHeight="1" x14ac:dyDescent="0.3">
      <c r="A18" s="154"/>
      <c r="B18" s="140"/>
      <c r="C18" s="140"/>
      <c r="D18" s="141" t="s">
        <v>28</v>
      </c>
      <c r="E18" s="218">
        <v>91000</v>
      </c>
      <c r="F18" s="218">
        <v>0</v>
      </c>
      <c r="G18" s="222"/>
      <c r="H18" s="235">
        <f t="shared" si="5"/>
        <v>91000</v>
      </c>
    </row>
    <row r="19" spans="1:8" s="7" customFormat="1" ht="20.100000000000001" customHeight="1" x14ac:dyDescent="0.3">
      <c r="A19" s="154"/>
      <c r="B19" s="144"/>
      <c r="C19" s="144"/>
      <c r="D19" s="141" t="s">
        <v>29</v>
      </c>
      <c r="E19" s="239">
        <f t="shared" ref="E19:H19" si="6">SUM(E18-E17)</f>
        <v>-118000</v>
      </c>
      <c r="F19" s="239">
        <f t="shared" si="6"/>
        <v>0</v>
      </c>
      <c r="G19" s="245">
        <f t="shared" si="6"/>
        <v>0</v>
      </c>
      <c r="H19" s="248">
        <f t="shared" si="6"/>
        <v>-118000</v>
      </c>
    </row>
    <row r="20" spans="1:8" s="7" customFormat="1" ht="20.100000000000001" customHeight="1" x14ac:dyDescent="0.3">
      <c r="A20" s="154"/>
      <c r="B20" s="140" t="s">
        <v>13</v>
      </c>
      <c r="C20" s="140" t="s">
        <v>47</v>
      </c>
      <c r="D20" s="141" t="s">
        <v>27</v>
      </c>
      <c r="E20" s="218">
        <v>1500000</v>
      </c>
      <c r="F20" s="218">
        <v>0</v>
      </c>
      <c r="G20" s="222"/>
      <c r="H20" s="235">
        <f>SUM(E20:G20)</f>
        <v>1500000</v>
      </c>
    </row>
    <row r="21" spans="1:8" s="7" customFormat="1" ht="20.100000000000001" customHeight="1" x14ac:dyDescent="0.3">
      <c r="A21" s="154"/>
      <c r="B21" s="140"/>
      <c r="C21" s="140"/>
      <c r="D21" s="141" t="s">
        <v>28</v>
      </c>
      <c r="E21" s="218">
        <v>1289070</v>
      </c>
      <c r="F21" s="218">
        <v>0</v>
      </c>
      <c r="G21" s="222"/>
      <c r="H21" s="235">
        <f>SUM(E21:G21)</f>
        <v>1289070</v>
      </c>
    </row>
    <row r="22" spans="1:8" s="7" customFormat="1" ht="20.100000000000001" customHeight="1" x14ac:dyDescent="0.3">
      <c r="A22" s="154"/>
      <c r="B22" s="140"/>
      <c r="C22" s="144"/>
      <c r="D22" s="141" t="s">
        <v>29</v>
      </c>
      <c r="E22" s="239">
        <f t="shared" ref="E22:H22" si="7">SUM(E21-E20)</f>
        <v>-210930</v>
      </c>
      <c r="F22" s="239">
        <f t="shared" si="7"/>
        <v>0</v>
      </c>
      <c r="G22" s="245">
        <f t="shared" si="7"/>
        <v>0</v>
      </c>
      <c r="H22" s="248">
        <f t="shared" si="7"/>
        <v>-210930</v>
      </c>
    </row>
    <row r="23" spans="1:8" s="7" customFormat="1" ht="20.100000000000001" customHeight="1" x14ac:dyDescent="0.3">
      <c r="A23" s="154"/>
      <c r="B23" s="140"/>
      <c r="C23" s="140" t="s">
        <v>48</v>
      </c>
      <c r="D23" s="141" t="s">
        <v>27</v>
      </c>
      <c r="E23" s="218">
        <v>3000000</v>
      </c>
      <c r="F23" s="218">
        <v>0</v>
      </c>
      <c r="G23" s="222"/>
      <c r="H23" s="235">
        <f>SUM(E23:G23)</f>
        <v>3000000</v>
      </c>
    </row>
    <row r="24" spans="1:8" s="7" customFormat="1" ht="20.100000000000001" customHeight="1" x14ac:dyDescent="0.3">
      <c r="A24" s="154"/>
      <c r="B24" s="140"/>
      <c r="C24" s="140"/>
      <c r="D24" s="141" t="s">
        <v>28</v>
      </c>
      <c r="E24" s="218">
        <v>2996000</v>
      </c>
      <c r="F24" s="218">
        <v>0</v>
      </c>
      <c r="G24" s="222"/>
      <c r="H24" s="235">
        <f>SUM(E24:G24)</f>
        <v>2996000</v>
      </c>
    </row>
    <row r="25" spans="1:8" s="7" customFormat="1" ht="20.100000000000001" customHeight="1" x14ac:dyDescent="0.3">
      <c r="A25" s="154"/>
      <c r="B25" s="140"/>
      <c r="C25" s="144"/>
      <c r="D25" s="141" t="s">
        <v>29</v>
      </c>
      <c r="E25" s="239">
        <f t="shared" ref="E25:H25" si="8">SUM(E24-E23)</f>
        <v>-4000</v>
      </c>
      <c r="F25" s="239">
        <f t="shared" si="8"/>
        <v>0</v>
      </c>
      <c r="G25" s="245">
        <f t="shared" si="8"/>
        <v>0</v>
      </c>
      <c r="H25" s="248">
        <f t="shared" si="8"/>
        <v>-4000</v>
      </c>
    </row>
    <row r="26" spans="1:8" s="7" customFormat="1" ht="20.100000000000001" customHeight="1" x14ac:dyDescent="0.3">
      <c r="A26" s="256" t="s">
        <v>15</v>
      </c>
      <c r="B26" s="244" t="s">
        <v>16</v>
      </c>
      <c r="C26" s="140" t="s">
        <v>51</v>
      </c>
      <c r="D26" s="141" t="s">
        <v>27</v>
      </c>
      <c r="E26" s="218">
        <v>1200000</v>
      </c>
      <c r="F26" s="218">
        <v>0</v>
      </c>
      <c r="G26" s="222"/>
      <c r="H26" s="235">
        <f>SUM(E26:G26)</f>
        <v>1200000</v>
      </c>
    </row>
    <row r="27" spans="1:8" s="7" customFormat="1" ht="20.100000000000001" customHeight="1" x14ac:dyDescent="0.3">
      <c r="A27" s="154"/>
      <c r="B27" s="140"/>
      <c r="C27" s="140"/>
      <c r="D27" s="141" t="s">
        <v>28</v>
      </c>
      <c r="E27" s="218">
        <v>1161500</v>
      </c>
      <c r="F27" s="218">
        <v>0</v>
      </c>
      <c r="G27" s="222"/>
      <c r="H27" s="235">
        <f>SUM(E27:G27)</f>
        <v>1161500</v>
      </c>
    </row>
    <row r="28" spans="1:8" s="7" customFormat="1" ht="20.100000000000001" customHeight="1" x14ac:dyDescent="0.3">
      <c r="A28" s="155"/>
      <c r="B28" s="144"/>
      <c r="C28" s="144"/>
      <c r="D28" s="141" t="s">
        <v>29</v>
      </c>
      <c r="E28" s="239">
        <f t="shared" ref="E28:H28" si="9">SUM(E27-E26)</f>
        <v>-38500</v>
      </c>
      <c r="F28" s="239">
        <f t="shared" si="9"/>
        <v>0</v>
      </c>
      <c r="G28" s="245">
        <f t="shared" si="9"/>
        <v>0</v>
      </c>
      <c r="H28" s="248">
        <f t="shared" si="9"/>
        <v>-38500</v>
      </c>
    </row>
    <row r="29" spans="1:8" s="7" customFormat="1" ht="20.100000000000001" customHeight="1" x14ac:dyDescent="0.3">
      <c r="A29" s="154" t="s">
        <v>18</v>
      </c>
      <c r="B29" s="140" t="s">
        <v>18</v>
      </c>
      <c r="C29" s="140" t="s">
        <v>173</v>
      </c>
      <c r="D29" s="141" t="s">
        <v>27</v>
      </c>
      <c r="E29" s="218">
        <v>14091000</v>
      </c>
      <c r="F29" s="218">
        <v>500000</v>
      </c>
      <c r="G29" s="222">
        <v>1430000</v>
      </c>
      <c r="H29" s="235">
        <f>SUM(E29:G29)</f>
        <v>16021000</v>
      </c>
    </row>
    <row r="30" spans="1:8" s="7" customFormat="1" ht="20.100000000000001" customHeight="1" x14ac:dyDescent="0.3">
      <c r="A30" s="154"/>
      <c r="B30" s="140"/>
      <c r="C30" s="140"/>
      <c r="D30" s="141" t="s">
        <v>28</v>
      </c>
      <c r="E30" s="218">
        <v>13821000</v>
      </c>
      <c r="F30" s="218">
        <v>330000</v>
      </c>
      <c r="G30" s="222">
        <v>1239000</v>
      </c>
      <c r="H30" s="235">
        <f>SUM(E30:G30)</f>
        <v>15390000</v>
      </c>
    </row>
    <row r="31" spans="1:8" s="7" customFormat="1" ht="20.100000000000001" customHeight="1" x14ac:dyDescent="0.3">
      <c r="A31" s="154"/>
      <c r="B31" s="140"/>
      <c r="C31" s="144"/>
      <c r="D31" s="141" t="s">
        <v>29</v>
      </c>
      <c r="E31" s="239">
        <f t="shared" ref="E31:H31" si="10">SUM(E30-E29)</f>
        <v>-270000</v>
      </c>
      <c r="F31" s="239">
        <f t="shared" si="10"/>
        <v>-170000</v>
      </c>
      <c r="G31" s="245">
        <f t="shared" si="10"/>
        <v>-191000</v>
      </c>
      <c r="H31" s="248">
        <f t="shared" si="10"/>
        <v>-631000</v>
      </c>
    </row>
    <row r="32" spans="1:8" s="7" customFormat="1" ht="20.100000000000001" customHeight="1" x14ac:dyDescent="0.3">
      <c r="A32" s="154"/>
      <c r="B32" s="140"/>
      <c r="C32" s="140" t="s">
        <v>174</v>
      </c>
      <c r="D32" s="141" t="s">
        <v>27</v>
      </c>
      <c r="E32" s="218">
        <v>0</v>
      </c>
      <c r="F32" s="218">
        <v>0</v>
      </c>
      <c r="G32" s="222">
        <v>25200000</v>
      </c>
      <c r="H32" s="235">
        <f>SUM(E32:G32)</f>
        <v>25200000</v>
      </c>
    </row>
    <row r="33" spans="1:8" s="7" customFormat="1" ht="20.100000000000001" customHeight="1" x14ac:dyDescent="0.3">
      <c r="A33" s="154"/>
      <c r="B33" s="140"/>
      <c r="C33" s="140"/>
      <c r="D33" s="141" t="s">
        <v>28</v>
      </c>
      <c r="E33" s="218">
        <v>0</v>
      </c>
      <c r="F33" s="218">
        <v>0</v>
      </c>
      <c r="G33" s="222">
        <v>20430000</v>
      </c>
      <c r="H33" s="235">
        <f>SUM(E33:G33)</f>
        <v>20430000</v>
      </c>
    </row>
    <row r="34" spans="1:8" s="7" customFormat="1" ht="20.100000000000001" customHeight="1" x14ac:dyDescent="0.3">
      <c r="A34" s="154"/>
      <c r="B34" s="140"/>
      <c r="C34" s="144"/>
      <c r="D34" s="141" t="s">
        <v>29</v>
      </c>
      <c r="E34" s="239">
        <f t="shared" ref="E34:H34" si="11">SUM(E33-E32)</f>
        <v>0</v>
      </c>
      <c r="F34" s="239">
        <f t="shared" si="11"/>
        <v>0</v>
      </c>
      <c r="G34" s="245">
        <f t="shared" si="11"/>
        <v>-4770000</v>
      </c>
      <c r="H34" s="248">
        <f t="shared" si="11"/>
        <v>-4770000</v>
      </c>
    </row>
    <row r="35" spans="1:8" s="7" customFormat="1" ht="20.100000000000001" customHeight="1" x14ac:dyDescent="0.3">
      <c r="A35" s="154"/>
      <c r="B35" s="140"/>
      <c r="C35" s="140" t="s">
        <v>175</v>
      </c>
      <c r="D35" s="141" t="s">
        <v>27</v>
      </c>
      <c r="E35" s="218">
        <v>0</v>
      </c>
      <c r="F35" s="218">
        <v>0</v>
      </c>
      <c r="G35" s="222"/>
      <c r="H35" s="235">
        <f>SUM(E35:G35)</f>
        <v>0</v>
      </c>
    </row>
    <row r="36" spans="1:8" s="7" customFormat="1" ht="20.100000000000001" customHeight="1" x14ac:dyDescent="0.3">
      <c r="A36" s="154"/>
      <c r="B36" s="140"/>
      <c r="C36" s="140"/>
      <c r="D36" s="141" t="s">
        <v>28</v>
      </c>
      <c r="E36" s="218">
        <v>0</v>
      </c>
      <c r="F36" s="218">
        <v>0</v>
      </c>
      <c r="G36" s="222"/>
      <c r="H36" s="235">
        <f>SUM(E36:G36)</f>
        <v>0</v>
      </c>
    </row>
    <row r="37" spans="1:8" s="7" customFormat="1" ht="20.100000000000001" customHeight="1" x14ac:dyDescent="0.3">
      <c r="A37" s="154"/>
      <c r="B37" s="140"/>
      <c r="C37" s="140"/>
      <c r="D37" s="141" t="s">
        <v>29</v>
      </c>
      <c r="E37" s="239">
        <f t="shared" ref="E37:H37" si="12">SUM(E36-E35)</f>
        <v>0</v>
      </c>
      <c r="F37" s="239">
        <f t="shared" si="12"/>
        <v>0</v>
      </c>
      <c r="G37" s="245">
        <f t="shared" si="12"/>
        <v>0</v>
      </c>
      <c r="H37" s="248">
        <f t="shared" si="12"/>
        <v>0</v>
      </c>
    </row>
    <row r="38" spans="1:8" s="7" customFormat="1" ht="20.100000000000001" customHeight="1" x14ac:dyDescent="0.3">
      <c r="A38" s="256" t="s">
        <v>20</v>
      </c>
      <c r="B38" s="244" t="s">
        <v>20</v>
      </c>
      <c r="C38" s="244" t="s">
        <v>20</v>
      </c>
      <c r="D38" s="141" t="s">
        <v>27</v>
      </c>
      <c r="E38" s="218">
        <v>0</v>
      </c>
      <c r="F38" s="218">
        <v>10000</v>
      </c>
      <c r="G38" s="222"/>
      <c r="H38" s="235">
        <f>SUM(E38:G38)</f>
        <v>10000</v>
      </c>
    </row>
    <row r="39" spans="1:8" s="7" customFormat="1" ht="20.100000000000001" customHeight="1" x14ac:dyDescent="0.3">
      <c r="A39" s="154"/>
      <c r="B39" s="140"/>
      <c r="C39" s="140"/>
      <c r="D39" s="141" t="s">
        <v>28</v>
      </c>
      <c r="E39" s="218">
        <v>0</v>
      </c>
      <c r="F39" s="218">
        <v>0</v>
      </c>
      <c r="G39" s="222"/>
      <c r="H39" s="235">
        <f>SUM(E39:G39)</f>
        <v>0</v>
      </c>
    </row>
    <row r="40" spans="1:8" s="7" customFormat="1" ht="20.100000000000001" customHeight="1" x14ac:dyDescent="0.3">
      <c r="A40" s="155"/>
      <c r="B40" s="144"/>
      <c r="C40" s="144"/>
      <c r="D40" s="141" t="s">
        <v>29</v>
      </c>
      <c r="E40" s="239">
        <f t="shared" ref="E40:H40" si="13">SUM(E39-E38)</f>
        <v>0</v>
      </c>
      <c r="F40" s="239">
        <f t="shared" si="13"/>
        <v>-10000</v>
      </c>
      <c r="G40" s="245">
        <f t="shared" si="13"/>
        <v>0</v>
      </c>
      <c r="H40" s="248">
        <f t="shared" si="13"/>
        <v>-10000</v>
      </c>
    </row>
    <row r="41" spans="1:8" ht="20.100000000000001" customHeight="1" x14ac:dyDescent="0.3">
      <c r="A41" s="154" t="s">
        <v>21</v>
      </c>
      <c r="B41" s="140" t="s">
        <v>21</v>
      </c>
      <c r="C41" s="140" t="s">
        <v>52</v>
      </c>
      <c r="D41" s="141" t="s">
        <v>27</v>
      </c>
      <c r="E41" s="218">
        <v>0</v>
      </c>
      <c r="F41" s="218">
        <v>274074</v>
      </c>
      <c r="G41" s="222"/>
      <c r="H41" s="235">
        <f>SUM(E41:G41)</f>
        <v>274074</v>
      </c>
    </row>
    <row r="42" spans="1:8" ht="20.100000000000001" customHeight="1" x14ac:dyDescent="0.3">
      <c r="A42" s="154"/>
      <c r="B42" s="140"/>
      <c r="C42" s="140"/>
      <c r="D42" s="141" t="s">
        <v>28</v>
      </c>
      <c r="E42" s="218">
        <v>0</v>
      </c>
      <c r="F42" s="218">
        <v>0</v>
      </c>
      <c r="G42" s="222"/>
      <c r="H42" s="235">
        <f>SUM(E42:G42)</f>
        <v>0</v>
      </c>
    </row>
    <row r="43" spans="1:8" ht="20.100000000000001" customHeight="1" x14ac:dyDescent="0.3">
      <c r="A43" s="154"/>
      <c r="B43" s="140"/>
      <c r="C43" s="144"/>
      <c r="D43" s="141" t="s">
        <v>29</v>
      </c>
      <c r="E43" s="239">
        <f t="shared" ref="E43:H43" si="14">SUM(E42-E41)</f>
        <v>0</v>
      </c>
      <c r="F43" s="239">
        <f t="shared" si="14"/>
        <v>-274074</v>
      </c>
      <c r="G43" s="245">
        <f t="shared" si="14"/>
        <v>0</v>
      </c>
      <c r="H43" s="248">
        <f t="shared" si="14"/>
        <v>-274074</v>
      </c>
    </row>
    <row r="44" spans="1:8" ht="20.100000000000001" customHeight="1" x14ac:dyDescent="0.3">
      <c r="A44" s="154"/>
      <c r="B44" s="140"/>
      <c r="C44" s="140" t="s">
        <v>118</v>
      </c>
      <c r="D44" s="141" t="s">
        <v>27</v>
      </c>
      <c r="E44" s="218">
        <v>37267861</v>
      </c>
      <c r="F44" s="218">
        <v>0</v>
      </c>
      <c r="G44" s="222"/>
      <c r="H44" s="235">
        <f>SUM(E44:G44)</f>
        <v>37267861</v>
      </c>
    </row>
    <row r="45" spans="1:8" ht="20.100000000000001" customHeight="1" x14ac:dyDescent="0.3">
      <c r="A45" s="154"/>
      <c r="B45" s="140"/>
      <c r="C45" s="140"/>
      <c r="D45" s="141" t="s">
        <v>28</v>
      </c>
      <c r="E45" s="218">
        <v>37267861</v>
      </c>
      <c r="F45" s="218">
        <v>0</v>
      </c>
      <c r="G45" s="222"/>
      <c r="H45" s="235">
        <f>SUM(E45:G45)</f>
        <v>37267861</v>
      </c>
    </row>
    <row r="46" spans="1:8" ht="20.100000000000001" customHeight="1" thickBot="1" x14ac:dyDescent="0.35">
      <c r="A46" s="154"/>
      <c r="B46" s="140"/>
      <c r="C46" s="140"/>
      <c r="D46" s="194" t="s">
        <v>29</v>
      </c>
      <c r="E46" s="250">
        <f t="shared" ref="E46:H46" si="15">SUM(E45-E44)</f>
        <v>0</v>
      </c>
      <c r="F46" s="250">
        <f t="shared" si="15"/>
        <v>0</v>
      </c>
      <c r="G46" s="251">
        <f t="shared" si="15"/>
        <v>0</v>
      </c>
      <c r="H46" s="252">
        <f t="shared" si="15"/>
        <v>0</v>
      </c>
    </row>
    <row r="47" spans="1:8" ht="20.100000000000001" customHeight="1" x14ac:dyDescent="0.3">
      <c r="A47" s="503" t="s">
        <v>53</v>
      </c>
      <c r="B47" s="504"/>
      <c r="C47" s="505"/>
      <c r="D47" s="196" t="s">
        <v>27</v>
      </c>
      <c r="E47" s="253">
        <f>SUM(E5+E8+E11+E14+E17+E20+E23+E26+E29+E32+E35+E38+E41+E44)</f>
        <v>193497861</v>
      </c>
      <c r="F47" s="253">
        <f t="shared" ref="F47:H47" si="16">SUM(F5+F8+F11+F14+F17+F20+F23+F26+F29+F32+F35+F38+F41+F44)</f>
        <v>1984074</v>
      </c>
      <c r="G47" s="254">
        <f t="shared" si="16"/>
        <v>26630000</v>
      </c>
      <c r="H47" s="437">
        <f t="shared" si="16"/>
        <v>222111935</v>
      </c>
    </row>
    <row r="48" spans="1:8" ht="20.100000000000001" customHeight="1" x14ac:dyDescent="0.3">
      <c r="A48" s="506"/>
      <c r="B48" s="507"/>
      <c r="C48" s="508"/>
      <c r="D48" s="145" t="s">
        <v>28</v>
      </c>
      <c r="E48" s="236">
        <f>SUM(E6+E9+E12+E15+E18+E21+E24+E27+E30+E33+E36+E39+E42+E45)</f>
        <v>163907481</v>
      </c>
      <c r="F48" s="236">
        <f t="shared" ref="F48:H48" si="17">SUM(F6+F9+F12+F15+F18+F21+F24+F27+F30+F33+F36+F39+F42+F45)</f>
        <v>330000</v>
      </c>
      <c r="G48" s="237">
        <f t="shared" si="17"/>
        <v>21669000</v>
      </c>
      <c r="H48" s="438">
        <f t="shared" si="17"/>
        <v>185906481</v>
      </c>
    </row>
    <row r="49" spans="1:8" ht="20.100000000000001" customHeight="1" thickBot="1" x14ac:dyDescent="0.35">
      <c r="A49" s="509"/>
      <c r="B49" s="510"/>
      <c r="C49" s="511"/>
      <c r="D49" s="157" t="s">
        <v>29</v>
      </c>
      <c r="E49" s="246">
        <f>SUM(E48-E47)</f>
        <v>-29590380</v>
      </c>
      <c r="F49" s="246">
        <f t="shared" ref="F49:H49" si="18">SUM(F48-F47)</f>
        <v>-1654074</v>
      </c>
      <c r="G49" s="247">
        <f t="shared" si="18"/>
        <v>-4961000</v>
      </c>
      <c r="H49" s="249">
        <f t="shared" si="18"/>
        <v>-36205454</v>
      </c>
    </row>
  </sheetData>
  <mergeCells count="3">
    <mergeCell ref="A1:B1"/>
    <mergeCell ref="A2:H2"/>
    <mergeCell ref="A47:C49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firstPageNumber="12" orientation="landscape" useFirstPageNumber="1" r:id="rId1"/>
  <headerFooter>
    <oddFooter>&amp;C&amp;10&amp;P&amp;R영동군장애인복지관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L19" sqref="L19"/>
    </sheetView>
  </sheetViews>
  <sheetFormatPr defaultRowHeight="24.95" customHeight="1" x14ac:dyDescent="0.3"/>
  <cols>
    <col min="1" max="3" width="7.625" style="9" customWidth="1"/>
    <col min="4" max="4" width="6.5" style="9" customWidth="1"/>
    <col min="5" max="9" width="11" style="9" customWidth="1"/>
    <col min="10" max="10" width="17.75" style="9" customWidth="1"/>
    <col min="11" max="256" width="9" style="9"/>
    <col min="257" max="258" width="3.125" style="9" customWidth="1"/>
    <col min="259" max="259" width="18.875" style="9" customWidth="1"/>
    <col min="260" max="260" width="6.5" style="9" customWidth="1"/>
    <col min="261" max="265" width="11" style="9" customWidth="1"/>
    <col min="266" max="266" width="17.75" style="9" customWidth="1"/>
    <col min="267" max="512" width="9" style="9"/>
    <col min="513" max="514" width="3.125" style="9" customWidth="1"/>
    <col min="515" max="515" width="18.875" style="9" customWidth="1"/>
    <col min="516" max="516" width="6.5" style="9" customWidth="1"/>
    <col min="517" max="521" width="11" style="9" customWidth="1"/>
    <col min="522" max="522" width="17.75" style="9" customWidth="1"/>
    <col min="523" max="768" width="9" style="9"/>
    <col min="769" max="770" width="3.125" style="9" customWidth="1"/>
    <col min="771" max="771" width="18.875" style="9" customWidth="1"/>
    <col min="772" max="772" width="6.5" style="9" customWidth="1"/>
    <col min="773" max="777" width="11" style="9" customWidth="1"/>
    <col min="778" max="778" width="17.75" style="9" customWidth="1"/>
    <col min="779" max="1024" width="9" style="9"/>
    <col min="1025" max="1026" width="3.125" style="9" customWidth="1"/>
    <col min="1027" max="1027" width="18.875" style="9" customWidth="1"/>
    <col min="1028" max="1028" width="6.5" style="9" customWidth="1"/>
    <col min="1029" max="1033" width="11" style="9" customWidth="1"/>
    <col min="1034" max="1034" width="17.75" style="9" customWidth="1"/>
    <col min="1035" max="1280" width="9" style="9"/>
    <col min="1281" max="1282" width="3.125" style="9" customWidth="1"/>
    <col min="1283" max="1283" width="18.875" style="9" customWidth="1"/>
    <col min="1284" max="1284" width="6.5" style="9" customWidth="1"/>
    <col min="1285" max="1289" width="11" style="9" customWidth="1"/>
    <col min="1290" max="1290" width="17.75" style="9" customWidth="1"/>
    <col min="1291" max="1536" width="9" style="9"/>
    <col min="1537" max="1538" width="3.125" style="9" customWidth="1"/>
    <col min="1539" max="1539" width="18.875" style="9" customWidth="1"/>
    <col min="1540" max="1540" width="6.5" style="9" customWidth="1"/>
    <col min="1541" max="1545" width="11" style="9" customWidth="1"/>
    <col min="1546" max="1546" width="17.75" style="9" customWidth="1"/>
    <col min="1547" max="1792" width="9" style="9"/>
    <col min="1793" max="1794" width="3.125" style="9" customWidth="1"/>
    <col min="1795" max="1795" width="18.875" style="9" customWidth="1"/>
    <col min="1796" max="1796" width="6.5" style="9" customWidth="1"/>
    <col min="1797" max="1801" width="11" style="9" customWidth="1"/>
    <col min="1802" max="1802" width="17.75" style="9" customWidth="1"/>
    <col min="1803" max="2048" width="9" style="9"/>
    <col min="2049" max="2050" width="3.125" style="9" customWidth="1"/>
    <col min="2051" max="2051" width="18.875" style="9" customWidth="1"/>
    <col min="2052" max="2052" width="6.5" style="9" customWidth="1"/>
    <col min="2053" max="2057" width="11" style="9" customWidth="1"/>
    <col min="2058" max="2058" width="17.75" style="9" customWidth="1"/>
    <col min="2059" max="2304" width="9" style="9"/>
    <col min="2305" max="2306" width="3.125" style="9" customWidth="1"/>
    <col min="2307" max="2307" width="18.875" style="9" customWidth="1"/>
    <col min="2308" max="2308" width="6.5" style="9" customWidth="1"/>
    <col min="2309" max="2313" width="11" style="9" customWidth="1"/>
    <col min="2314" max="2314" width="17.75" style="9" customWidth="1"/>
    <col min="2315" max="2560" width="9" style="9"/>
    <col min="2561" max="2562" width="3.125" style="9" customWidth="1"/>
    <col min="2563" max="2563" width="18.875" style="9" customWidth="1"/>
    <col min="2564" max="2564" width="6.5" style="9" customWidth="1"/>
    <col min="2565" max="2569" width="11" style="9" customWidth="1"/>
    <col min="2570" max="2570" width="17.75" style="9" customWidth="1"/>
    <col min="2571" max="2816" width="9" style="9"/>
    <col min="2817" max="2818" width="3.125" style="9" customWidth="1"/>
    <col min="2819" max="2819" width="18.875" style="9" customWidth="1"/>
    <col min="2820" max="2820" width="6.5" style="9" customWidth="1"/>
    <col min="2821" max="2825" width="11" style="9" customWidth="1"/>
    <col min="2826" max="2826" width="17.75" style="9" customWidth="1"/>
    <col min="2827" max="3072" width="9" style="9"/>
    <col min="3073" max="3074" width="3.125" style="9" customWidth="1"/>
    <col min="3075" max="3075" width="18.875" style="9" customWidth="1"/>
    <col min="3076" max="3076" width="6.5" style="9" customWidth="1"/>
    <col min="3077" max="3081" width="11" style="9" customWidth="1"/>
    <col min="3082" max="3082" width="17.75" style="9" customWidth="1"/>
    <col min="3083" max="3328" width="9" style="9"/>
    <col min="3329" max="3330" width="3.125" style="9" customWidth="1"/>
    <col min="3331" max="3331" width="18.875" style="9" customWidth="1"/>
    <col min="3332" max="3332" width="6.5" style="9" customWidth="1"/>
    <col min="3333" max="3337" width="11" style="9" customWidth="1"/>
    <col min="3338" max="3338" width="17.75" style="9" customWidth="1"/>
    <col min="3339" max="3584" width="9" style="9"/>
    <col min="3585" max="3586" width="3.125" style="9" customWidth="1"/>
    <col min="3587" max="3587" width="18.875" style="9" customWidth="1"/>
    <col min="3588" max="3588" width="6.5" style="9" customWidth="1"/>
    <col min="3589" max="3593" width="11" style="9" customWidth="1"/>
    <col min="3594" max="3594" width="17.75" style="9" customWidth="1"/>
    <col min="3595" max="3840" width="9" style="9"/>
    <col min="3841" max="3842" width="3.125" style="9" customWidth="1"/>
    <col min="3843" max="3843" width="18.875" style="9" customWidth="1"/>
    <col min="3844" max="3844" width="6.5" style="9" customWidth="1"/>
    <col min="3845" max="3849" width="11" style="9" customWidth="1"/>
    <col min="3850" max="3850" width="17.75" style="9" customWidth="1"/>
    <col min="3851" max="4096" width="9" style="9"/>
    <col min="4097" max="4098" width="3.125" style="9" customWidth="1"/>
    <col min="4099" max="4099" width="18.875" style="9" customWidth="1"/>
    <col min="4100" max="4100" width="6.5" style="9" customWidth="1"/>
    <col min="4101" max="4105" width="11" style="9" customWidth="1"/>
    <col min="4106" max="4106" width="17.75" style="9" customWidth="1"/>
    <col min="4107" max="4352" width="9" style="9"/>
    <col min="4353" max="4354" width="3.125" style="9" customWidth="1"/>
    <col min="4355" max="4355" width="18.875" style="9" customWidth="1"/>
    <col min="4356" max="4356" width="6.5" style="9" customWidth="1"/>
    <col min="4357" max="4361" width="11" style="9" customWidth="1"/>
    <col min="4362" max="4362" width="17.75" style="9" customWidth="1"/>
    <col min="4363" max="4608" width="9" style="9"/>
    <col min="4609" max="4610" width="3.125" style="9" customWidth="1"/>
    <col min="4611" max="4611" width="18.875" style="9" customWidth="1"/>
    <col min="4612" max="4612" width="6.5" style="9" customWidth="1"/>
    <col min="4613" max="4617" width="11" style="9" customWidth="1"/>
    <col min="4618" max="4618" width="17.75" style="9" customWidth="1"/>
    <col min="4619" max="4864" width="9" style="9"/>
    <col min="4865" max="4866" width="3.125" style="9" customWidth="1"/>
    <col min="4867" max="4867" width="18.875" style="9" customWidth="1"/>
    <col min="4868" max="4868" width="6.5" style="9" customWidth="1"/>
    <col min="4869" max="4873" width="11" style="9" customWidth="1"/>
    <col min="4874" max="4874" width="17.75" style="9" customWidth="1"/>
    <col min="4875" max="5120" width="9" style="9"/>
    <col min="5121" max="5122" width="3.125" style="9" customWidth="1"/>
    <col min="5123" max="5123" width="18.875" style="9" customWidth="1"/>
    <col min="5124" max="5124" width="6.5" style="9" customWidth="1"/>
    <col min="5125" max="5129" width="11" style="9" customWidth="1"/>
    <col min="5130" max="5130" width="17.75" style="9" customWidth="1"/>
    <col min="5131" max="5376" width="9" style="9"/>
    <col min="5377" max="5378" width="3.125" style="9" customWidth="1"/>
    <col min="5379" max="5379" width="18.875" style="9" customWidth="1"/>
    <col min="5380" max="5380" width="6.5" style="9" customWidth="1"/>
    <col min="5381" max="5385" width="11" style="9" customWidth="1"/>
    <col min="5386" max="5386" width="17.75" style="9" customWidth="1"/>
    <col min="5387" max="5632" width="9" style="9"/>
    <col min="5633" max="5634" width="3.125" style="9" customWidth="1"/>
    <col min="5635" max="5635" width="18.875" style="9" customWidth="1"/>
    <col min="5636" max="5636" width="6.5" style="9" customWidth="1"/>
    <col min="5637" max="5641" width="11" style="9" customWidth="1"/>
    <col min="5642" max="5642" width="17.75" style="9" customWidth="1"/>
    <col min="5643" max="5888" width="9" style="9"/>
    <col min="5889" max="5890" width="3.125" style="9" customWidth="1"/>
    <col min="5891" max="5891" width="18.875" style="9" customWidth="1"/>
    <col min="5892" max="5892" width="6.5" style="9" customWidth="1"/>
    <col min="5893" max="5897" width="11" style="9" customWidth="1"/>
    <col min="5898" max="5898" width="17.75" style="9" customWidth="1"/>
    <col min="5899" max="6144" width="9" style="9"/>
    <col min="6145" max="6146" width="3.125" style="9" customWidth="1"/>
    <col min="6147" max="6147" width="18.875" style="9" customWidth="1"/>
    <col min="6148" max="6148" width="6.5" style="9" customWidth="1"/>
    <col min="6149" max="6153" width="11" style="9" customWidth="1"/>
    <col min="6154" max="6154" width="17.75" style="9" customWidth="1"/>
    <col min="6155" max="6400" width="9" style="9"/>
    <col min="6401" max="6402" width="3.125" style="9" customWidth="1"/>
    <col min="6403" max="6403" width="18.875" style="9" customWidth="1"/>
    <col min="6404" max="6404" width="6.5" style="9" customWidth="1"/>
    <col min="6405" max="6409" width="11" style="9" customWidth="1"/>
    <col min="6410" max="6410" width="17.75" style="9" customWidth="1"/>
    <col min="6411" max="6656" width="9" style="9"/>
    <col min="6657" max="6658" width="3.125" style="9" customWidth="1"/>
    <col min="6659" max="6659" width="18.875" style="9" customWidth="1"/>
    <col min="6660" max="6660" width="6.5" style="9" customWidth="1"/>
    <col min="6661" max="6665" width="11" style="9" customWidth="1"/>
    <col min="6666" max="6666" width="17.75" style="9" customWidth="1"/>
    <col min="6667" max="6912" width="9" style="9"/>
    <col min="6913" max="6914" width="3.125" style="9" customWidth="1"/>
    <col min="6915" max="6915" width="18.875" style="9" customWidth="1"/>
    <col min="6916" max="6916" width="6.5" style="9" customWidth="1"/>
    <col min="6917" max="6921" width="11" style="9" customWidth="1"/>
    <col min="6922" max="6922" width="17.75" style="9" customWidth="1"/>
    <col min="6923" max="7168" width="9" style="9"/>
    <col min="7169" max="7170" width="3.125" style="9" customWidth="1"/>
    <col min="7171" max="7171" width="18.875" style="9" customWidth="1"/>
    <col min="7172" max="7172" width="6.5" style="9" customWidth="1"/>
    <col min="7173" max="7177" width="11" style="9" customWidth="1"/>
    <col min="7178" max="7178" width="17.75" style="9" customWidth="1"/>
    <col min="7179" max="7424" width="9" style="9"/>
    <col min="7425" max="7426" width="3.125" style="9" customWidth="1"/>
    <col min="7427" max="7427" width="18.875" style="9" customWidth="1"/>
    <col min="7428" max="7428" width="6.5" style="9" customWidth="1"/>
    <col min="7429" max="7433" width="11" style="9" customWidth="1"/>
    <col min="7434" max="7434" width="17.75" style="9" customWidth="1"/>
    <col min="7435" max="7680" width="9" style="9"/>
    <col min="7681" max="7682" width="3.125" style="9" customWidth="1"/>
    <col min="7683" max="7683" width="18.875" style="9" customWidth="1"/>
    <col min="7684" max="7684" width="6.5" style="9" customWidth="1"/>
    <col min="7685" max="7689" width="11" style="9" customWidth="1"/>
    <col min="7690" max="7690" width="17.75" style="9" customWidth="1"/>
    <col min="7691" max="7936" width="9" style="9"/>
    <col min="7937" max="7938" width="3.125" style="9" customWidth="1"/>
    <col min="7939" max="7939" width="18.875" style="9" customWidth="1"/>
    <col min="7940" max="7940" width="6.5" style="9" customWidth="1"/>
    <col min="7941" max="7945" width="11" style="9" customWidth="1"/>
    <col min="7946" max="7946" width="17.75" style="9" customWidth="1"/>
    <col min="7947" max="8192" width="9" style="9"/>
    <col min="8193" max="8194" width="3.125" style="9" customWidth="1"/>
    <col min="8195" max="8195" width="18.875" style="9" customWidth="1"/>
    <col min="8196" max="8196" width="6.5" style="9" customWidth="1"/>
    <col min="8197" max="8201" width="11" style="9" customWidth="1"/>
    <col min="8202" max="8202" width="17.75" style="9" customWidth="1"/>
    <col min="8203" max="8448" width="9" style="9"/>
    <col min="8449" max="8450" width="3.125" style="9" customWidth="1"/>
    <col min="8451" max="8451" width="18.875" style="9" customWidth="1"/>
    <col min="8452" max="8452" width="6.5" style="9" customWidth="1"/>
    <col min="8453" max="8457" width="11" style="9" customWidth="1"/>
    <col min="8458" max="8458" width="17.75" style="9" customWidth="1"/>
    <col min="8459" max="8704" width="9" style="9"/>
    <col min="8705" max="8706" width="3.125" style="9" customWidth="1"/>
    <col min="8707" max="8707" width="18.875" style="9" customWidth="1"/>
    <col min="8708" max="8708" width="6.5" style="9" customWidth="1"/>
    <col min="8709" max="8713" width="11" style="9" customWidth="1"/>
    <col min="8714" max="8714" width="17.75" style="9" customWidth="1"/>
    <col min="8715" max="8960" width="9" style="9"/>
    <col min="8961" max="8962" width="3.125" style="9" customWidth="1"/>
    <col min="8963" max="8963" width="18.875" style="9" customWidth="1"/>
    <col min="8964" max="8964" width="6.5" style="9" customWidth="1"/>
    <col min="8965" max="8969" width="11" style="9" customWidth="1"/>
    <col min="8970" max="8970" width="17.75" style="9" customWidth="1"/>
    <col min="8971" max="9216" width="9" style="9"/>
    <col min="9217" max="9218" width="3.125" style="9" customWidth="1"/>
    <col min="9219" max="9219" width="18.875" style="9" customWidth="1"/>
    <col min="9220" max="9220" width="6.5" style="9" customWidth="1"/>
    <col min="9221" max="9225" width="11" style="9" customWidth="1"/>
    <col min="9226" max="9226" width="17.75" style="9" customWidth="1"/>
    <col min="9227" max="9472" width="9" style="9"/>
    <col min="9473" max="9474" width="3.125" style="9" customWidth="1"/>
    <col min="9475" max="9475" width="18.875" style="9" customWidth="1"/>
    <col min="9476" max="9476" width="6.5" style="9" customWidth="1"/>
    <col min="9477" max="9481" width="11" style="9" customWidth="1"/>
    <col min="9482" max="9482" width="17.75" style="9" customWidth="1"/>
    <col min="9483" max="9728" width="9" style="9"/>
    <col min="9729" max="9730" width="3.125" style="9" customWidth="1"/>
    <col min="9731" max="9731" width="18.875" style="9" customWidth="1"/>
    <col min="9732" max="9732" width="6.5" style="9" customWidth="1"/>
    <col min="9733" max="9737" width="11" style="9" customWidth="1"/>
    <col min="9738" max="9738" width="17.75" style="9" customWidth="1"/>
    <col min="9739" max="9984" width="9" style="9"/>
    <col min="9985" max="9986" width="3.125" style="9" customWidth="1"/>
    <col min="9987" max="9987" width="18.875" style="9" customWidth="1"/>
    <col min="9988" max="9988" width="6.5" style="9" customWidth="1"/>
    <col min="9989" max="9993" width="11" style="9" customWidth="1"/>
    <col min="9994" max="9994" width="17.75" style="9" customWidth="1"/>
    <col min="9995" max="10240" width="9" style="9"/>
    <col min="10241" max="10242" width="3.125" style="9" customWidth="1"/>
    <col min="10243" max="10243" width="18.875" style="9" customWidth="1"/>
    <col min="10244" max="10244" width="6.5" style="9" customWidth="1"/>
    <col min="10245" max="10249" width="11" style="9" customWidth="1"/>
    <col min="10250" max="10250" width="17.75" style="9" customWidth="1"/>
    <col min="10251" max="10496" width="9" style="9"/>
    <col min="10497" max="10498" width="3.125" style="9" customWidth="1"/>
    <col min="10499" max="10499" width="18.875" style="9" customWidth="1"/>
    <col min="10500" max="10500" width="6.5" style="9" customWidth="1"/>
    <col min="10501" max="10505" width="11" style="9" customWidth="1"/>
    <col min="10506" max="10506" width="17.75" style="9" customWidth="1"/>
    <col min="10507" max="10752" width="9" style="9"/>
    <col min="10753" max="10754" width="3.125" style="9" customWidth="1"/>
    <col min="10755" max="10755" width="18.875" style="9" customWidth="1"/>
    <col min="10756" max="10756" width="6.5" style="9" customWidth="1"/>
    <col min="10757" max="10761" width="11" style="9" customWidth="1"/>
    <col min="10762" max="10762" width="17.75" style="9" customWidth="1"/>
    <col min="10763" max="11008" width="9" style="9"/>
    <col min="11009" max="11010" width="3.125" style="9" customWidth="1"/>
    <col min="11011" max="11011" width="18.875" style="9" customWidth="1"/>
    <col min="11012" max="11012" width="6.5" style="9" customWidth="1"/>
    <col min="11013" max="11017" width="11" style="9" customWidth="1"/>
    <col min="11018" max="11018" width="17.75" style="9" customWidth="1"/>
    <col min="11019" max="11264" width="9" style="9"/>
    <col min="11265" max="11266" width="3.125" style="9" customWidth="1"/>
    <col min="11267" max="11267" width="18.875" style="9" customWidth="1"/>
    <col min="11268" max="11268" width="6.5" style="9" customWidth="1"/>
    <col min="11269" max="11273" width="11" style="9" customWidth="1"/>
    <col min="11274" max="11274" width="17.75" style="9" customWidth="1"/>
    <col min="11275" max="11520" width="9" style="9"/>
    <col min="11521" max="11522" width="3.125" style="9" customWidth="1"/>
    <col min="11523" max="11523" width="18.875" style="9" customWidth="1"/>
    <col min="11524" max="11524" width="6.5" style="9" customWidth="1"/>
    <col min="11525" max="11529" width="11" style="9" customWidth="1"/>
    <col min="11530" max="11530" width="17.75" style="9" customWidth="1"/>
    <col min="11531" max="11776" width="9" style="9"/>
    <col min="11777" max="11778" width="3.125" style="9" customWidth="1"/>
    <col min="11779" max="11779" width="18.875" style="9" customWidth="1"/>
    <col min="11780" max="11780" width="6.5" style="9" customWidth="1"/>
    <col min="11781" max="11785" width="11" style="9" customWidth="1"/>
    <col min="11786" max="11786" width="17.75" style="9" customWidth="1"/>
    <col min="11787" max="12032" width="9" style="9"/>
    <col min="12033" max="12034" width="3.125" style="9" customWidth="1"/>
    <col min="12035" max="12035" width="18.875" style="9" customWidth="1"/>
    <col min="12036" max="12036" width="6.5" style="9" customWidth="1"/>
    <col min="12037" max="12041" width="11" style="9" customWidth="1"/>
    <col min="12042" max="12042" width="17.75" style="9" customWidth="1"/>
    <col min="12043" max="12288" width="9" style="9"/>
    <col min="12289" max="12290" width="3.125" style="9" customWidth="1"/>
    <col min="12291" max="12291" width="18.875" style="9" customWidth="1"/>
    <col min="12292" max="12292" width="6.5" style="9" customWidth="1"/>
    <col min="12293" max="12297" width="11" style="9" customWidth="1"/>
    <col min="12298" max="12298" width="17.75" style="9" customWidth="1"/>
    <col min="12299" max="12544" width="9" style="9"/>
    <col min="12545" max="12546" width="3.125" style="9" customWidth="1"/>
    <col min="12547" max="12547" width="18.875" style="9" customWidth="1"/>
    <col min="12548" max="12548" width="6.5" style="9" customWidth="1"/>
    <col min="12549" max="12553" width="11" style="9" customWidth="1"/>
    <col min="12554" max="12554" width="17.75" style="9" customWidth="1"/>
    <col min="12555" max="12800" width="9" style="9"/>
    <col min="12801" max="12802" width="3.125" style="9" customWidth="1"/>
    <col min="12803" max="12803" width="18.875" style="9" customWidth="1"/>
    <col min="12804" max="12804" width="6.5" style="9" customWidth="1"/>
    <col min="12805" max="12809" width="11" style="9" customWidth="1"/>
    <col min="12810" max="12810" width="17.75" style="9" customWidth="1"/>
    <col min="12811" max="13056" width="9" style="9"/>
    <col min="13057" max="13058" width="3.125" style="9" customWidth="1"/>
    <col min="13059" max="13059" width="18.875" style="9" customWidth="1"/>
    <col min="13060" max="13060" width="6.5" style="9" customWidth="1"/>
    <col min="13061" max="13065" width="11" style="9" customWidth="1"/>
    <col min="13066" max="13066" width="17.75" style="9" customWidth="1"/>
    <col min="13067" max="13312" width="9" style="9"/>
    <col min="13313" max="13314" width="3.125" style="9" customWidth="1"/>
    <col min="13315" max="13315" width="18.875" style="9" customWidth="1"/>
    <col min="13316" max="13316" width="6.5" style="9" customWidth="1"/>
    <col min="13317" max="13321" width="11" style="9" customWidth="1"/>
    <col min="13322" max="13322" width="17.75" style="9" customWidth="1"/>
    <col min="13323" max="13568" width="9" style="9"/>
    <col min="13569" max="13570" width="3.125" style="9" customWidth="1"/>
    <col min="13571" max="13571" width="18.875" style="9" customWidth="1"/>
    <col min="13572" max="13572" width="6.5" style="9" customWidth="1"/>
    <col min="13573" max="13577" width="11" style="9" customWidth="1"/>
    <col min="13578" max="13578" width="17.75" style="9" customWidth="1"/>
    <col min="13579" max="13824" width="9" style="9"/>
    <col min="13825" max="13826" width="3.125" style="9" customWidth="1"/>
    <col min="13827" max="13827" width="18.875" style="9" customWidth="1"/>
    <col min="13828" max="13828" width="6.5" style="9" customWidth="1"/>
    <col min="13829" max="13833" width="11" style="9" customWidth="1"/>
    <col min="13834" max="13834" width="17.75" style="9" customWidth="1"/>
    <col min="13835" max="14080" width="9" style="9"/>
    <col min="14081" max="14082" width="3.125" style="9" customWidth="1"/>
    <col min="14083" max="14083" width="18.875" style="9" customWidth="1"/>
    <col min="14084" max="14084" width="6.5" style="9" customWidth="1"/>
    <col min="14085" max="14089" width="11" style="9" customWidth="1"/>
    <col min="14090" max="14090" width="17.75" style="9" customWidth="1"/>
    <col min="14091" max="14336" width="9" style="9"/>
    <col min="14337" max="14338" width="3.125" style="9" customWidth="1"/>
    <col min="14339" max="14339" width="18.875" style="9" customWidth="1"/>
    <col min="14340" max="14340" width="6.5" style="9" customWidth="1"/>
    <col min="14341" max="14345" width="11" style="9" customWidth="1"/>
    <col min="14346" max="14346" width="17.75" style="9" customWidth="1"/>
    <col min="14347" max="14592" width="9" style="9"/>
    <col min="14593" max="14594" width="3.125" style="9" customWidth="1"/>
    <col min="14595" max="14595" width="18.875" style="9" customWidth="1"/>
    <col min="14596" max="14596" width="6.5" style="9" customWidth="1"/>
    <col min="14597" max="14601" width="11" style="9" customWidth="1"/>
    <col min="14602" max="14602" width="17.75" style="9" customWidth="1"/>
    <col min="14603" max="14848" width="9" style="9"/>
    <col min="14849" max="14850" width="3.125" style="9" customWidth="1"/>
    <col min="14851" max="14851" width="18.875" style="9" customWidth="1"/>
    <col min="14852" max="14852" width="6.5" style="9" customWidth="1"/>
    <col min="14853" max="14857" width="11" style="9" customWidth="1"/>
    <col min="14858" max="14858" width="17.75" style="9" customWidth="1"/>
    <col min="14859" max="15104" width="9" style="9"/>
    <col min="15105" max="15106" width="3.125" style="9" customWidth="1"/>
    <col min="15107" max="15107" width="18.875" style="9" customWidth="1"/>
    <col min="15108" max="15108" width="6.5" style="9" customWidth="1"/>
    <col min="15109" max="15113" width="11" style="9" customWidth="1"/>
    <col min="15114" max="15114" width="17.75" style="9" customWidth="1"/>
    <col min="15115" max="15360" width="9" style="9"/>
    <col min="15361" max="15362" width="3.125" style="9" customWidth="1"/>
    <col min="15363" max="15363" width="18.875" style="9" customWidth="1"/>
    <col min="15364" max="15364" width="6.5" style="9" customWidth="1"/>
    <col min="15365" max="15369" width="11" style="9" customWidth="1"/>
    <col min="15370" max="15370" width="17.75" style="9" customWidth="1"/>
    <col min="15371" max="15616" width="9" style="9"/>
    <col min="15617" max="15618" width="3.125" style="9" customWidth="1"/>
    <col min="15619" max="15619" width="18.875" style="9" customWidth="1"/>
    <col min="15620" max="15620" width="6.5" style="9" customWidth="1"/>
    <col min="15621" max="15625" width="11" style="9" customWidth="1"/>
    <col min="15626" max="15626" width="17.75" style="9" customWidth="1"/>
    <col min="15627" max="15872" width="9" style="9"/>
    <col min="15873" max="15874" width="3.125" style="9" customWidth="1"/>
    <col min="15875" max="15875" width="18.875" style="9" customWidth="1"/>
    <col min="15876" max="15876" width="6.5" style="9" customWidth="1"/>
    <col min="15877" max="15881" width="11" style="9" customWidth="1"/>
    <col min="15882" max="15882" width="17.75" style="9" customWidth="1"/>
    <col min="15883" max="16128" width="9" style="9"/>
    <col min="16129" max="16130" width="3.125" style="9" customWidth="1"/>
    <col min="16131" max="16131" width="18.875" style="9" customWidth="1"/>
    <col min="16132" max="16132" width="6.5" style="9" customWidth="1"/>
    <col min="16133" max="16137" width="11" style="9" customWidth="1"/>
    <col min="16138" max="16138" width="17.75" style="9" customWidth="1"/>
    <col min="16139" max="16384" width="9" style="9"/>
  </cols>
  <sheetData>
    <row r="1" spans="1:10" ht="24.95" customHeight="1" x14ac:dyDescent="0.3">
      <c r="A1" s="515" t="s">
        <v>91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s="10" customFormat="1" ht="35.1" customHeight="1" x14ac:dyDescent="0.3">
      <c r="A2" s="516" t="s">
        <v>55</v>
      </c>
      <c r="B2" s="516"/>
      <c r="C2" s="516"/>
      <c r="D2" s="516"/>
      <c r="E2" s="516"/>
      <c r="F2" s="516"/>
      <c r="G2" s="516"/>
      <c r="H2" s="516"/>
      <c r="I2" s="516"/>
      <c r="J2" s="516"/>
    </row>
    <row r="3" spans="1:10" s="10" customFormat="1" ht="20.100000000000001" customHeight="1" thickBot="1" x14ac:dyDescent="0.35">
      <c r="A3" s="517" t="s">
        <v>56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0" s="11" customFormat="1" ht="24.95" customHeight="1" x14ac:dyDescent="0.3">
      <c r="A4" s="518" t="s">
        <v>57</v>
      </c>
      <c r="B4" s="519"/>
      <c r="C4" s="519"/>
      <c r="D4" s="520" t="s">
        <v>58</v>
      </c>
      <c r="E4" s="520" t="s">
        <v>59</v>
      </c>
      <c r="F4" s="520" t="s">
        <v>60</v>
      </c>
      <c r="G4" s="520" t="s">
        <v>61</v>
      </c>
      <c r="H4" s="520" t="s">
        <v>62</v>
      </c>
      <c r="I4" s="520" t="s">
        <v>63</v>
      </c>
      <c r="J4" s="513" t="s">
        <v>64</v>
      </c>
    </row>
    <row r="5" spans="1:10" s="11" customFormat="1" ht="24.95" customHeight="1" x14ac:dyDescent="0.3">
      <c r="A5" s="123" t="s">
        <v>65</v>
      </c>
      <c r="B5" s="124" t="s">
        <v>66</v>
      </c>
      <c r="C5" s="124" t="s">
        <v>67</v>
      </c>
      <c r="D5" s="521"/>
      <c r="E5" s="521"/>
      <c r="F5" s="521"/>
      <c r="G5" s="521"/>
      <c r="H5" s="521"/>
      <c r="I5" s="521"/>
      <c r="J5" s="514"/>
    </row>
    <row r="6" spans="1:10" s="20" customFormat="1" ht="32.1" customHeight="1" x14ac:dyDescent="0.3">
      <c r="A6" s="13"/>
      <c r="B6" s="14"/>
      <c r="C6" s="14"/>
      <c r="D6" s="15"/>
      <c r="E6" s="16" t="s">
        <v>68</v>
      </c>
      <c r="F6" s="17" t="s">
        <v>69</v>
      </c>
      <c r="G6" s="16" t="s">
        <v>70</v>
      </c>
      <c r="H6" s="16" t="s">
        <v>71</v>
      </c>
      <c r="I6" s="18"/>
      <c r="J6" s="19"/>
    </row>
    <row r="7" spans="1:10" s="20" customFormat="1" ht="32.1" customHeight="1" x14ac:dyDescent="0.3">
      <c r="A7" s="13"/>
      <c r="B7" s="14"/>
      <c r="C7" s="14"/>
      <c r="D7" s="15"/>
      <c r="E7" s="18"/>
      <c r="F7" s="21"/>
      <c r="G7" s="18"/>
      <c r="H7" s="18"/>
      <c r="I7" s="18"/>
      <c r="J7" s="19"/>
    </row>
    <row r="8" spans="1:10" s="20" customFormat="1" ht="32.1" customHeight="1" x14ac:dyDescent="0.3">
      <c r="A8" s="13"/>
      <c r="B8" s="14"/>
      <c r="C8" s="14"/>
      <c r="D8" s="15"/>
      <c r="E8" s="22"/>
      <c r="F8" s="21"/>
      <c r="G8" s="18"/>
      <c r="H8" s="18"/>
      <c r="I8" s="18"/>
      <c r="J8" s="23"/>
    </row>
    <row r="9" spans="1:10" s="20" customFormat="1" ht="32.1" customHeight="1" x14ac:dyDescent="0.3">
      <c r="A9" s="13"/>
      <c r="B9" s="14"/>
      <c r="C9" s="14"/>
      <c r="D9" s="15"/>
      <c r="E9" s="18"/>
      <c r="F9" s="24"/>
      <c r="G9" s="18"/>
      <c r="H9" s="18"/>
      <c r="I9" s="18"/>
      <c r="J9" s="19"/>
    </row>
    <row r="10" spans="1:10" s="20" customFormat="1" ht="32.1" customHeight="1" x14ac:dyDescent="0.3">
      <c r="A10" s="13"/>
      <c r="B10" s="14"/>
      <c r="C10" s="14"/>
      <c r="D10" s="15"/>
      <c r="E10" s="18"/>
      <c r="F10" s="25"/>
      <c r="G10" s="18"/>
      <c r="H10" s="18"/>
      <c r="I10" s="18"/>
      <c r="J10" s="19"/>
    </row>
    <row r="11" spans="1:10" s="20" customFormat="1" ht="32.1" customHeight="1" x14ac:dyDescent="0.3">
      <c r="A11" s="13"/>
      <c r="B11" s="14"/>
      <c r="C11" s="14"/>
      <c r="D11" s="15"/>
      <c r="E11" s="18"/>
      <c r="F11" s="18"/>
      <c r="G11" s="18"/>
      <c r="H11" s="18"/>
      <c r="I11" s="18"/>
      <c r="J11" s="19"/>
    </row>
    <row r="12" spans="1:10" s="20" customFormat="1" ht="32.1" customHeight="1" x14ac:dyDescent="0.3">
      <c r="A12" s="13"/>
      <c r="B12" s="14"/>
      <c r="C12" s="14"/>
      <c r="D12" s="15"/>
      <c r="E12" s="18"/>
      <c r="F12" s="21"/>
      <c r="G12" s="18"/>
      <c r="H12" s="18"/>
      <c r="I12" s="18"/>
      <c r="J12" s="19"/>
    </row>
    <row r="13" spans="1:10" s="20" customFormat="1" ht="32.1" customHeight="1" x14ac:dyDescent="0.3">
      <c r="A13" s="13"/>
      <c r="B13" s="14"/>
      <c r="C13" s="14"/>
      <c r="D13" s="15"/>
      <c r="E13" s="18"/>
      <c r="F13" s="21"/>
      <c r="G13" s="18"/>
      <c r="H13" s="18"/>
      <c r="I13" s="18"/>
      <c r="J13" s="19"/>
    </row>
    <row r="14" spans="1:10" s="20" customFormat="1" ht="32.1" customHeight="1" x14ac:dyDescent="0.3">
      <c r="A14" s="13"/>
      <c r="B14" s="14"/>
      <c r="C14" s="14"/>
      <c r="D14" s="15"/>
      <c r="E14" s="18"/>
      <c r="F14" s="24"/>
      <c r="G14" s="18"/>
      <c r="H14" s="18"/>
      <c r="I14" s="18"/>
      <c r="J14" s="19"/>
    </row>
    <row r="15" spans="1:10" s="20" customFormat="1" ht="32.1" customHeight="1" x14ac:dyDescent="0.3">
      <c r="A15" s="13"/>
      <c r="B15" s="14"/>
      <c r="C15" s="14"/>
      <c r="D15" s="15"/>
      <c r="E15" s="18"/>
      <c r="F15" s="18"/>
      <c r="G15" s="18"/>
      <c r="H15" s="18"/>
      <c r="I15" s="18"/>
      <c r="J15" s="19"/>
    </row>
    <row r="16" spans="1:10" s="20" customFormat="1" ht="32.1" customHeight="1" x14ac:dyDescent="0.3">
      <c r="A16" s="13"/>
      <c r="B16" s="14"/>
      <c r="C16" s="14"/>
      <c r="D16" s="15"/>
      <c r="E16" s="18"/>
      <c r="F16" s="21"/>
      <c r="G16" s="18"/>
      <c r="H16" s="18"/>
      <c r="I16" s="18"/>
      <c r="J16" s="19"/>
    </row>
    <row r="17" spans="1:10" s="20" customFormat="1" ht="32.1" customHeight="1" x14ac:dyDescent="0.3">
      <c r="A17" s="13"/>
      <c r="B17" s="14"/>
      <c r="C17" s="14"/>
      <c r="D17" s="15"/>
      <c r="E17" s="18"/>
      <c r="F17" s="24"/>
      <c r="G17" s="18"/>
      <c r="H17" s="18"/>
      <c r="I17" s="18"/>
      <c r="J17" s="19"/>
    </row>
    <row r="18" spans="1:10" s="20" customFormat="1" ht="32.1" customHeight="1" x14ac:dyDescent="0.3">
      <c r="A18" s="13"/>
      <c r="B18" s="14"/>
      <c r="C18" s="26"/>
      <c r="D18" s="15"/>
      <c r="E18" s="18"/>
      <c r="F18" s="18"/>
      <c r="G18" s="18"/>
      <c r="H18" s="18"/>
      <c r="I18" s="18"/>
      <c r="J18" s="19"/>
    </row>
    <row r="19" spans="1:10" s="20" customFormat="1" ht="32.1" customHeight="1" x14ac:dyDescent="0.3">
      <c r="A19" s="13"/>
      <c r="B19" s="14"/>
      <c r="C19" s="14"/>
      <c r="D19" s="15"/>
      <c r="E19" s="18"/>
      <c r="F19" s="21"/>
      <c r="G19" s="18"/>
      <c r="H19" s="18"/>
      <c r="I19" s="18"/>
      <c r="J19" s="19"/>
    </row>
    <row r="20" spans="1:10" s="20" customFormat="1" ht="32.1" customHeight="1" x14ac:dyDescent="0.3">
      <c r="A20" s="13"/>
      <c r="B20" s="14"/>
      <c r="C20" s="14"/>
      <c r="D20" s="15"/>
      <c r="E20" s="18"/>
      <c r="F20" s="24"/>
      <c r="G20" s="18"/>
      <c r="H20" s="18"/>
      <c r="I20" s="18"/>
      <c r="J20" s="19"/>
    </row>
    <row r="21" spans="1:10" s="20" customFormat="1" ht="32.1" customHeight="1" x14ac:dyDescent="0.3">
      <c r="A21" s="13"/>
      <c r="B21" s="14"/>
      <c r="C21" s="14"/>
      <c r="D21" s="15"/>
      <c r="E21" s="18"/>
      <c r="F21" s="18"/>
      <c r="G21" s="18"/>
      <c r="H21" s="18"/>
      <c r="I21" s="18"/>
      <c r="J21" s="19"/>
    </row>
    <row r="22" spans="1:10" s="20" customFormat="1" ht="32.1" customHeight="1" x14ac:dyDescent="0.3">
      <c r="A22" s="13"/>
      <c r="B22" s="14"/>
      <c r="C22" s="14"/>
      <c r="D22" s="15"/>
      <c r="E22" s="18"/>
      <c r="F22" s="18"/>
      <c r="G22" s="18"/>
      <c r="H22" s="18"/>
      <c r="I22" s="18"/>
      <c r="J22" s="19"/>
    </row>
    <row r="23" spans="1:10" s="20" customFormat="1" ht="32.1" customHeight="1" x14ac:dyDescent="0.3">
      <c r="A23" s="13"/>
      <c r="B23" s="14"/>
      <c r="C23" s="14"/>
      <c r="D23" s="15"/>
      <c r="E23" s="18"/>
      <c r="F23" s="21"/>
      <c r="G23" s="18"/>
      <c r="H23" s="18"/>
      <c r="I23" s="18"/>
      <c r="J23" s="19"/>
    </row>
    <row r="24" spans="1:10" s="20" customFormat="1" ht="32.1" customHeight="1" x14ac:dyDescent="0.3">
      <c r="A24" s="13"/>
      <c r="B24" s="14"/>
      <c r="C24" s="26"/>
      <c r="D24" s="15"/>
      <c r="E24" s="18"/>
      <c r="F24" s="24"/>
      <c r="G24" s="18"/>
      <c r="H24" s="18"/>
      <c r="I24" s="18"/>
      <c r="J24" s="19"/>
    </row>
    <row r="25" spans="1:10" s="20" customFormat="1" ht="32.1" customHeight="1" x14ac:dyDescent="0.3">
      <c r="A25" s="13"/>
      <c r="B25" s="14"/>
      <c r="C25" s="14"/>
      <c r="D25" s="15"/>
      <c r="E25" s="18"/>
      <c r="F25" s="18"/>
      <c r="G25" s="18"/>
      <c r="H25" s="18"/>
      <c r="I25" s="18"/>
      <c r="J25" s="19"/>
    </row>
    <row r="26" spans="1:10" s="20" customFormat="1" ht="32.1" customHeight="1" thickBot="1" x14ac:dyDescent="0.35">
      <c r="A26" s="27"/>
      <c r="B26" s="28"/>
      <c r="C26" s="28"/>
      <c r="D26" s="29"/>
      <c r="E26" s="30"/>
      <c r="F26" s="30"/>
      <c r="G26" s="30"/>
      <c r="H26" s="30"/>
      <c r="I26" s="30"/>
      <c r="J26" s="31"/>
    </row>
    <row r="27" spans="1:10" s="20" customFormat="1" ht="24.95" customHeight="1" x14ac:dyDescent="0.3"/>
    <row r="28" spans="1:10" s="32" customFormat="1" ht="24.95" customHeight="1" x14ac:dyDescent="0.3"/>
    <row r="29" spans="1:10" s="32" customFormat="1" ht="24.95" customHeight="1" x14ac:dyDescent="0.3"/>
    <row r="30" spans="1:10" s="32" customFormat="1" ht="24.95" customHeight="1" x14ac:dyDescent="0.3"/>
    <row r="31" spans="1:10" s="32" customFormat="1" ht="24.95" customHeight="1" x14ac:dyDescent="0.3"/>
    <row r="32" spans="1:10" s="32" customFormat="1" ht="24.95" customHeight="1" x14ac:dyDescent="0.3"/>
    <row r="33" s="32" customFormat="1" ht="24.95" customHeight="1" x14ac:dyDescent="0.3"/>
  </sheetData>
  <mergeCells count="11">
    <mergeCell ref="J4:J5"/>
    <mergeCell ref="A1:J1"/>
    <mergeCell ref="A2:J2"/>
    <mergeCell ref="A3:J3"/>
    <mergeCell ref="A4:C4"/>
    <mergeCell ref="D4:D5"/>
    <mergeCell ref="E4:E5"/>
    <mergeCell ref="F4:F5"/>
    <mergeCell ref="G4:G5"/>
    <mergeCell ref="H4:H5"/>
    <mergeCell ref="I4:I5"/>
  </mergeCells>
  <phoneticPr fontId="1" type="noConversion"/>
  <conditionalFormatting sqref="F9 F14 F17 F20 F24">
    <cfRule type="cellIs" dxfId="0" priority="1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15" orientation="portrait" useFirstPageNumber="1" r:id="rId1"/>
  <headerFooter alignWithMargins="0">
    <oddFooter>&amp;C&amp;10&amp;P&amp;R영동군장애인복지관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I13" sqref="I13"/>
    </sheetView>
  </sheetViews>
  <sheetFormatPr defaultRowHeight="24.95" customHeight="1" x14ac:dyDescent="0.3"/>
  <cols>
    <col min="1" max="2" width="13.875" style="9" customWidth="1"/>
    <col min="3" max="3" width="24.75" style="9" customWidth="1"/>
    <col min="4" max="4" width="18.875" style="9" customWidth="1"/>
    <col min="5" max="5" width="12.125" style="9" customWidth="1"/>
    <col min="6" max="256" width="9" style="9"/>
    <col min="257" max="258" width="13.875" style="9" customWidth="1"/>
    <col min="259" max="259" width="24.75" style="9" customWidth="1"/>
    <col min="260" max="260" width="18.875" style="9" customWidth="1"/>
    <col min="261" max="261" width="12.125" style="9" customWidth="1"/>
    <col min="262" max="512" width="9" style="9"/>
    <col min="513" max="514" width="13.875" style="9" customWidth="1"/>
    <col min="515" max="515" width="24.75" style="9" customWidth="1"/>
    <col min="516" max="516" width="18.875" style="9" customWidth="1"/>
    <col min="517" max="517" width="12.125" style="9" customWidth="1"/>
    <col min="518" max="768" width="9" style="9"/>
    <col min="769" max="770" width="13.875" style="9" customWidth="1"/>
    <col min="771" max="771" width="24.75" style="9" customWidth="1"/>
    <col min="772" max="772" width="18.875" style="9" customWidth="1"/>
    <col min="773" max="773" width="12.125" style="9" customWidth="1"/>
    <col min="774" max="1024" width="9" style="9"/>
    <col min="1025" max="1026" width="13.875" style="9" customWidth="1"/>
    <col min="1027" max="1027" width="24.75" style="9" customWidth="1"/>
    <col min="1028" max="1028" width="18.875" style="9" customWidth="1"/>
    <col min="1029" max="1029" width="12.125" style="9" customWidth="1"/>
    <col min="1030" max="1280" width="9" style="9"/>
    <col min="1281" max="1282" width="13.875" style="9" customWidth="1"/>
    <col min="1283" max="1283" width="24.75" style="9" customWidth="1"/>
    <col min="1284" max="1284" width="18.875" style="9" customWidth="1"/>
    <col min="1285" max="1285" width="12.125" style="9" customWidth="1"/>
    <col min="1286" max="1536" width="9" style="9"/>
    <col min="1537" max="1538" width="13.875" style="9" customWidth="1"/>
    <col min="1539" max="1539" width="24.75" style="9" customWidth="1"/>
    <col min="1540" max="1540" width="18.875" style="9" customWidth="1"/>
    <col min="1541" max="1541" width="12.125" style="9" customWidth="1"/>
    <col min="1542" max="1792" width="9" style="9"/>
    <col min="1793" max="1794" width="13.875" style="9" customWidth="1"/>
    <col min="1795" max="1795" width="24.75" style="9" customWidth="1"/>
    <col min="1796" max="1796" width="18.875" style="9" customWidth="1"/>
    <col min="1797" max="1797" width="12.125" style="9" customWidth="1"/>
    <col min="1798" max="2048" width="9" style="9"/>
    <col min="2049" max="2050" width="13.875" style="9" customWidth="1"/>
    <col min="2051" max="2051" width="24.75" style="9" customWidth="1"/>
    <col min="2052" max="2052" width="18.875" style="9" customWidth="1"/>
    <col min="2053" max="2053" width="12.125" style="9" customWidth="1"/>
    <col min="2054" max="2304" width="9" style="9"/>
    <col min="2305" max="2306" width="13.875" style="9" customWidth="1"/>
    <col min="2307" max="2307" width="24.75" style="9" customWidth="1"/>
    <col min="2308" max="2308" width="18.875" style="9" customWidth="1"/>
    <col min="2309" max="2309" width="12.125" style="9" customWidth="1"/>
    <col min="2310" max="2560" width="9" style="9"/>
    <col min="2561" max="2562" width="13.875" style="9" customWidth="1"/>
    <col min="2563" max="2563" width="24.75" style="9" customWidth="1"/>
    <col min="2564" max="2564" width="18.875" style="9" customWidth="1"/>
    <col min="2565" max="2565" width="12.125" style="9" customWidth="1"/>
    <col min="2566" max="2816" width="9" style="9"/>
    <col min="2817" max="2818" width="13.875" style="9" customWidth="1"/>
    <col min="2819" max="2819" width="24.75" style="9" customWidth="1"/>
    <col min="2820" max="2820" width="18.875" style="9" customWidth="1"/>
    <col min="2821" max="2821" width="12.125" style="9" customWidth="1"/>
    <col min="2822" max="3072" width="9" style="9"/>
    <col min="3073" max="3074" width="13.875" style="9" customWidth="1"/>
    <col min="3075" max="3075" width="24.75" style="9" customWidth="1"/>
    <col min="3076" max="3076" width="18.875" style="9" customWidth="1"/>
    <col min="3077" max="3077" width="12.125" style="9" customWidth="1"/>
    <col min="3078" max="3328" width="9" style="9"/>
    <col min="3329" max="3330" width="13.875" style="9" customWidth="1"/>
    <col min="3331" max="3331" width="24.75" style="9" customWidth="1"/>
    <col min="3332" max="3332" width="18.875" style="9" customWidth="1"/>
    <col min="3333" max="3333" width="12.125" style="9" customWidth="1"/>
    <col min="3334" max="3584" width="9" style="9"/>
    <col min="3585" max="3586" width="13.875" style="9" customWidth="1"/>
    <col min="3587" max="3587" width="24.75" style="9" customWidth="1"/>
    <col min="3588" max="3588" width="18.875" style="9" customWidth="1"/>
    <col min="3589" max="3589" width="12.125" style="9" customWidth="1"/>
    <col min="3590" max="3840" width="9" style="9"/>
    <col min="3841" max="3842" width="13.875" style="9" customWidth="1"/>
    <col min="3843" max="3843" width="24.75" style="9" customWidth="1"/>
    <col min="3844" max="3844" width="18.875" style="9" customWidth="1"/>
    <col min="3845" max="3845" width="12.125" style="9" customWidth="1"/>
    <col min="3846" max="4096" width="9" style="9"/>
    <col min="4097" max="4098" width="13.875" style="9" customWidth="1"/>
    <col min="4099" max="4099" width="24.75" style="9" customWidth="1"/>
    <col min="4100" max="4100" width="18.875" style="9" customWidth="1"/>
    <col min="4101" max="4101" width="12.125" style="9" customWidth="1"/>
    <col min="4102" max="4352" width="9" style="9"/>
    <col min="4353" max="4354" width="13.875" style="9" customWidth="1"/>
    <col min="4355" max="4355" width="24.75" style="9" customWidth="1"/>
    <col min="4356" max="4356" width="18.875" style="9" customWidth="1"/>
    <col min="4357" max="4357" width="12.125" style="9" customWidth="1"/>
    <col min="4358" max="4608" width="9" style="9"/>
    <col min="4609" max="4610" width="13.875" style="9" customWidth="1"/>
    <col min="4611" max="4611" width="24.75" style="9" customWidth="1"/>
    <col min="4612" max="4612" width="18.875" style="9" customWidth="1"/>
    <col min="4613" max="4613" width="12.125" style="9" customWidth="1"/>
    <col min="4614" max="4864" width="9" style="9"/>
    <col min="4865" max="4866" width="13.875" style="9" customWidth="1"/>
    <col min="4867" max="4867" width="24.75" style="9" customWidth="1"/>
    <col min="4868" max="4868" width="18.875" style="9" customWidth="1"/>
    <col min="4869" max="4869" width="12.125" style="9" customWidth="1"/>
    <col min="4870" max="5120" width="9" style="9"/>
    <col min="5121" max="5122" width="13.875" style="9" customWidth="1"/>
    <col min="5123" max="5123" width="24.75" style="9" customWidth="1"/>
    <col min="5124" max="5124" width="18.875" style="9" customWidth="1"/>
    <col min="5125" max="5125" width="12.125" style="9" customWidth="1"/>
    <col min="5126" max="5376" width="9" style="9"/>
    <col min="5377" max="5378" width="13.875" style="9" customWidth="1"/>
    <col min="5379" max="5379" width="24.75" style="9" customWidth="1"/>
    <col min="5380" max="5380" width="18.875" style="9" customWidth="1"/>
    <col min="5381" max="5381" width="12.125" style="9" customWidth="1"/>
    <col min="5382" max="5632" width="9" style="9"/>
    <col min="5633" max="5634" width="13.875" style="9" customWidth="1"/>
    <col min="5635" max="5635" width="24.75" style="9" customWidth="1"/>
    <col min="5636" max="5636" width="18.875" style="9" customWidth="1"/>
    <col min="5637" max="5637" width="12.125" style="9" customWidth="1"/>
    <col min="5638" max="5888" width="9" style="9"/>
    <col min="5889" max="5890" width="13.875" style="9" customWidth="1"/>
    <col min="5891" max="5891" width="24.75" style="9" customWidth="1"/>
    <col min="5892" max="5892" width="18.875" style="9" customWidth="1"/>
    <col min="5893" max="5893" width="12.125" style="9" customWidth="1"/>
    <col min="5894" max="6144" width="9" style="9"/>
    <col min="6145" max="6146" width="13.875" style="9" customWidth="1"/>
    <col min="6147" max="6147" width="24.75" style="9" customWidth="1"/>
    <col min="6148" max="6148" width="18.875" style="9" customWidth="1"/>
    <col min="6149" max="6149" width="12.125" style="9" customWidth="1"/>
    <col min="6150" max="6400" width="9" style="9"/>
    <col min="6401" max="6402" width="13.875" style="9" customWidth="1"/>
    <col min="6403" max="6403" width="24.75" style="9" customWidth="1"/>
    <col min="6404" max="6404" width="18.875" style="9" customWidth="1"/>
    <col min="6405" max="6405" width="12.125" style="9" customWidth="1"/>
    <col min="6406" max="6656" width="9" style="9"/>
    <col min="6657" max="6658" width="13.875" style="9" customWidth="1"/>
    <col min="6659" max="6659" width="24.75" style="9" customWidth="1"/>
    <col min="6660" max="6660" width="18.875" style="9" customWidth="1"/>
    <col min="6661" max="6661" width="12.125" style="9" customWidth="1"/>
    <col min="6662" max="6912" width="9" style="9"/>
    <col min="6913" max="6914" width="13.875" style="9" customWidth="1"/>
    <col min="6915" max="6915" width="24.75" style="9" customWidth="1"/>
    <col min="6916" max="6916" width="18.875" style="9" customWidth="1"/>
    <col min="6917" max="6917" width="12.125" style="9" customWidth="1"/>
    <col min="6918" max="7168" width="9" style="9"/>
    <col min="7169" max="7170" width="13.875" style="9" customWidth="1"/>
    <col min="7171" max="7171" width="24.75" style="9" customWidth="1"/>
    <col min="7172" max="7172" width="18.875" style="9" customWidth="1"/>
    <col min="7173" max="7173" width="12.125" style="9" customWidth="1"/>
    <col min="7174" max="7424" width="9" style="9"/>
    <col min="7425" max="7426" width="13.875" style="9" customWidth="1"/>
    <col min="7427" max="7427" width="24.75" style="9" customWidth="1"/>
    <col min="7428" max="7428" width="18.875" style="9" customWidth="1"/>
    <col min="7429" max="7429" width="12.125" style="9" customWidth="1"/>
    <col min="7430" max="7680" width="9" style="9"/>
    <col min="7681" max="7682" width="13.875" style="9" customWidth="1"/>
    <col min="7683" max="7683" width="24.75" style="9" customWidth="1"/>
    <col min="7684" max="7684" width="18.875" style="9" customWidth="1"/>
    <col min="7685" max="7685" width="12.125" style="9" customWidth="1"/>
    <col min="7686" max="7936" width="9" style="9"/>
    <col min="7937" max="7938" width="13.875" style="9" customWidth="1"/>
    <col min="7939" max="7939" width="24.75" style="9" customWidth="1"/>
    <col min="7940" max="7940" width="18.875" style="9" customWidth="1"/>
    <col min="7941" max="7941" width="12.125" style="9" customWidth="1"/>
    <col min="7942" max="8192" width="9" style="9"/>
    <col min="8193" max="8194" width="13.875" style="9" customWidth="1"/>
    <col min="8195" max="8195" width="24.75" style="9" customWidth="1"/>
    <col min="8196" max="8196" width="18.875" style="9" customWidth="1"/>
    <col min="8197" max="8197" width="12.125" style="9" customWidth="1"/>
    <col min="8198" max="8448" width="9" style="9"/>
    <col min="8449" max="8450" width="13.875" style="9" customWidth="1"/>
    <col min="8451" max="8451" width="24.75" style="9" customWidth="1"/>
    <col min="8452" max="8452" width="18.875" style="9" customWidth="1"/>
    <col min="8453" max="8453" width="12.125" style="9" customWidth="1"/>
    <col min="8454" max="8704" width="9" style="9"/>
    <col min="8705" max="8706" width="13.875" style="9" customWidth="1"/>
    <col min="8707" max="8707" width="24.75" style="9" customWidth="1"/>
    <col min="8708" max="8708" width="18.875" style="9" customWidth="1"/>
    <col min="8709" max="8709" width="12.125" style="9" customWidth="1"/>
    <col min="8710" max="8960" width="9" style="9"/>
    <col min="8961" max="8962" width="13.875" style="9" customWidth="1"/>
    <col min="8963" max="8963" width="24.75" style="9" customWidth="1"/>
    <col min="8964" max="8964" width="18.875" style="9" customWidth="1"/>
    <col min="8965" max="8965" width="12.125" style="9" customWidth="1"/>
    <col min="8966" max="9216" width="9" style="9"/>
    <col min="9217" max="9218" width="13.875" style="9" customWidth="1"/>
    <col min="9219" max="9219" width="24.75" style="9" customWidth="1"/>
    <col min="9220" max="9220" width="18.875" style="9" customWidth="1"/>
    <col min="9221" max="9221" width="12.125" style="9" customWidth="1"/>
    <col min="9222" max="9472" width="9" style="9"/>
    <col min="9473" max="9474" width="13.875" style="9" customWidth="1"/>
    <col min="9475" max="9475" width="24.75" style="9" customWidth="1"/>
    <col min="9476" max="9476" width="18.875" style="9" customWidth="1"/>
    <col min="9477" max="9477" width="12.125" style="9" customWidth="1"/>
    <col min="9478" max="9728" width="9" style="9"/>
    <col min="9729" max="9730" width="13.875" style="9" customWidth="1"/>
    <col min="9731" max="9731" width="24.75" style="9" customWidth="1"/>
    <col min="9732" max="9732" width="18.875" style="9" customWidth="1"/>
    <col min="9733" max="9733" width="12.125" style="9" customWidth="1"/>
    <col min="9734" max="9984" width="9" style="9"/>
    <col min="9985" max="9986" width="13.875" style="9" customWidth="1"/>
    <col min="9987" max="9987" width="24.75" style="9" customWidth="1"/>
    <col min="9988" max="9988" width="18.875" style="9" customWidth="1"/>
    <col min="9989" max="9989" width="12.125" style="9" customWidth="1"/>
    <col min="9990" max="10240" width="9" style="9"/>
    <col min="10241" max="10242" width="13.875" style="9" customWidth="1"/>
    <col min="10243" max="10243" width="24.75" style="9" customWidth="1"/>
    <col min="10244" max="10244" width="18.875" style="9" customWidth="1"/>
    <col min="10245" max="10245" width="12.125" style="9" customWidth="1"/>
    <col min="10246" max="10496" width="9" style="9"/>
    <col min="10497" max="10498" width="13.875" style="9" customWidth="1"/>
    <col min="10499" max="10499" width="24.75" style="9" customWidth="1"/>
    <col min="10500" max="10500" width="18.875" style="9" customWidth="1"/>
    <col min="10501" max="10501" width="12.125" style="9" customWidth="1"/>
    <col min="10502" max="10752" width="9" style="9"/>
    <col min="10753" max="10754" width="13.875" style="9" customWidth="1"/>
    <col min="10755" max="10755" width="24.75" style="9" customWidth="1"/>
    <col min="10756" max="10756" width="18.875" style="9" customWidth="1"/>
    <col min="10757" max="10757" width="12.125" style="9" customWidth="1"/>
    <col min="10758" max="11008" width="9" style="9"/>
    <col min="11009" max="11010" width="13.875" style="9" customWidth="1"/>
    <col min="11011" max="11011" width="24.75" style="9" customWidth="1"/>
    <col min="11012" max="11012" width="18.875" style="9" customWidth="1"/>
    <col min="11013" max="11013" width="12.125" style="9" customWidth="1"/>
    <col min="11014" max="11264" width="9" style="9"/>
    <col min="11265" max="11266" width="13.875" style="9" customWidth="1"/>
    <col min="11267" max="11267" width="24.75" style="9" customWidth="1"/>
    <col min="11268" max="11268" width="18.875" style="9" customWidth="1"/>
    <col min="11269" max="11269" width="12.125" style="9" customWidth="1"/>
    <col min="11270" max="11520" width="9" style="9"/>
    <col min="11521" max="11522" width="13.875" style="9" customWidth="1"/>
    <col min="11523" max="11523" width="24.75" style="9" customWidth="1"/>
    <col min="11524" max="11524" width="18.875" style="9" customWidth="1"/>
    <col min="11525" max="11525" width="12.125" style="9" customWidth="1"/>
    <col min="11526" max="11776" width="9" style="9"/>
    <col min="11777" max="11778" width="13.875" style="9" customWidth="1"/>
    <col min="11779" max="11779" width="24.75" style="9" customWidth="1"/>
    <col min="11780" max="11780" width="18.875" style="9" customWidth="1"/>
    <col min="11781" max="11781" width="12.125" style="9" customWidth="1"/>
    <col min="11782" max="12032" width="9" style="9"/>
    <col min="12033" max="12034" width="13.875" style="9" customWidth="1"/>
    <col min="12035" max="12035" width="24.75" style="9" customWidth="1"/>
    <col min="12036" max="12036" width="18.875" style="9" customWidth="1"/>
    <col min="12037" max="12037" width="12.125" style="9" customWidth="1"/>
    <col min="12038" max="12288" width="9" style="9"/>
    <col min="12289" max="12290" width="13.875" style="9" customWidth="1"/>
    <col min="12291" max="12291" width="24.75" style="9" customWidth="1"/>
    <col min="12292" max="12292" width="18.875" style="9" customWidth="1"/>
    <col min="12293" max="12293" width="12.125" style="9" customWidth="1"/>
    <col min="12294" max="12544" width="9" style="9"/>
    <col min="12545" max="12546" width="13.875" style="9" customWidth="1"/>
    <col min="12547" max="12547" width="24.75" style="9" customWidth="1"/>
    <col min="12548" max="12548" width="18.875" style="9" customWidth="1"/>
    <col min="12549" max="12549" width="12.125" style="9" customWidth="1"/>
    <col min="12550" max="12800" width="9" style="9"/>
    <col min="12801" max="12802" width="13.875" style="9" customWidth="1"/>
    <col min="12803" max="12803" width="24.75" style="9" customWidth="1"/>
    <col min="12804" max="12804" width="18.875" style="9" customWidth="1"/>
    <col min="12805" max="12805" width="12.125" style="9" customWidth="1"/>
    <col min="12806" max="13056" width="9" style="9"/>
    <col min="13057" max="13058" width="13.875" style="9" customWidth="1"/>
    <col min="13059" max="13059" width="24.75" style="9" customWidth="1"/>
    <col min="13060" max="13060" width="18.875" style="9" customWidth="1"/>
    <col min="13061" max="13061" width="12.125" style="9" customWidth="1"/>
    <col min="13062" max="13312" width="9" style="9"/>
    <col min="13313" max="13314" width="13.875" style="9" customWidth="1"/>
    <col min="13315" max="13315" width="24.75" style="9" customWidth="1"/>
    <col min="13316" max="13316" width="18.875" style="9" customWidth="1"/>
    <col min="13317" max="13317" width="12.125" style="9" customWidth="1"/>
    <col min="13318" max="13568" width="9" style="9"/>
    <col min="13569" max="13570" width="13.875" style="9" customWidth="1"/>
    <col min="13571" max="13571" width="24.75" style="9" customWidth="1"/>
    <col min="13572" max="13572" width="18.875" style="9" customWidth="1"/>
    <col min="13573" max="13573" width="12.125" style="9" customWidth="1"/>
    <col min="13574" max="13824" width="9" style="9"/>
    <col min="13825" max="13826" width="13.875" style="9" customWidth="1"/>
    <col min="13827" max="13827" width="24.75" style="9" customWidth="1"/>
    <col min="13828" max="13828" width="18.875" style="9" customWidth="1"/>
    <col min="13829" max="13829" width="12.125" style="9" customWidth="1"/>
    <col min="13830" max="14080" width="9" style="9"/>
    <col min="14081" max="14082" width="13.875" style="9" customWidth="1"/>
    <col min="14083" max="14083" width="24.75" style="9" customWidth="1"/>
    <col min="14084" max="14084" width="18.875" style="9" customWidth="1"/>
    <col min="14085" max="14085" width="12.125" style="9" customWidth="1"/>
    <col min="14086" max="14336" width="9" style="9"/>
    <col min="14337" max="14338" width="13.875" style="9" customWidth="1"/>
    <col min="14339" max="14339" width="24.75" style="9" customWidth="1"/>
    <col min="14340" max="14340" width="18.875" style="9" customWidth="1"/>
    <col min="14341" max="14341" width="12.125" style="9" customWidth="1"/>
    <col min="14342" max="14592" width="9" style="9"/>
    <col min="14593" max="14594" width="13.875" style="9" customWidth="1"/>
    <col min="14595" max="14595" width="24.75" style="9" customWidth="1"/>
    <col min="14596" max="14596" width="18.875" style="9" customWidth="1"/>
    <col min="14597" max="14597" width="12.125" style="9" customWidth="1"/>
    <col min="14598" max="14848" width="9" style="9"/>
    <col min="14849" max="14850" width="13.875" style="9" customWidth="1"/>
    <col min="14851" max="14851" width="24.75" style="9" customWidth="1"/>
    <col min="14852" max="14852" width="18.875" style="9" customWidth="1"/>
    <col min="14853" max="14853" width="12.125" style="9" customWidth="1"/>
    <col min="14854" max="15104" width="9" style="9"/>
    <col min="15105" max="15106" width="13.875" style="9" customWidth="1"/>
    <col min="15107" max="15107" width="24.75" style="9" customWidth="1"/>
    <col min="15108" max="15108" width="18.875" style="9" customWidth="1"/>
    <col min="15109" max="15109" width="12.125" style="9" customWidth="1"/>
    <col min="15110" max="15360" width="9" style="9"/>
    <col min="15361" max="15362" width="13.875" style="9" customWidth="1"/>
    <col min="15363" max="15363" width="24.75" style="9" customWidth="1"/>
    <col min="15364" max="15364" width="18.875" style="9" customWidth="1"/>
    <col min="15365" max="15365" width="12.125" style="9" customWidth="1"/>
    <col min="15366" max="15616" width="9" style="9"/>
    <col min="15617" max="15618" width="13.875" style="9" customWidth="1"/>
    <col min="15619" max="15619" width="24.75" style="9" customWidth="1"/>
    <col min="15620" max="15620" width="18.875" style="9" customWidth="1"/>
    <col min="15621" max="15621" width="12.125" style="9" customWidth="1"/>
    <col min="15622" max="15872" width="9" style="9"/>
    <col min="15873" max="15874" width="13.875" style="9" customWidth="1"/>
    <col min="15875" max="15875" width="24.75" style="9" customWidth="1"/>
    <col min="15876" max="15876" width="18.875" style="9" customWidth="1"/>
    <col min="15877" max="15877" width="12.125" style="9" customWidth="1"/>
    <col min="15878" max="16128" width="9" style="9"/>
    <col min="16129" max="16130" width="13.875" style="9" customWidth="1"/>
    <col min="16131" max="16131" width="24.75" style="9" customWidth="1"/>
    <col min="16132" max="16132" width="18.875" style="9" customWidth="1"/>
    <col min="16133" max="16133" width="12.125" style="9" customWidth="1"/>
    <col min="16134" max="16384" width="9" style="9"/>
  </cols>
  <sheetData>
    <row r="1" spans="1:10" ht="24.95" customHeight="1" x14ac:dyDescent="0.3">
      <c r="A1" s="515" t="s">
        <v>90</v>
      </c>
      <c r="B1" s="515"/>
      <c r="C1" s="515"/>
      <c r="D1" s="515"/>
      <c r="E1" s="515"/>
    </row>
    <row r="2" spans="1:10" ht="35.1" customHeight="1" x14ac:dyDescent="0.3">
      <c r="A2" s="522" t="s">
        <v>72</v>
      </c>
      <c r="B2" s="522"/>
      <c r="C2" s="522"/>
      <c r="D2" s="522"/>
      <c r="E2" s="522"/>
    </row>
    <row r="3" spans="1:10" ht="20.100000000000001" customHeight="1" thickBot="1" x14ac:dyDescent="0.35">
      <c r="A3" s="517" t="s">
        <v>56</v>
      </c>
      <c r="B3" s="517"/>
      <c r="C3" s="517"/>
      <c r="D3" s="517"/>
      <c r="E3" s="517"/>
      <c r="F3" s="58"/>
      <c r="G3" s="58"/>
      <c r="H3" s="58"/>
      <c r="I3" s="58"/>
      <c r="J3" s="58"/>
    </row>
    <row r="4" spans="1:10" ht="24.95" customHeight="1" x14ac:dyDescent="0.3">
      <c r="A4" s="125" t="s">
        <v>73</v>
      </c>
      <c r="B4" s="126" t="s">
        <v>74</v>
      </c>
      <c r="C4" s="126" t="s">
        <v>75</v>
      </c>
      <c r="D4" s="126" t="s">
        <v>76</v>
      </c>
      <c r="E4" s="127" t="s">
        <v>77</v>
      </c>
    </row>
    <row r="5" spans="1:10" ht="39.950000000000003" customHeight="1" x14ac:dyDescent="0.3">
      <c r="A5" s="33" t="s">
        <v>68</v>
      </c>
      <c r="B5" s="34" t="s">
        <v>69</v>
      </c>
      <c r="C5" s="34" t="s">
        <v>70</v>
      </c>
      <c r="D5" s="34" t="s">
        <v>71</v>
      </c>
      <c r="E5" s="35"/>
    </row>
    <row r="6" spans="1:10" ht="39.950000000000003" customHeight="1" x14ac:dyDescent="0.3">
      <c r="A6" s="36"/>
      <c r="B6" s="37"/>
      <c r="C6" s="37"/>
      <c r="D6" s="37"/>
      <c r="E6" s="38"/>
    </row>
    <row r="7" spans="1:10" ht="39.950000000000003" customHeight="1" x14ac:dyDescent="0.3">
      <c r="A7" s="36"/>
      <c r="B7" s="37"/>
      <c r="C7" s="37"/>
      <c r="D7" s="37"/>
      <c r="E7" s="38"/>
    </row>
    <row r="8" spans="1:10" ht="39.950000000000003" customHeight="1" x14ac:dyDescent="0.3">
      <c r="A8" s="36"/>
      <c r="B8" s="37"/>
      <c r="C8" s="37"/>
      <c r="D8" s="37"/>
      <c r="E8" s="38"/>
    </row>
    <row r="9" spans="1:10" ht="39.950000000000003" customHeight="1" x14ac:dyDescent="0.3">
      <c r="A9" s="36"/>
      <c r="B9" s="37"/>
      <c r="C9" s="37"/>
      <c r="D9" s="37"/>
      <c r="E9" s="38"/>
    </row>
    <row r="10" spans="1:10" ht="39.950000000000003" customHeight="1" x14ac:dyDescent="0.3">
      <c r="A10" s="36"/>
      <c r="B10" s="37"/>
      <c r="C10" s="37"/>
      <c r="D10" s="37"/>
      <c r="E10" s="38"/>
    </row>
    <row r="11" spans="1:10" ht="39.950000000000003" customHeight="1" x14ac:dyDescent="0.3">
      <c r="A11" s="36"/>
      <c r="B11" s="37"/>
      <c r="C11" s="37"/>
      <c r="D11" s="37"/>
      <c r="E11" s="38"/>
    </row>
    <row r="12" spans="1:10" ht="39.950000000000003" customHeight="1" x14ac:dyDescent="0.3">
      <c r="A12" s="36"/>
      <c r="B12" s="37"/>
      <c r="C12" s="37"/>
      <c r="D12" s="37"/>
      <c r="E12" s="38"/>
    </row>
    <row r="13" spans="1:10" ht="39.950000000000003" customHeight="1" x14ac:dyDescent="0.3">
      <c r="A13" s="36"/>
      <c r="B13" s="37"/>
      <c r="C13" s="37"/>
      <c r="D13" s="37"/>
      <c r="E13" s="38"/>
    </row>
    <row r="14" spans="1:10" ht="39.950000000000003" customHeight="1" x14ac:dyDescent="0.3">
      <c r="A14" s="36"/>
      <c r="B14" s="37"/>
      <c r="C14" s="37"/>
      <c r="D14" s="37"/>
      <c r="E14" s="38"/>
    </row>
    <row r="15" spans="1:10" ht="39.950000000000003" customHeight="1" x14ac:dyDescent="0.3">
      <c r="A15" s="36"/>
      <c r="B15" s="37"/>
      <c r="C15" s="37"/>
      <c r="D15" s="37"/>
      <c r="E15" s="38"/>
    </row>
    <row r="16" spans="1:10" ht="39.950000000000003" customHeight="1" x14ac:dyDescent="0.3">
      <c r="A16" s="36"/>
      <c r="B16" s="37"/>
      <c r="C16" s="37"/>
      <c r="D16" s="37"/>
      <c r="E16" s="38"/>
    </row>
    <row r="17" spans="1:5" ht="39.950000000000003" customHeight="1" x14ac:dyDescent="0.3">
      <c r="A17" s="36"/>
      <c r="B17" s="37"/>
      <c r="C17" s="37"/>
      <c r="D17" s="37"/>
      <c r="E17" s="38"/>
    </row>
    <row r="18" spans="1:5" ht="39.950000000000003" customHeight="1" thickBot="1" x14ac:dyDescent="0.35">
      <c r="A18" s="39"/>
      <c r="B18" s="40"/>
      <c r="C18" s="40"/>
      <c r="D18" s="40"/>
      <c r="E18" s="41"/>
    </row>
  </sheetData>
  <mergeCells count="3">
    <mergeCell ref="A1:E1"/>
    <mergeCell ref="A2:E2"/>
    <mergeCell ref="A3:E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rstPageNumber="16" orientation="portrait" useFirstPageNumber="1" r:id="rId1"/>
  <headerFooter alignWithMargins="0">
    <oddFooter>&amp;C&amp;10&amp;P&amp;R영동군장애인복지관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16</vt:i4>
      </vt:variant>
    </vt:vector>
  </HeadingPairs>
  <TitlesOfParts>
    <vt:vector size="32" baseType="lpstr">
      <vt:lpstr>표지</vt:lpstr>
      <vt:lpstr>결산총괄표(복지관)</vt:lpstr>
      <vt:lpstr>세입결산서</vt:lpstr>
      <vt:lpstr>세출결산서</vt:lpstr>
      <vt:lpstr>결산총괄표 (재가센터)</vt:lpstr>
      <vt:lpstr>세입결산서 (재가센터)</vt:lpstr>
      <vt:lpstr>세출결산서 (재가센터)</vt:lpstr>
      <vt:lpstr>과목전용조서</vt:lpstr>
      <vt:lpstr>예비비사용조서</vt:lpstr>
      <vt:lpstr>현금및예금명세서</vt:lpstr>
      <vt:lpstr>사업수입명세서</vt:lpstr>
      <vt:lpstr>정부보조금명세서</vt:lpstr>
      <vt:lpstr>인건비명세서</vt:lpstr>
      <vt:lpstr>사업비명세서</vt:lpstr>
      <vt:lpstr>사무비명세서</vt:lpstr>
      <vt:lpstr>후원금품수입 및 사용결과보고</vt:lpstr>
      <vt:lpstr>'결산총괄표 (재가센터)'!Print_Area</vt:lpstr>
      <vt:lpstr>'결산총괄표(복지관)'!Print_Area</vt:lpstr>
      <vt:lpstr>과목전용조서!Print_Area</vt:lpstr>
      <vt:lpstr>세입결산서!Print_Area</vt:lpstr>
      <vt:lpstr>예비비사용조서!Print_Area</vt:lpstr>
      <vt:lpstr>인건비명세서!Print_Area</vt:lpstr>
      <vt:lpstr>정부보조금명세서!Print_Area</vt:lpstr>
      <vt:lpstr>표지!Print_Area</vt:lpstr>
      <vt:lpstr>현금및예금명세서!Print_Area</vt:lpstr>
      <vt:lpstr>'후원금품수입 및 사용결과보고'!Print_Area</vt:lpstr>
      <vt:lpstr>사무비명세서!Print_Titles</vt:lpstr>
      <vt:lpstr>사업비명세서!Print_Titles</vt:lpstr>
      <vt:lpstr>세입결산서!Print_Titles</vt:lpstr>
      <vt:lpstr>'세입결산서 (재가센터)'!Print_Titles</vt:lpstr>
      <vt:lpstr>세출결산서!Print_Titles</vt:lpstr>
      <vt:lpstr>'세출결산서 (재가센터)'!Print_Titles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2020-03-24T00:36:00Z</cp:lastPrinted>
  <dcterms:created xsi:type="dcterms:W3CDTF">2018-01-29T02:46:56Z</dcterms:created>
  <dcterms:modified xsi:type="dcterms:W3CDTF">2021-04-13T02:32:38Z</dcterms:modified>
</cp:coreProperties>
</file>