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10215" yWindow="90" windowWidth="16965" windowHeight="14820"/>
  </bookViews>
  <sheets>
    <sheet name="표지" sheetId="4" r:id="rId1"/>
    <sheet name="결산총괄표(복지관)" sheetId="1" r:id="rId2"/>
    <sheet name="세입결산서" sheetId="2" r:id="rId3"/>
    <sheet name="세출결산서" sheetId="3" r:id="rId4"/>
    <sheet name="결산총괄표 (재가센터)" sheetId="14" r:id="rId5"/>
    <sheet name="세입결산서 (재가센터)" sheetId="15" r:id="rId6"/>
    <sheet name="세출결산서 (재가센터)" sheetId="16" r:id="rId7"/>
    <sheet name="과목전용조서" sheetId="5" r:id="rId8"/>
    <sheet name="예비비사용조서" sheetId="6" r:id="rId9"/>
    <sheet name="현금및예금명세서" sheetId="13" r:id="rId10"/>
    <sheet name="사업수입명세서" sheetId="10" r:id="rId11"/>
    <sheet name="정부보조금명세서" sheetId="11" r:id="rId12"/>
    <sheet name="인건비명세서" sheetId="7" r:id="rId13"/>
    <sheet name="사업비명세서" sheetId="9" r:id="rId14"/>
    <sheet name="사무비명세서" sheetId="8" r:id="rId15"/>
    <sheet name="후원금품수입 및 사용결과보고" sheetId="20" r:id="rId16"/>
  </sheets>
  <definedNames>
    <definedName name="_xlnm.Print_Area" localSheetId="7">과목전용조서!$1:$26</definedName>
    <definedName name="_xlnm.Print_Area" localSheetId="8">예비비사용조서!$A$1:$E$19</definedName>
    <definedName name="_xlnm.Print_Area" localSheetId="0">표지!$A$1:$H$7</definedName>
    <definedName name="_xlnm.Print_Titles" localSheetId="14">사무비명세서!$4:$5</definedName>
    <definedName name="_xlnm.Print_Titles" localSheetId="13">사업비명세서!$3:$4</definedName>
    <definedName name="_xlnm.Print_Titles" localSheetId="2">세입결산서!$3:$4</definedName>
    <definedName name="_xlnm.Print_Titles" localSheetId="5">'세입결산서 (재가센터)'!$3:$4</definedName>
    <definedName name="_xlnm.Print_Titles" localSheetId="3">세출결산서!$3:$4</definedName>
    <definedName name="_xlnm.Print_Titles" localSheetId="6">'세출결산서 (재가센터)'!$3:$4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" i="11" l="1"/>
  <c r="H44" i="11"/>
  <c r="H52" i="11" l="1"/>
  <c r="H69" i="2"/>
  <c r="C42" i="20" l="1"/>
  <c r="D25" i="20" l="1"/>
  <c r="F7" i="20"/>
  <c r="E24" i="7" l="1"/>
  <c r="E25" i="7"/>
  <c r="E26" i="7"/>
  <c r="E23" i="7"/>
  <c r="E7" i="7"/>
  <c r="E8" i="7"/>
  <c r="E9" i="7"/>
  <c r="E10" i="7"/>
  <c r="E11" i="7"/>
  <c r="E6" i="7"/>
  <c r="J9" i="11" l="1"/>
  <c r="H89" i="11"/>
  <c r="F12" i="10"/>
  <c r="F11" i="10"/>
  <c r="F10" i="10"/>
  <c r="F9" i="10"/>
  <c r="G44" i="13" l="1"/>
  <c r="G43" i="13"/>
  <c r="G42" i="13"/>
  <c r="G45" i="13" s="1"/>
  <c r="F30" i="13"/>
  <c r="F36" i="16" l="1"/>
  <c r="F37" i="16" s="1"/>
  <c r="G36" i="16"/>
  <c r="G37" i="16" s="1"/>
  <c r="E36" i="16"/>
  <c r="F35" i="16"/>
  <c r="G35" i="16"/>
  <c r="E35" i="16"/>
  <c r="H6" i="3"/>
  <c r="H8" i="3"/>
  <c r="H10" i="3" s="1"/>
  <c r="H9" i="3"/>
  <c r="H11" i="3"/>
  <c r="H13" i="3"/>
  <c r="H14" i="3"/>
  <c r="H15" i="3"/>
  <c r="F123" i="3"/>
  <c r="F124" i="3" s="1"/>
  <c r="G123" i="3"/>
  <c r="E123" i="3"/>
  <c r="F122" i="3"/>
  <c r="G122" i="3"/>
  <c r="E122" i="3"/>
  <c r="G109" i="3"/>
  <c r="F109" i="3"/>
  <c r="E109" i="3"/>
  <c r="H108" i="3"/>
  <c r="H107" i="3"/>
  <c r="G106" i="3"/>
  <c r="F106" i="3"/>
  <c r="E106" i="3"/>
  <c r="H105" i="3"/>
  <c r="H104" i="3"/>
  <c r="G103" i="3"/>
  <c r="F103" i="3"/>
  <c r="E103" i="3"/>
  <c r="H102" i="3"/>
  <c r="H101" i="3"/>
  <c r="G100" i="3"/>
  <c r="F100" i="3"/>
  <c r="E100" i="3"/>
  <c r="H99" i="3"/>
  <c r="H98" i="3"/>
  <c r="G37" i="3"/>
  <c r="E31" i="3"/>
  <c r="G22" i="3"/>
  <c r="E22" i="3"/>
  <c r="H21" i="3"/>
  <c r="H20" i="3"/>
  <c r="H120" i="3"/>
  <c r="G60" i="2"/>
  <c r="G59" i="2"/>
  <c r="G49" i="2"/>
  <c r="F59" i="2"/>
  <c r="F61" i="2" s="1"/>
  <c r="E59" i="2"/>
  <c r="F58" i="2"/>
  <c r="G55" i="2"/>
  <c r="G40" i="2"/>
  <c r="E31" i="2"/>
  <c r="E28" i="2"/>
  <c r="F25" i="2"/>
  <c r="F22" i="2"/>
  <c r="F19" i="2"/>
  <c r="F16" i="2"/>
  <c r="F10" i="2"/>
  <c r="F13" i="2"/>
  <c r="F28" i="2"/>
  <c r="F31" i="2"/>
  <c r="F34" i="2"/>
  <c r="F37" i="2"/>
  <c r="F40" i="2"/>
  <c r="F43" i="2"/>
  <c r="F46" i="2"/>
  <c r="F55" i="2"/>
  <c r="H103" i="3" l="1"/>
  <c r="G124" i="3"/>
  <c r="E124" i="3"/>
  <c r="H109" i="3"/>
  <c r="H106" i="3"/>
  <c r="H100" i="3"/>
  <c r="H22" i="3"/>
  <c r="E60" i="2" l="1"/>
  <c r="E61" i="2" l="1"/>
  <c r="H60" i="2"/>
  <c r="G16" i="8"/>
  <c r="G34" i="8"/>
  <c r="F27" i="7"/>
  <c r="G38" i="9"/>
  <c r="G22" i="9"/>
  <c r="F12" i="7"/>
  <c r="F13" i="10"/>
  <c r="G35" i="13"/>
  <c r="G30" i="13"/>
  <c r="F35" i="13"/>
  <c r="F36" i="13" l="1"/>
  <c r="G36" i="13"/>
  <c r="G40" i="13" s="1"/>
  <c r="F27" i="15"/>
  <c r="G27" i="15"/>
  <c r="E27" i="15"/>
  <c r="F26" i="15"/>
  <c r="G26" i="15"/>
  <c r="E26" i="15"/>
  <c r="G22" i="15"/>
  <c r="F22" i="15"/>
  <c r="E22" i="15"/>
  <c r="E16" i="15"/>
  <c r="G34" i="16"/>
  <c r="F34" i="16"/>
  <c r="E34" i="16"/>
  <c r="H33" i="16"/>
  <c r="H32" i="16"/>
  <c r="G31" i="16"/>
  <c r="F31" i="16"/>
  <c r="E31" i="16"/>
  <c r="H30" i="16"/>
  <c r="H29" i="16"/>
  <c r="G28" i="16"/>
  <c r="F28" i="16"/>
  <c r="E28" i="16"/>
  <c r="H27" i="16"/>
  <c r="H26" i="16"/>
  <c r="G25" i="16"/>
  <c r="F25" i="16"/>
  <c r="E25" i="16"/>
  <c r="H24" i="16"/>
  <c r="H23" i="16"/>
  <c r="F22" i="16"/>
  <c r="E22" i="16"/>
  <c r="H21" i="16"/>
  <c r="H20" i="16"/>
  <c r="E19" i="16"/>
  <c r="H18" i="16"/>
  <c r="H17" i="16"/>
  <c r="G16" i="16"/>
  <c r="F16" i="16"/>
  <c r="E16" i="16"/>
  <c r="H15" i="16"/>
  <c r="H14" i="16"/>
  <c r="G13" i="16"/>
  <c r="F13" i="16"/>
  <c r="E13" i="16"/>
  <c r="H12" i="16"/>
  <c r="H11" i="16"/>
  <c r="G10" i="16"/>
  <c r="F10" i="16"/>
  <c r="E10" i="16"/>
  <c r="H9" i="16"/>
  <c r="H8" i="16"/>
  <c r="G7" i="16"/>
  <c r="F7" i="16"/>
  <c r="E7" i="16"/>
  <c r="H6" i="16"/>
  <c r="H5" i="16"/>
  <c r="F25" i="15"/>
  <c r="H25" i="15" s="1"/>
  <c r="H24" i="15"/>
  <c r="H23" i="15"/>
  <c r="H21" i="15"/>
  <c r="H20" i="15"/>
  <c r="H19" i="15"/>
  <c r="H18" i="15"/>
  <c r="H17" i="15"/>
  <c r="G16" i="15"/>
  <c r="F16" i="15"/>
  <c r="H15" i="15"/>
  <c r="H14" i="15"/>
  <c r="G13" i="15"/>
  <c r="F13" i="15"/>
  <c r="E13" i="15"/>
  <c r="H12" i="15"/>
  <c r="H11" i="15"/>
  <c r="G10" i="15"/>
  <c r="F10" i="15"/>
  <c r="E10" i="15"/>
  <c r="H9" i="15"/>
  <c r="H8" i="15"/>
  <c r="G7" i="15"/>
  <c r="F7" i="15"/>
  <c r="E7" i="15"/>
  <c r="H6" i="15"/>
  <c r="H5" i="15"/>
  <c r="F112" i="3"/>
  <c r="H111" i="3"/>
  <c r="H110" i="3"/>
  <c r="G121" i="3"/>
  <c r="F121" i="3"/>
  <c r="E121" i="3"/>
  <c r="H119" i="3"/>
  <c r="H121" i="3" s="1"/>
  <c r="G118" i="3"/>
  <c r="F118" i="3"/>
  <c r="E118" i="3"/>
  <c r="H117" i="3"/>
  <c r="H116" i="3"/>
  <c r="H118" i="3" s="1"/>
  <c r="G115" i="3"/>
  <c r="F115" i="3"/>
  <c r="E115" i="3"/>
  <c r="H114" i="3"/>
  <c r="H113" i="3"/>
  <c r="G97" i="3"/>
  <c r="F97" i="3"/>
  <c r="E97" i="3"/>
  <c r="H96" i="3"/>
  <c r="H95" i="3"/>
  <c r="G94" i="3"/>
  <c r="F94" i="3"/>
  <c r="E94" i="3"/>
  <c r="H93" i="3"/>
  <c r="H92" i="3"/>
  <c r="G91" i="3"/>
  <c r="F91" i="3"/>
  <c r="E91" i="3"/>
  <c r="H90" i="3"/>
  <c r="H89" i="3"/>
  <c r="G88" i="3"/>
  <c r="F88" i="3"/>
  <c r="E88" i="3"/>
  <c r="H87" i="3"/>
  <c r="H86" i="3"/>
  <c r="G85" i="3"/>
  <c r="F85" i="3"/>
  <c r="E85" i="3"/>
  <c r="H84" i="3"/>
  <c r="H83" i="3"/>
  <c r="G82" i="3"/>
  <c r="F82" i="3"/>
  <c r="E82" i="3"/>
  <c r="H81" i="3"/>
  <c r="H80" i="3"/>
  <c r="G79" i="3"/>
  <c r="E79" i="3"/>
  <c r="H78" i="3"/>
  <c r="H77" i="3"/>
  <c r="G76" i="3"/>
  <c r="F76" i="3"/>
  <c r="E76" i="3"/>
  <c r="H75" i="3"/>
  <c r="H74" i="3"/>
  <c r="G73" i="3"/>
  <c r="E73" i="3"/>
  <c r="H72" i="3"/>
  <c r="H71" i="3"/>
  <c r="H69" i="3"/>
  <c r="H68" i="3"/>
  <c r="G70" i="3"/>
  <c r="F70" i="3"/>
  <c r="E70" i="3"/>
  <c r="G67" i="3"/>
  <c r="F67" i="3"/>
  <c r="E67" i="3"/>
  <c r="H66" i="3"/>
  <c r="H65" i="3"/>
  <c r="G64" i="3"/>
  <c r="E64" i="3"/>
  <c r="H63" i="3"/>
  <c r="H62" i="3"/>
  <c r="G61" i="3"/>
  <c r="E61" i="3"/>
  <c r="H60" i="3"/>
  <c r="H59" i="3"/>
  <c r="G58" i="3"/>
  <c r="F58" i="3"/>
  <c r="H57" i="3"/>
  <c r="H56" i="3"/>
  <c r="G55" i="3"/>
  <c r="F55" i="3"/>
  <c r="E55" i="3"/>
  <c r="H54" i="3"/>
  <c r="H53" i="3"/>
  <c r="G52" i="3"/>
  <c r="F52" i="3"/>
  <c r="E52" i="3"/>
  <c r="H51" i="3"/>
  <c r="H50" i="3"/>
  <c r="G49" i="3"/>
  <c r="F49" i="3"/>
  <c r="E49" i="3"/>
  <c r="H48" i="3"/>
  <c r="H47" i="3"/>
  <c r="G46" i="3"/>
  <c r="E46" i="3"/>
  <c r="H45" i="3"/>
  <c r="H44" i="3"/>
  <c r="G43" i="3"/>
  <c r="E43" i="3"/>
  <c r="H42" i="3"/>
  <c r="H41" i="3"/>
  <c r="G40" i="3"/>
  <c r="F40" i="3"/>
  <c r="E40" i="3"/>
  <c r="H39" i="3"/>
  <c r="H38" i="3"/>
  <c r="H40" i="3" s="1"/>
  <c r="F37" i="3"/>
  <c r="E37" i="3"/>
  <c r="H36" i="3"/>
  <c r="H35" i="3"/>
  <c r="H33" i="3"/>
  <c r="H32" i="3"/>
  <c r="H34" i="3" s="1"/>
  <c r="G34" i="3"/>
  <c r="F34" i="3"/>
  <c r="E34" i="3"/>
  <c r="G31" i="3"/>
  <c r="G28" i="3"/>
  <c r="G25" i="3"/>
  <c r="H24" i="3"/>
  <c r="H26" i="3"/>
  <c r="H27" i="3"/>
  <c r="H29" i="3"/>
  <c r="H30" i="3"/>
  <c r="H23" i="3"/>
  <c r="F31" i="3"/>
  <c r="F28" i="3"/>
  <c r="F25" i="3"/>
  <c r="H18" i="3"/>
  <c r="H17" i="3"/>
  <c r="H19" i="3" s="1"/>
  <c r="G19" i="3"/>
  <c r="E19" i="3"/>
  <c r="F16" i="3"/>
  <c r="E16" i="3"/>
  <c r="G13" i="3"/>
  <c r="H28" i="3" l="1"/>
  <c r="H88" i="3"/>
  <c r="H115" i="3"/>
  <c r="H36" i="16"/>
  <c r="H55" i="3"/>
  <c r="H13" i="16"/>
  <c r="H123" i="3"/>
  <c r="H79" i="3"/>
  <c r="F28" i="15"/>
  <c r="H26" i="15"/>
  <c r="G28" i="15"/>
  <c r="H27" i="15"/>
  <c r="E28" i="15"/>
  <c r="H10" i="16"/>
  <c r="H35" i="16"/>
  <c r="H28" i="16"/>
  <c r="H22" i="16"/>
  <c r="H31" i="16"/>
  <c r="H19" i="16"/>
  <c r="H16" i="16"/>
  <c r="H112" i="3"/>
  <c r="H97" i="3"/>
  <c r="H94" i="3"/>
  <c r="H91" i="3"/>
  <c r="H85" i="3"/>
  <c r="H82" i="3"/>
  <c r="H76" i="3"/>
  <c r="H73" i="3"/>
  <c r="H70" i="3"/>
  <c r="H67" i="3"/>
  <c r="H64" i="3"/>
  <c r="H61" i="3"/>
  <c r="H58" i="3"/>
  <c r="H52" i="3"/>
  <c r="H49" i="3"/>
  <c r="H46" i="3"/>
  <c r="H43" i="3"/>
  <c r="H37" i="3"/>
  <c r="H31" i="3"/>
  <c r="H25" i="3"/>
  <c r="H16" i="3"/>
  <c r="H16" i="15"/>
  <c r="H10" i="15"/>
  <c r="H7" i="15"/>
  <c r="H13" i="15"/>
  <c r="H22" i="15"/>
  <c r="H34" i="16"/>
  <c r="H7" i="16"/>
  <c r="H25" i="16"/>
  <c r="E37" i="16"/>
  <c r="G10" i="3"/>
  <c r="H5" i="3"/>
  <c r="F10" i="3"/>
  <c r="F7" i="3"/>
  <c r="G7" i="3"/>
  <c r="F13" i="3"/>
  <c r="H37" i="16" l="1"/>
  <c r="H122" i="3"/>
  <c r="H124" i="3" s="1"/>
  <c r="H7" i="3"/>
  <c r="H28" i="15"/>
  <c r="G16" i="3"/>
  <c r="E10" i="3"/>
  <c r="E7" i="3"/>
  <c r="G61" i="2"/>
  <c r="H6" i="2"/>
  <c r="G46" i="2"/>
  <c r="E55" i="2"/>
  <c r="H49" i="2"/>
  <c r="E46" i="2"/>
  <c r="G37" i="2"/>
  <c r="G31" i="2"/>
  <c r="G34" i="2"/>
  <c r="E40" i="2"/>
  <c r="E37" i="2"/>
  <c r="E34" i="2"/>
  <c r="H35" i="2"/>
  <c r="H36" i="2"/>
  <c r="H38" i="2"/>
  <c r="H39" i="2"/>
  <c r="H41" i="2"/>
  <c r="H42" i="2"/>
  <c r="H44" i="2"/>
  <c r="H45" i="2"/>
  <c r="H47" i="2"/>
  <c r="H48" i="2"/>
  <c r="H50" i="2"/>
  <c r="H51" i="2"/>
  <c r="H52" i="2"/>
  <c r="H53" i="2"/>
  <c r="H54" i="2"/>
  <c r="H56" i="2"/>
  <c r="H57" i="2"/>
  <c r="G28" i="2"/>
  <c r="G25" i="2"/>
  <c r="G16" i="2"/>
  <c r="G19" i="2"/>
  <c r="G22" i="2"/>
  <c r="G13" i="2"/>
  <c r="G10" i="2"/>
  <c r="H14" i="2"/>
  <c r="H15" i="2"/>
  <c r="H17" i="2"/>
  <c r="H18" i="2"/>
  <c r="H19" i="2" s="1"/>
  <c r="H20" i="2"/>
  <c r="H21" i="2"/>
  <c r="H22" i="2" s="1"/>
  <c r="H23" i="2"/>
  <c r="H24" i="2"/>
  <c r="H26" i="2"/>
  <c r="H27" i="2"/>
  <c r="H29" i="2"/>
  <c r="H30" i="2"/>
  <c r="H32" i="2"/>
  <c r="H33" i="2"/>
  <c r="H11" i="2"/>
  <c r="H12" i="2"/>
  <c r="H9" i="2"/>
  <c r="H8" i="2"/>
  <c r="H5" i="2"/>
  <c r="E25" i="2"/>
  <c r="E22" i="2"/>
  <c r="E19" i="2"/>
  <c r="E16" i="2"/>
  <c r="E13" i="2"/>
  <c r="E10" i="2"/>
  <c r="G7" i="2"/>
  <c r="F7" i="2"/>
  <c r="I14" i="14"/>
  <c r="H14" i="14"/>
  <c r="D14" i="14"/>
  <c r="C14" i="14"/>
  <c r="J13" i="14"/>
  <c r="E13" i="14"/>
  <c r="J12" i="14"/>
  <c r="E12" i="14"/>
  <c r="J11" i="14"/>
  <c r="E11" i="14"/>
  <c r="J10" i="14"/>
  <c r="E10" i="14"/>
  <c r="E9" i="14"/>
  <c r="E8" i="14"/>
  <c r="E7" i="14"/>
  <c r="J6" i="14"/>
  <c r="E6" i="14"/>
  <c r="I14" i="1"/>
  <c r="H14" i="1"/>
  <c r="E7" i="1"/>
  <c r="E8" i="1"/>
  <c r="E9" i="1"/>
  <c r="E10" i="1"/>
  <c r="E11" i="1"/>
  <c r="E12" i="1"/>
  <c r="E13" i="1"/>
  <c r="E6" i="1"/>
  <c r="J7" i="1"/>
  <c r="J8" i="1"/>
  <c r="J9" i="1"/>
  <c r="J10" i="1"/>
  <c r="J11" i="1"/>
  <c r="J12" i="1"/>
  <c r="J13" i="1"/>
  <c r="J6" i="1"/>
  <c r="H7" i="2" l="1"/>
  <c r="J14" i="1"/>
  <c r="H10" i="2"/>
  <c r="H59" i="2"/>
  <c r="H61" i="2" s="1"/>
  <c r="H25" i="2"/>
  <c r="H16" i="2"/>
  <c r="H58" i="2"/>
  <c r="H40" i="2"/>
  <c r="H31" i="2"/>
  <c r="H28" i="2"/>
  <c r="H55" i="2"/>
  <c r="H46" i="2"/>
  <c r="H43" i="2"/>
  <c r="H34" i="2"/>
  <c r="H37" i="2"/>
  <c r="H13" i="2"/>
  <c r="J14" i="14"/>
  <c r="E14" i="14"/>
  <c r="D14" i="1"/>
  <c r="E20" i="1" s="1"/>
  <c r="C14" i="1" l="1"/>
  <c r="E14" i="1" s="1"/>
</calcChain>
</file>

<file path=xl/sharedStrings.xml><?xml version="1.0" encoding="utf-8"?>
<sst xmlns="http://schemas.openxmlformats.org/spreadsheetml/2006/main" count="1357" uniqueCount="458">
  <si>
    <t>세입</t>
  </si>
  <si>
    <t>세출</t>
  </si>
  <si>
    <t>관</t>
  </si>
  <si>
    <t>항</t>
  </si>
  <si>
    <t>예산액</t>
  </si>
  <si>
    <t>결산액</t>
  </si>
  <si>
    <t>증감액</t>
  </si>
  <si>
    <t>사업수입</t>
  </si>
  <si>
    <t>사무비</t>
  </si>
  <si>
    <t>인건비</t>
  </si>
  <si>
    <t>보조금수입</t>
  </si>
  <si>
    <t>업무추진비</t>
  </si>
  <si>
    <t>후원금수입</t>
  </si>
  <si>
    <t>운영비</t>
  </si>
  <si>
    <t>전입금</t>
  </si>
  <si>
    <t>재산조성비</t>
  </si>
  <si>
    <t>시설비</t>
  </si>
  <si>
    <t>잡수입</t>
  </si>
  <si>
    <t>사업비</t>
  </si>
  <si>
    <t>과년도지출</t>
  </si>
  <si>
    <t>잡지출</t>
  </si>
  <si>
    <t>예비비 및 기타</t>
  </si>
  <si>
    <t>합계</t>
  </si>
  <si>
    <t>목</t>
  </si>
  <si>
    <t>구분</t>
  </si>
  <si>
    <t>자부담</t>
  </si>
  <si>
    <t>후원금</t>
  </si>
  <si>
    <t>예산</t>
  </si>
  <si>
    <t>결산</t>
  </si>
  <si>
    <t>증감</t>
  </si>
  <si>
    <t>시군구보조금</t>
  </si>
  <si>
    <t>지정후원금</t>
  </si>
  <si>
    <t>비지정후원금</t>
  </si>
  <si>
    <t>법인전입금</t>
  </si>
  <si>
    <t>기타예금이자수입</t>
  </si>
  <si>
    <t>기타잡수입</t>
  </si>
  <si>
    <t>합 계</t>
    <phoneticPr fontId="1" type="noConversion"/>
  </si>
  <si>
    <t>급여</t>
  </si>
  <si>
    <t>제수당</t>
  </si>
  <si>
    <t>퇴직금 및 퇴직적립금</t>
  </si>
  <si>
    <t>사회보험부담금</t>
  </si>
  <si>
    <t>기타후생경비</t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</si>
  <si>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</si>
  <si>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</si>
  <si>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</si>
  <si>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</si>
  <si>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</si>
  <si>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</si>
  <si>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</si>
  <si>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</si>
  <si>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</si>
  <si>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시설장비 유지비</t>
  </si>
  <si>
    <t>예비비</t>
  </si>
  <si>
    <t>합계</t>
    <phoneticPr fontId="1" type="noConversion"/>
  </si>
  <si>
    <t>보조금</t>
    <phoneticPr fontId="1" type="noConversion"/>
  </si>
  <si>
    <t>과 목 전 용 조 서</t>
    <phoneticPr fontId="5" type="noConversion"/>
  </si>
  <si>
    <t>(단위:원)</t>
    <phoneticPr fontId="5" type="noConversion"/>
  </si>
  <si>
    <t>과          목</t>
    <phoneticPr fontId="5" type="noConversion"/>
  </si>
  <si>
    <t>전   용
연월일</t>
    <phoneticPr fontId="5" type="noConversion"/>
  </si>
  <si>
    <t>예산액
(1)</t>
    <phoneticPr fontId="5" type="noConversion"/>
  </si>
  <si>
    <t>전용액
(2)</t>
    <phoneticPr fontId="5" type="noConversion"/>
  </si>
  <si>
    <t>예산현액
(1+2=3)</t>
    <phoneticPr fontId="5" type="noConversion"/>
  </si>
  <si>
    <t>지불액
(4)</t>
    <phoneticPr fontId="5" type="noConversion"/>
  </si>
  <si>
    <t>불용액
(3-4)</t>
    <phoneticPr fontId="5" type="noConversion"/>
  </si>
  <si>
    <t>전 용
사 유</t>
    <phoneticPr fontId="5" type="noConversion"/>
  </si>
  <si>
    <t>관</t>
    <phoneticPr fontId="5" type="noConversion"/>
  </si>
  <si>
    <t>항</t>
    <phoneticPr fontId="5" type="noConversion"/>
  </si>
  <si>
    <t>목</t>
    <phoneticPr fontId="5" type="noConversion"/>
  </si>
  <si>
    <t>해</t>
    <phoneticPr fontId="5" type="noConversion"/>
  </si>
  <si>
    <t>당</t>
    <phoneticPr fontId="5" type="noConversion"/>
  </si>
  <si>
    <t>없</t>
    <phoneticPr fontId="5" type="noConversion"/>
  </si>
  <si>
    <t>음</t>
    <phoneticPr fontId="5" type="noConversion"/>
  </si>
  <si>
    <t>예 비 비 사 용 조 서</t>
    <phoneticPr fontId="5" type="noConversion"/>
  </si>
  <si>
    <t>사용일자</t>
    <phoneticPr fontId="5" type="noConversion"/>
  </si>
  <si>
    <t>금    액</t>
    <phoneticPr fontId="5" type="noConversion"/>
  </si>
  <si>
    <t>사       유</t>
    <phoneticPr fontId="5" type="noConversion"/>
  </si>
  <si>
    <t>사용내역</t>
    <phoneticPr fontId="5" type="noConversion"/>
  </si>
  <si>
    <t>비    고</t>
    <phoneticPr fontId="5" type="noConversion"/>
  </si>
  <si>
    <t>(단위 : 원)</t>
    <phoneticPr fontId="1" type="noConversion"/>
  </si>
  <si>
    <t>금액</t>
  </si>
  <si>
    <t>산출내역</t>
  </si>
  <si>
    <t>비고</t>
  </si>
  <si>
    <t>내역</t>
  </si>
  <si>
    <t>수령일자</t>
  </si>
  <si>
    <t>보조계정(항)</t>
  </si>
  <si>
    <t>보조계정(목)</t>
  </si>
  <si>
    <t>보조기관</t>
  </si>
  <si>
    <t>총계</t>
    <phoneticPr fontId="5" type="noConversion"/>
  </si>
  <si>
    <t>(단위 : 원)</t>
    <phoneticPr fontId="1" type="noConversion"/>
  </si>
  <si>
    <t>(단위 :원)</t>
    <phoneticPr fontId="1" type="noConversion"/>
  </si>
  <si>
    <t>[규칙별지 제7호 서식]</t>
    <phoneticPr fontId="1" type="noConversion"/>
  </si>
  <si>
    <t>[규칙별지 제6호 서식]</t>
    <phoneticPr fontId="1" type="noConversion"/>
  </si>
  <si>
    <t>[규칙별지 제18호 서식]</t>
    <phoneticPr fontId="1" type="noConversion"/>
  </si>
  <si>
    <t>현 금 및 예 금 명 세 서</t>
    <phoneticPr fontId="5" type="noConversion"/>
  </si>
  <si>
    <t>회계별</t>
    <phoneticPr fontId="5" type="noConversion"/>
  </si>
  <si>
    <t>계 좌 번 호</t>
    <phoneticPr fontId="5" type="noConversion"/>
  </si>
  <si>
    <t>전년도이월액</t>
    <phoneticPr fontId="5" type="noConversion"/>
  </si>
  <si>
    <t>현잔액</t>
    <phoneticPr fontId="5" type="noConversion"/>
  </si>
  <si>
    <t>비   고</t>
    <phoneticPr fontId="5" type="noConversion"/>
  </si>
  <si>
    <t>소계</t>
    <phoneticPr fontId="5" type="noConversion"/>
  </si>
  <si>
    <t>=</t>
    <phoneticPr fontId="5" type="noConversion"/>
  </si>
  <si>
    <t>산출내역</t>
    <phoneticPr fontId="5" type="noConversion"/>
  </si>
  <si>
    <t>(단위 : 원)</t>
    <phoneticPr fontId="5" type="noConversion"/>
  </si>
  <si>
    <t>[규칙별지 제20호 서식]</t>
    <phoneticPr fontId="1" type="noConversion"/>
  </si>
  <si>
    <t>[규칙별지 제21호 서식]</t>
    <phoneticPr fontId="1" type="noConversion"/>
  </si>
  <si>
    <t>연료비</t>
  </si>
  <si>
    <t>[규칙별지 제22호 서식]</t>
    <phoneticPr fontId="1" type="noConversion"/>
  </si>
  <si>
    <t>복지관</t>
    <phoneticPr fontId="1" type="noConversion"/>
  </si>
  <si>
    <t>[규칙별지 제5호의 3서식]</t>
    <phoneticPr fontId="1" type="noConversion"/>
  </si>
  <si>
    <t>[규칙별지 제5호의 4서식]</t>
    <phoneticPr fontId="1" type="noConversion"/>
  </si>
  <si>
    <t>[규칙별지 제17호 서식]</t>
    <phoneticPr fontId="1" type="noConversion"/>
  </si>
  <si>
    <r>
      <t>[규칙별지 제8호 서식</t>
    </r>
    <r>
      <rPr>
        <sz val="10"/>
        <rFont val="돋움"/>
        <family val="3"/>
        <charset val="129"/>
      </rPr>
      <t>]</t>
    </r>
    <phoneticPr fontId="5" type="noConversion"/>
  </si>
  <si>
    <t>이월금</t>
  </si>
  <si>
    <t>이월금</t>
    <phoneticPr fontId="1" type="noConversion"/>
  </si>
  <si>
    <t>이월금</t>
    <phoneticPr fontId="1" type="noConversion"/>
  </si>
  <si>
    <t>전년도이월금</t>
  </si>
  <si>
    <t>전년도이월금(후원금)</t>
  </si>
  <si>
    <t>불용품매각대</t>
  </si>
  <si>
    <t>반환금</t>
  </si>
  <si>
    <t>합계</t>
    <phoneticPr fontId="1" type="noConversion"/>
  </si>
  <si>
    <t>합계</t>
    <phoneticPr fontId="1" type="noConversion"/>
  </si>
  <si>
    <t>사업비</t>
    <phoneticPr fontId="1" type="noConversion"/>
  </si>
  <si>
    <t>사업비</t>
    <phoneticPr fontId="1" type="noConversion"/>
  </si>
  <si>
    <t>운영비</t>
    <phoneticPr fontId="1" type="noConversion"/>
  </si>
  <si>
    <t>연료비</t>
    <phoneticPr fontId="1" type="noConversion"/>
  </si>
  <si>
    <r>
      <rPr>
        <b/>
        <sz val="20"/>
        <rFont val="굴림"/>
        <family val="3"/>
        <charset val="129"/>
      </rPr>
      <t>사단법인</t>
    </r>
    <r>
      <rPr>
        <b/>
        <sz val="30"/>
        <rFont val="굴림"/>
        <family val="3"/>
        <charset val="129"/>
      </rPr>
      <t xml:space="preserve"> </t>
    </r>
    <r>
      <rPr>
        <b/>
        <sz val="25"/>
        <rFont val="굴림"/>
        <family val="3"/>
        <charset val="129"/>
      </rPr>
      <t>한국지체장애인협회</t>
    </r>
    <r>
      <rPr>
        <b/>
        <sz val="30"/>
        <rFont val="굴림"/>
        <family val="3"/>
        <charset val="129"/>
      </rPr>
      <t xml:space="preserve">
영동군장애인복지관</t>
    </r>
    <phoneticPr fontId="5" type="noConversion"/>
  </si>
  <si>
    <t>비고</t>
    <phoneticPr fontId="1" type="noConversion"/>
  </si>
  <si>
    <t>예비비및기타</t>
    <phoneticPr fontId="1" type="noConversion"/>
  </si>
  <si>
    <t xml:space="preserve"> </t>
    <phoneticPr fontId="1" type="noConversion"/>
  </si>
  <si>
    <t>시군구보조금</t>
    <phoneticPr fontId="1" type="noConversion"/>
  </si>
  <si>
    <t>일용잡급</t>
    <phoneticPr fontId="1" type="noConversion"/>
  </si>
  <si>
    <t>직책보조비</t>
    <phoneticPr fontId="1" type="noConversion"/>
  </si>
  <si>
    <t>외부지원사업비</t>
    <phoneticPr fontId="1" type="noConversion"/>
  </si>
  <si>
    <t>시도보조금</t>
    <phoneticPr fontId="1" type="noConversion"/>
  </si>
  <si>
    <t>지정후원금</t>
    <phoneticPr fontId="1" type="noConversion"/>
  </si>
  <si>
    <t>농협은행영동군지부</t>
  </si>
  <si>
    <t>예치은행</t>
    <phoneticPr fontId="5" type="noConversion"/>
  </si>
  <si>
    <t>계좌사용명</t>
    <phoneticPr fontId="5" type="noConversion"/>
  </si>
  <si>
    <t>복지관대우수당</t>
  </si>
  <si>
    <t>중증장애인일감사업</t>
  </si>
  <si>
    <t>여성장애인평생교육사업</t>
  </si>
  <si>
    <t>건강증진사업</t>
  </si>
  <si>
    <t>가사도우미사업</t>
  </si>
  <si>
    <t>장애인활동지원사업</t>
  </si>
  <si>
    <t>영유아발달지원서비스</t>
  </si>
  <si>
    <t>아동청소년심리지원</t>
  </si>
  <si>
    <t>발달재활서비스</t>
  </si>
  <si>
    <t>301-0205-4449-81</t>
  </si>
  <si>
    <t>301-0205-4430-11</t>
  </si>
  <si>
    <t>301-0205-4396-41</t>
  </si>
  <si>
    <t>301-0207-6566-91</t>
  </si>
  <si>
    <t>301-0205-4381-11</t>
  </si>
  <si>
    <t>301-0207-6529-11</t>
  </si>
  <si>
    <t>301-0207-6547-31</t>
  </si>
  <si>
    <t>301-0140-8042-31</t>
  </si>
  <si>
    <t>301-0140-7960-41</t>
  </si>
  <si>
    <t>301-0201-6154-11</t>
  </si>
  <si>
    <t>301-0201-6163-21</t>
  </si>
  <si>
    <t>301-0201-6172-31</t>
  </si>
  <si>
    <t>센터대우수당</t>
  </si>
  <si>
    <t>301-0205-4425-41</t>
  </si>
  <si>
    <t>301-0205-4405-51</t>
  </si>
  <si>
    <t>301-0140-7825-91</t>
  </si>
  <si>
    <t>301-0140-7842-71</t>
  </si>
  <si>
    <t>정부보조금 반환금</t>
    <phoneticPr fontId="1" type="noConversion"/>
  </si>
  <si>
    <t>CMS후원금</t>
  </si>
  <si>
    <t>300160-01-008801</t>
  </si>
  <si>
    <t>301-0254-1815-71</t>
    <phoneticPr fontId="1" type="noConversion"/>
  </si>
  <si>
    <t>센터후원금</t>
    <phoneticPr fontId="1" type="noConversion"/>
  </si>
  <si>
    <t>예수금</t>
    <phoneticPr fontId="1" type="noConversion"/>
  </si>
  <si>
    <t>301-0140-7984-81</t>
    <phoneticPr fontId="1" type="noConversion"/>
  </si>
  <si>
    <t>발달재활서비스</t>
    <phoneticPr fontId="1" type="noConversion"/>
  </si>
  <si>
    <t>우체국</t>
    <phoneticPr fontId="1" type="noConversion"/>
  </si>
  <si>
    <t>온달사업</t>
    <phoneticPr fontId="1" type="noConversion"/>
  </si>
  <si>
    <t>정부보조금반환금</t>
    <phoneticPr fontId="1" type="noConversion"/>
  </si>
  <si>
    <t>시군구보조금</t>
    <phoneticPr fontId="5" type="noConversion"/>
  </si>
  <si>
    <t>영동군청</t>
    <phoneticPr fontId="5" type="noConversion"/>
  </si>
  <si>
    <t>시도보조금</t>
    <phoneticPr fontId="5" type="noConversion"/>
  </si>
  <si>
    <t>보조금수입</t>
    <phoneticPr fontId="5" type="noConversion"/>
  </si>
  <si>
    <t>상반기 중증장애인일감사업 시도보조금</t>
    <phoneticPr fontId="5" type="noConversion"/>
  </si>
  <si>
    <t>상반기 중증장애인일감사업 시군구보조금</t>
    <phoneticPr fontId="5" type="noConversion"/>
  </si>
  <si>
    <t>2019년 건강증진사업 시도보조금</t>
    <phoneticPr fontId="5" type="noConversion"/>
  </si>
  <si>
    <t>2019년 건강증진사업 시군구보조금</t>
    <phoneticPr fontId="5" type="noConversion"/>
  </si>
  <si>
    <t>상반기 여성장애인평생교육사업 시도보조금</t>
    <phoneticPr fontId="5" type="noConversion"/>
  </si>
  <si>
    <t>상반기 여성장애인평생교육사업 시군구보조금</t>
    <phoneticPr fontId="5" type="noConversion"/>
  </si>
  <si>
    <t>상반기 여성장애인가사도우미사업 시군구보조금</t>
    <phoneticPr fontId="5" type="noConversion"/>
  </si>
  <si>
    <t>시도</t>
    <phoneticPr fontId="5" type="noConversion"/>
  </si>
  <si>
    <t>사업비</t>
    <phoneticPr fontId="1" type="noConversion"/>
  </si>
  <si>
    <t>직책보조비</t>
    <phoneticPr fontId="1" type="noConversion"/>
  </si>
  <si>
    <t>밑반찬서비스,위생서비스외</t>
    <phoneticPr fontId="1" type="noConversion"/>
  </si>
  <si>
    <t>결연아동후원사업외</t>
    <phoneticPr fontId="1" type="noConversion"/>
  </si>
  <si>
    <t>총예금잔액(예수금포함)</t>
    <phoneticPr fontId="1" type="noConversion"/>
  </si>
  <si>
    <t>2020년도 세입ㆍ세출 결산서</t>
    <phoneticPr fontId="5" type="noConversion"/>
  </si>
  <si>
    <r>
      <t xml:space="preserve">결 산 총 괄 표 </t>
    </r>
    <r>
      <rPr>
        <b/>
        <u val="double"/>
        <sz val="18"/>
        <color theme="1"/>
        <rFont val="새굴림"/>
        <family val="1"/>
        <charset val="129"/>
      </rPr>
      <t>(영동군장애인복지관 2020년)</t>
    </r>
    <phoneticPr fontId="1" type="noConversion"/>
  </si>
  <si>
    <r>
      <t>세 입 결 산 서</t>
    </r>
    <r>
      <rPr>
        <b/>
        <u/>
        <sz val="20"/>
        <color theme="1"/>
        <rFont val="굴림"/>
        <family val="3"/>
        <charset val="129"/>
      </rPr>
      <t xml:space="preserve"> (영동군장애인복지관 2020년)</t>
    </r>
    <phoneticPr fontId="1" type="noConversion"/>
  </si>
  <si>
    <t>시도보조금</t>
    <phoneticPr fontId="1" type="noConversion"/>
  </si>
  <si>
    <t>시군구보조금</t>
    <phoneticPr fontId="1" type="noConversion"/>
  </si>
  <si>
    <t>기타보조금</t>
    <phoneticPr fontId="1" type="noConversion"/>
  </si>
  <si>
    <t>이용료수입</t>
    <phoneticPr fontId="1" type="noConversion"/>
  </si>
  <si>
    <t>실습지도사업수입</t>
    <phoneticPr fontId="1" type="noConversion"/>
  </si>
  <si>
    <t>장애인활동지원사업수입</t>
    <phoneticPr fontId="1" type="noConversion"/>
  </si>
  <si>
    <t>지역사회투자사업수입</t>
    <phoneticPr fontId="1" type="noConversion"/>
  </si>
  <si>
    <t>발달재활사업수입</t>
    <phoneticPr fontId="1" type="noConversion"/>
  </si>
  <si>
    <t>집단급식소수입</t>
    <phoneticPr fontId="1" type="noConversion"/>
  </si>
  <si>
    <t>작업훈련수당수입</t>
    <phoneticPr fontId="1" type="noConversion"/>
  </si>
  <si>
    <r>
      <t>세 출 결 산 서</t>
    </r>
    <r>
      <rPr>
        <b/>
        <u/>
        <sz val="20"/>
        <color theme="1"/>
        <rFont val="새굴림"/>
        <family val="1"/>
        <charset val="129"/>
      </rPr>
      <t>(영동군장애인복지관2020년)</t>
    </r>
    <phoneticPr fontId="1" type="noConversion"/>
  </si>
  <si>
    <t>기타후생경비</t>
    <phoneticPr fontId="1" type="noConversion"/>
  </si>
  <si>
    <t>상담사례지원사업비</t>
    <phoneticPr fontId="1" type="noConversion"/>
  </si>
  <si>
    <t>장애인가족지원사업비</t>
    <phoneticPr fontId="1" type="noConversion"/>
  </si>
  <si>
    <t>평생교육지원사업비</t>
    <phoneticPr fontId="1" type="noConversion"/>
  </si>
  <si>
    <t>여성장애인평생교육사업비</t>
    <phoneticPr fontId="1" type="noConversion"/>
  </si>
  <si>
    <t>기능향상지원사업비</t>
    <phoneticPr fontId="1" type="noConversion"/>
  </si>
  <si>
    <t>역량강화 및 권익옹호지원</t>
    <phoneticPr fontId="1" type="noConversion"/>
  </si>
  <si>
    <t>사업비</t>
    <phoneticPr fontId="1" type="noConversion"/>
  </si>
  <si>
    <t>지역사회네트워크사업비</t>
    <phoneticPr fontId="1" type="noConversion"/>
  </si>
  <si>
    <t>직업지원사업비</t>
    <phoneticPr fontId="1" type="noConversion"/>
  </si>
  <si>
    <t>중증장애인일감사업비</t>
    <phoneticPr fontId="1" type="noConversion"/>
  </si>
  <si>
    <t>운영지원 및 기획홍보사업비</t>
    <phoneticPr fontId="1" type="noConversion"/>
  </si>
  <si>
    <t>여성장애인가사도우미사업비</t>
    <phoneticPr fontId="1" type="noConversion"/>
  </si>
  <si>
    <t>장애인활동지원사업비</t>
    <phoneticPr fontId="1" type="noConversion"/>
  </si>
  <si>
    <t>지역사회서비스투자사업비</t>
    <phoneticPr fontId="1" type="noConversion"/>
  </si>
  <si>
    <t>장애인발달지원사업비</t>
    <phoneticPr fontId="1" type="noConversion"/>
  </si>
  <si>
    <t>장애인건강증진사업비</t>
    <phoneticPr fontId="1" type="noConversion"/>
  </si>
  <si>
    <t>집단급식소사업비</t>
    <phoneticPr fontId="1" type="noConversion"/>
  </si>
  <si>
    <r>
      <t xml:space="preserve">결 산 총 괄 표 </t>
    </r>
    <r>
      <rPr>
        <b/>
        <u val="double"/>
        <sz val="18"/>
        <color theme="1"/>
        <rFont val="새굴림"/>
        <family val="1"/>
        <charset val="129"/>
      </rPr>
      <t>(재가복지봉사센터 2020년)</t>
    </r>
    <phoneticPr fontId="1" type="noConversion"/>
  </si>
  <si>
    <r>
      <t>세 입 결 산 서</t>
    </r>
    <r>
      <rPr>
        <b/>
        <u/>
        <sz val="20"/>
        <color theme="1"/>
        <rFont val="굴림"/>
        <family val="3"/>
        <charset val="129"/>
      </rPr>
      <t xml:space="preserve"> (재가복지봉사센터 2020년)</t>
    </r>
    <phoneticPr fontId="1" type="noConversion"/>
  </si>
  <si>
    <r>
      <t>세 출 결 산 서</t>
    </r>
    <r>
      <rPr>
        <b/>
        <u/>
        <sz val="20"/>
        <color theme="1"/>
        <rFont val="새굴림"/>
        <family val="1"/>
        <charset val="129"/>
      </rPr>
      <t>(재가복지봉사센터2020년)</t>
    </r>
    <phoneticPr fontId="1" type="noConversion"/>
  </si>
  <si>
    <t>2020년 12월 31일 현재 (단위:원)</t>
    <phoneticPr fontId="5" type="noConversion"/>
  </si>
  <si>
    <t>복지관운영비(인건비)</t>
    <phoneticPr fontId="1" type="noConversion"/>
  </si>
  <si>
    <t>문화예술지원사업</t>
    <phoneticPr fontId="1" type="noConversion"/>
  </si>
  <si>
    <t>정보화사업</t>
    <phoneticPr fontId="1" type="noConversion"/>
  </si>
  <si>
    <t>장애인일자리사업</t>
    <phoneticPr fontId="1" type="noConversion"/>
  </si>
  <si>
    <t>희망영동볼링동호회</t>
    <phoneticPr fontId="1" type="noConversion"/>
  </si>
  <si>
    <t>희망영동탁구동호회</t>
    <phoneticPr fontId="1" type="noConversion"/>
  </si>
  <si>
    <t>301-0265-2935-11</t>
    <phoneticPr fontId="1" type="noConversion"/>
  </si>
  <si>
    <t>301-0205-4368-81</t>
    <phoneticPr fontId="1" type="noConversion"/>
  </si>
  <si>
    <t>301-0205-4412-91</t>
    <phoneticPr fontId="1" type="noConversion"/>
  </si>
  <si>
    <t>301-0265-8793-91</t>
    <phoneticPr fontId="1" type="noConversion"/>
  </si>
  <si>
    <t>301-0265-8799-11</t>
    <phoneticPr fontId="1" type="noConversion"/>
  </si>
  <si>
    <t>사업수입(이용료)</t>
    <phoneticPr fontId="1" type="noConversion"/>
  </si>
  <si>
    <t>301-0140-8018-81</t>
    <phoneticPr fontId="1" type="noConversion"/>
  </si>
  <si>
    <t>집단급식소수입</t>
    <phoneticPr fontId="1" type="noConversion"/>
  </si>
  <si>
    <t>301-0140-8089-31</t>
    <phoneticPr fontId="1" type="noConversion"/>
  </si>
  <si>
    <t>작업훈련수당</t>
    <phoneticPr fontId="1" type="noConversion"/>
  </si>
  <si>
    <t>301-0205-4444-01</t>
    <phoneticPr fontId="1" type="noConversion"/>
  </si>
  <si>
    <t>일반후원금(비지정)</t>
    <phoneticPr fontId="1" type="noConversion"/>
  </si>
  <si>
    <t>301-0140-7812-31</t>
    <phoneticPr fontId="1" type="noConversion"/>
  </si>
  <si>
    <t>볼링동호회</t>
    <phoneticPr fontId="1" type="noConversion"/>
  </si>
  <si>
    <t>301-0207-0957-11</t>
    <phoneticPr fontId="1" type="noConversion"/>
  </si>
  <si>
    <t>센터운영비(인건비)</t>
    <phoneticPr fontId="1" type="noConversion"/>
  </si>
  <si>
    <t>센터자부담</t>
    <phoneticPr fontId="1" type="noConversion"/>
  </si>
  <si>
    <t>2019년이월금</t>
  </si>
  <si>
    <t>2020년이월금</t>
    <phoneticPr fontId="1" type="noConversion"/>
  </si>
  <si>
    <t xml:space="preserve">  ** 정부보조금 반환금은 차년도이월처리 후 반납</t>
    <phoneticPr fontId="1" type="noConversion"/>
  </si>
  <si>
    <t>복지관실질적이월액</t>
    <phoneticPr fontId="1" type="noConversion"/>
  </si>
  <si>
    <t>센터 실질적이월액</t>
    <phoneticPr fontId="1" type="noConversion"/>
  </si>
  <si>
    <t>예수금은 결산제외</t>
    <phoneticPr fontId="1" type="noConversion"/>
  </si>
  <si>
    <r>
      <t>사 업 수 입 명 세 서</t>
    </r>
    <r>
      <rPr>
        <b/>
        <u/>
        <sz val="18"/>
        <rFont val="굴림"/>
        <family val="3"/>
        <charset val="129"/>
      </rPr>
      <t>(영동군장애인복지관2020년)</t>
    </r>
    <phoneticPr fontId="5" type="noConversion"/>
  </si>
  <si>
    <t>=</t>
    <phoneticPr fontId="1" type="noConversion"/>
  </si>
  <si>
    <t>=</t>
    <phoneticPr fontId="5" type="noConversion"/>
  </si>
  <si>
    <t>399,925*12월</t>
    <phoneticPr fontId="1" type="noConversion"/>
  </si>
  <si>
    <t>100,000*5</t>
    <phoneticPr fontId="1" type="noConversion"/>
  </si>
  <si>
    <t>116,120,751*12월</t>
    <phoneticPr fontId="1" type="noConversion"/>
  </si>
  <si>
    <t>1,712,708*12월</t>
    <phoneticPr fontId="1" type="noConversion"/>
  </si>
  <si>
    <t>178,438*12월</t>
    <phoneticPr fontId="1" type="noConversion"/>
  </si>
  <si>
    <r>
      <t>정 부 보 조 금 명 세 서</t>
    </r>
    <r>
      <rPr>
        <b/>
        <u/>
        <sz val="18"/>
        <rFont val="굴림"/>
        <family val="3"/>
        <charset val="129"/>
      </rPr>
      <t>(재가복지봉사센터2020)</t>
    </r>
    <phoneticPr fontId="5" type="noConversion"/>
  </si>
  <si>
    <r>
      <t>정 부 보 조 금 명 세 서</t>
    </r>
    <r>
      <rPr>
        <b/>
        <u/>
        <sz val="18"/>
        <rFont val="굴림"/>
        <family val="3"/>
        <charset val="129"/>
      </rPr>
      <t>(영동군장애인복지관2020년)</t>
    </r>
    <phoneticPr fontId="5" type="noConversion"/>
  </si>
  <si>
    <t>1월 22일</t>
    <phoneticPr fontId="5" type="noConversion"/>
  </si>
  <si>
    <t>2월 3일</t>
    <phoneticPr fontId="5" type="noConversion"/>
  </si>
  <si>
    <t>2월 25일</t>
    <phoneticPr fontId="5" type="noConversion"/>
  </si>
  <si>
    <t>3월 25일</t>
    <phoneticPr fontId="5" type="noConversion"/>
  </si>
  <si>
    <t>1월 대우수당 보조금                140,000 Χ 2명
                                              150,000 Χ 1명</t>
    <phoneticPr fontId="5" type="noConversion"/>
  </si>
  <si>
    <t>2월 대우수당 보조금                140,000 Χ 2명
                                              150,000 Χ 1명</t>
    <phoneticPr fontId="5" type="noConversion"/>
  </si>
  <si>
    <t>3월 대우수당 보조금                140,000 Χ 2명
                                              150,000 Χ 1명</t>
    <phoneticPr fontId="5" type="noConversion"/>
  </si>
  <si>
    <t>4월 24일</t>
    <phoneticPr fontId="5" type="noConversion"/>
  </si>
  <si>
    <t>4월 대우수당 보조금                140,000 Χ 2명
                                              150,000 Χ 2명</t>
    <phoneticPr fontId="5" type="noConversion"/>
  </si>
  <si>
    <t>5월 25일</t>
    <phoneticPr fontId="5" type="noConversion"/>
  </si>
  <si>
    <t>5월 대우수당 보조금                140,000 Χ 2명
                                              150,000 Χ 2명</t>
    <phoneticPr fontId="5" type="noConversion"/>
  </si>
  <si>
    <t>6월 25일</t>
    <phoneticPr fontId="5" type="noConversion"/>
  </si>
  <si>
    <t>6월 대우수당 보조금                140,000 Χ 2명
                                              150,000 Χ 2명</t>
    <phoneticPr fontId="5" type="noConversion"/>
  </si>
  <si>
    <t>7월 9일</t>
    <phoneticPr fontId="5" type="noConversion"/>
  </si>
  <si>
    <t>상반기 운영비 보조금            14,690,167Χ6월</t>
    <phoneticPr fontId="5" type="noConversion"/>
  </si>
  <si>
    <t>하반기 운영비 보조금            14,690,167Χ6월</t>
    <phoneticPr fontId="5" type="noConversion"/>
  </si>
  <si>
    <t>7월 대우수당 보조금                140,000 Χ 2명
                                              150,000 Χ 1명</t>
    <phoneticPr fontId="5" type="noConversion"/>
  </si>
  <si>
    <t>7월 24일</t>
    <phoneticPr fontId="5" type="noConversion"/>
  </si>
  <si>
    <t>8월 25일</t>
    <phoneticPr fontId="5" type="noConversion"/>
  </si>
  <si>
    <t>8월 대우수당 보조금                140,000 Χ 2명
                                              150,000 Χ 1명</t>
    <phoneticPr fontId="5" type="noConversion"/>
  </si>
  <si>
    <t>9월 25일</t>
    <phoneticPr fontId="5" type="noConversion"/>
  </si>
  <si>
    <t>9월 대우수당 보조금                140,000 Χ 2명
                                              150,000 Χ 1명</t>
    <phoneticPr fontId="5" type="noConversion"/>
  </si>
  <si>
    <t>10월 23일</t>
    <phoneticPr fontId="5" type="noConversion"/>
  </si>
  <si>
    <t>10월 대우수당 보조금              140,000 Χ 2명
                                             150,000 Χ 1명</t>
    <phoneticPr fontId="5" type="noConversion"/>
  </si>
  <si>
    <t>11월 대우수당 보조금              140,000 Χ 2명
                                             150,000 Χ 1명</t>
    <phoneticPr fontId="5" type="noConversion"/>
  </si>
  <si>
    <t>12월 대우수당 보조금              140,000 Χ 2명
                                             150,000 Χ 1명</t>
    <phoneticPr fontId="5" type="noConversion"/>
  </si>
  <si>
    <t>11월 25일</t>
    <phoneticPr fontId="5" type="noConversion"/>
  </si>
  <si>
    <t>12월 24일</t>
    <phoneticPr fontId="5" type="noConversion"/>
  </si>
  <si>
    <t>운영보조금</t>
    <phoneticPr fontId="5" type="noConversion"/>
  </si>
  <si>
    <t>종사자대우수당</t>
    <phoneticPr fontId="5" type="noConversion"/>
  </si>
  <si>
    <t>상반기 운영비 보조금            39,479,875Χ6월</t>
    <phoneticPr fontId="5" type="noConversion"/>
  </si>
  <si>
    <t>1월 31일</t>
    <phoneticPr fontId="5" type="noConversion"/>
  </si>
  <si>
    <t>2월 14일</t>
    <phoneticPr fontId="5" type="noConversion"/>
  </si>
  <si>
    <t>1월 대우수당 보조금                  143,529 Χ 17명</t>
    <phoneticPr fontId="5" type="noConversion"/>
  </si>
  <si>
    <t>2월 대우수당 보조금                  143,529 Χ 18명</t>
    <phoneticPr fontId="5" type="noConversion"/>
  </si>
  <si>
    <t>2월 20일</t>
    <phoneticPr fontId="5" type="noConversion"/>
  </si>
  <si>
    <t>3월 17일</t>
    <phoneticPr fontId="5" type="noConversion"/>
  </si>
  <si>
    <t>3월 대우수당 보조금                  144,118 Χ 17명</t>
    <phoneticPr fontId="5" type="noConversion"/>
  </si>
  <si>
    <t>3월 19일</t>
    <phoneticPr fontId="5" type="noConversion"/>
  </si>
  <si>
    <t>기타보조금</t>
    <phoneticPr fontId="5" type="noConversion"/>
  </si>
  <si>
    <t>충청북도</t>
    <phoneticPr fontId="5" type="noConversion"/>
  </si>
  <si>
    <t xml:space="preserve">문화예술교육지원사업보조금            </t>
    <phoneticPr fontId="5" type="noConversion"/>
  </si>
  <si>
    <t>3월 26일</t>
    <phoneticPr fontId="5" type="noConversion"/>
  </si>
  <si>
    <t>장애인집합정보화교육 지원사업 보조금</t>
    <phoneticPr fontId="5" type="noConversion"/>
  </si>
  <si>
    <t>4월 20일</t>
    <phoneticPr fontId="5" type="noConversion"/>
  </si>
  <si>
    <t>4월 대우수당 보조금                  144,118 Χ 17명</t>
    <phoneticPr fontId="5" type="noConversion"/>
  </si>
  <si>
    <t>5월 20일</t>
    <phoneticPr fontId="5" type="noConversion"/>
  </si>
  <si>
    <t>5월 대우수당 보조금                  144,118 Χ 17명</t>
    <phoneticPr fontId="5" type="noConversion"/>
  </si>
  <si>
    <t>6월 19일</t>
    <phoneticPr fontId="5" type="noConversion"/>
  </si>
  <si>
    <t>7월 20일</t>
    <phoneticPr fontId="5" type="noConversion"/>
  </si>
  <si>
    <t>7월 27일</t>
    <phoneticPr fontId="5" type="noConversion"/>
  </si>
  <si>
    <t>1인1기 장애인.기업 상생일자리 사업지원금</t>
    <phoneticPr fontId="5" type="noConversion"/>
  </si>
  <si>
    <t>7월 9일</t>
    <phoneticPr fontId="5" type="noConversion"/>
  </si>
  <si>
    <t>하반기 운영비 보조금            39,479,875Χ6월</t>
    <phoneticPr fontId="5" type="noConversion"/>
  </si>
  <si>
    <t>8월 4일</t>
    <phoneticPr fontId="5" type="noConversion"/>
  </si>
  <si>
    <t>8월 18일</t>
    <phoneticPr fontId="5" type="noConversion"/>
  </si>
  <si>
    <t>2020년 생활체육기금사업(희망영동볼링동호회)</t>
    <phoneticPr fontId="5" type="noConversion"/>
  </si>
  <si>
    <t>2020년 생활체육기금사업(희망영동탁구동호회)</t>
    <phoneticPr fontId="5" type="noConversion"/>
  </si>
  <si>
    <t>8월 20일</t>
    <phoneticPr fontId="5" type="noConversion"/>
  </si>
  <si>
    <t>7월 대우수당 보조금                  144,705 Χ 17명</t>
    <phoneticPr fontId="5" type="noConversion"/>
  </si>
  <si>
    <t>6월 대우수당 보조금                  144,705Χ 17명</t>
    <phoneticPr fontId="5" type="noConversion"/>
  </si>
  <si>
    <t>8월 대우수당 보조금                  145,294 Χ 17명</t>
    <phoneticPr fontId="5" type="noConversion"/>
  </si>
  <si>
    <t>9월 9일</t>
    <phoneticPr fontId="5" type="noConversion"/>
  </si>
  <si>
    <t>9월 18일</t>
    <phoneticPr fontId="5" type="noConversion"/>
  </si>
  <si>
    <t>9월 대우수당 보조금                  145,294 Χ 17명</t>
    <phoneticPr fontId="5" type="noConversion"/>
  </si>
  <si>
    <t>10월 대우수당 보조금                  145,294 Χ 17명</t>
    <phoneticPr fontId="5" type="noConversion"/>
  </si>
  <si>
    <t>10월 20일</t>
    <phoneticPr fontId="5" type="noConversion"/>
  </si>
  <si>
    <t>11월 20일</t>
    <phoneticPr fontId="5" type="noConversion"/>
  </si>
  <si>
    <t>11월 대우수당 보조금                  144,705 Χ 17명</t>
    <phoneticPr fontId="5" type="noConversion"/>
  </si>
  <si>
    <t>12월 대우수당 보조금                  144,705 Χ 17명</t>
    <phoneticPr fontId="5" type="noConversion"/>
  </si>
  <si>
    <t>=</t>
  </si>
  <si>
    <t>제수당1-12월</t>
  </si>
  <si>
    <t>일용잡급</t>
  </si>
  <si>
    <t>일용잡급 1-12월</t>
  </si>
  <si>
    <t>사회보험부담금 사업장부담금1-12월</t>
  </si>
  <si>
    <t>급여1월-12월</t>
  </si>
  <si>
    <t>역량강화 및 권익옹호지원사업비</t>
    <phoneticPr fontId="1" type="noConversion"/>
  </si>
  <si>
    <t>역량강화및권익옹호지원사업비</t>
    <phoneticPr fontId="1" type="noConversion"/>
  </si>
  <si>
    <t>장애일발달지원사업비</t>
    <phoneticPr fontId="1" type="noConversion"/>
  </si>
  <si>
    <t>외부지원사업비</t>
    <phoneticPr fontId="1" type="noConversion"/>
  </si>
  <si>
    <r>
      <t>인건비 명세서</t>
    </r>
    <r>
      <rPr>
        <b/>
        <u/>
        <sz val="18"/>
        <rFont val="굴림"/>
        <family val="3"/>
        <charset val="129"/>
      </rPr>
      <t>(영동군장애인복지관2020년)</t>
    </r>
    <phoneticPr fontId="1" type="noConversion"/>
  </si>
  <si>
    <r>
      <t>인건비 명세서</t>
    </r>
    <r>
      <rPr>
        <b/>
        <u/>
        <sz val="18"/>
        <rFont val="굴림"/>
        <family val="3"/>
        <charset val="129"/>
      </rPr>
      <t>(재가복지봉사센터2020년)</t>
    </r>
    <phoneticPr fontId="1" type="noConversion"/>
  </si>
  <si>
    <r>
      <t>사업비 명세서</t>
    </r>
    <r>
      <rPr>
        <b/>
        <u/>
        <sz val="18"/>
        <rFont val="굴림"/>
        <family val="3"/>
        <charset val="129"/>
      </rPr>
      <t>(영동군장애인복지관2020년)</t>
    </r>
    <phoneticPr fontId="1" type="noConversion"/>
  </si>
  <si>
    <r>
      <t>사무비 명세서</t>
    </r>
    <r>
      <rPr>
        <b/>
        <u/>
        <sz val="18"/>
        <rFont val="굴림"/>
        <family val="3"/>
        <charset val="129"/>
      </rPr>
      <t>(재가복지봉사센터2020년)</t>
    </r>
    <phoneticPr fontId="1" type="noConversion"/>
  </si>
  <si>
    <r>
      <t>사무비 명세서</t>
    </r>
    <r>
      <rPr>
        <b/>
        <u/>
        <sz val="18"/>
        <rFont val="굴림"/>
        <family val="3"/>
        <charset val="129"/>
      </rPr>
      <t>(영동군장애인복지관2020년)</t>
    </r>
    <phoneticPr fontId="1" type="noConversion"/>
  </si>
  <si>
    <r>
      <t>사업비 명세서</t>
    </r>
    <r>
      <rPr>
        <b/>
        <u/>
        <sz val="18"/>
        <rFont val="굴림"/>
        <family val="3"/>
        <charset val="129"/>
      </rPr>
      <t>(재가복지봉사센터2020년)</t>
    </r>
    <phoneticPr fontId="1" type="noConversion"/>
  </si>
  <si>
    <t>퇴직적립금(3명)1-12월</t>
    <phoneticPr fontId="1" type="noConversion"/>
  </si>
  <si>
    <t>퇴직적립금(관장 외 18명)1-12월</t>
    <phoneticPr fontId="1" type="noConversion"/>
  </si>
  <si>
    <t>절기행사,사랑의생신잔치,장애인가족나들이</t>
    <phoneticPr fontId="1" type="noConversion"/>
  </si>
  <si>
    <t>사례발굴, 개별접수상담,유관기관사례회의</t>
    <phoneticPr fontId="1" type="noConversion"/>
  </si>
  <si>
    <t>부모교육,가족휴식지원사업,남성장애인요리교실</t>
    <phoneticPr fontId="1" type="noConversion"/>
  </si>
  <si>
    <t>청춘대학,문화탐방,노래교실,동양화교실,서예교실</t>
    <phoneticPr fontId="1" type="noConversion"/>
  </si>
  <si>
    <t>심리치료,언어치료</t>
    <phoneticPr fontId="1" type="noConversion"/>
  </si>
  <si>
    <t>권익옹호서비스,해외문화탐방,보장구수리서비스,건강증진실운영</t>
    <phoneticPr fontId="1" type="noConversion"/>
  </si>
  <si>
    <t>후원자개발및관리,후원행사,자원봉사자개발,장애인식개선캠페인</t>
    <phoneticPr fontId="1" type="noConversion"/>
  </si>
  <si>
    <t>희망카페운영,전환교육,취업자간담회,통합바리스타교육</t>
    <phoneticPr fontId="1" type="noConversion"/>
  </si>
  <si>
    <t>직업적응훈련,사회적응훈련,자기관리프로그램,외부교육</t>
    <phoneticPr fontId="1" type="noConversion"/>
  </si>
  <si>
    <t>토탈공예,재생아트,전통공예,풍물반,매듭공예,작품
전시,스마트교실,</t>
    <phoneticPr fontId="1" type="noConversion"/>
  </si>
  <si>
    <t>사업계획및사업평가,직원교육,홍보사업,욕구및만족도조사,홈페이지관리</t>
    <phoneticPr fontId="1" type="noConversion"/>
  </si>
  <si>
    <t>가사도우미사업인건비, 진행비,교육비,자조모임</t>
    <phoneticPr fontId="1" type="noConversion"/>
  </si>
  <si>
    <t>활동지원사인건비,운영비,이용고객및보호자교육등</t>
    <phoneticPr fontId="1" type="noConversion"/>
  </si>
  <si>
    <t>영유아발달지원서비스,아동청소년심리지원서비스
계절학교</t>
    <phoneticPr fontId="1" type="noConversion"/>
  </si>
  <si>
    <t>장애인식 작품공모전,희망걷기대회,통합캠프,전시</t>
    <phoneticPr fontId="1" type="noConversion"/>
  </si>
  <si>
    <t>장애인생활체육기금사업,코로나지원사업,장애인
집합정보화교육,공동모금회지원사업,문화예술지원
사업,1인1기상생일자리지원사업</t>
    <phoneticPr fontId="1" type="noConversion"/>
  </si>
  <si>
    <t>주.부식구입비, 소모품구입비</t>
    <phoneticPr fontId="1" type="noConversion"/>
  </si>
  <si>
    <t>업무추진비외          301,250*12개월</t>
    <phoneticPr fontId="1" type="noConversion"/>
  </si>
  <si>
    <t>센터장직책보조비   300,000*12개월</t>
    <phoneticPr fontId="1" type="noConversion"/>
  </si>
  <si>
    <t xml:space="preserve"> 회의비 외                          304,000</t>
    <phoneticPr fontId="1" type="noConversion"/>
  </si>
  <si>
    <t>출장여비외               52,216*12개월</t>
    <phoneticPr fontId="1" type="noConversion"/>
  </si>
  <si>
    <t>문구류 구입외      1,041,482*12개월</t>
    <phoneticPr fontId="1" type="noConversion"/>
  </si>
  <si>
    <t>전기요금외          1,962,638*12개월</t>
    <phoneticPr fontId="1" type="noConversion"/>
  </si>
  <si>
    <t>보험료외             1,567,814*12개월</t>
    <phoneticPr fontId="1" type="noConversion"/>
  </si>
  <si>
    <t>유류비외             1,161,710*12개월</t>
    <phoneticPr fontId="1" type="noConversion"/>
  </si>
  <si>
    <t>난방연료비                        370,000</t>
    <phoneticPr fontId="1" type="noConversion"/>
  </si>
  <si>
    <t>노무수수료외                   1,408,500</t>
    <phoneticPr fontId="1" type="noConversion"/>
  </si>
  <si>
    <t>[규칙별지 제19호 서식]</t>
    <phoneticPr fontId="1" type="noConversion"/>
  </si>
  <si>
    <t>후원금 수입 및 사용결과 보고서</t>
    <phoneticPr fontId="5" type="noConversion"/>
  </si>
  <si>
    <t>1. 후원금 수입명세서</t>
    <phoneticPr fontId="5" type="noConversion"/>
  </si>
  <si>
    <t>(단위:원)</t>
    <phoneticPr fontId="5" type="noConversion"/>
  </si>
  <si>
    <t>계좌번호</t>
    <phoneticPr fontId="5" type="noConversion"/>
  </si>
  <si>
    <t>기간</t>
    <phoneticPr fontId="5" type="noConversion"/>
  </si>
  <si>
    <t>후원금의종류</t>
    <phoneticPr fontId="5" type="noConversion"/>
  </si>
  <si>
    <t>후원자</t>
    <phoneticPr fontId="5" type="noConversion"/>
  </si>
  <si>
    <t>내 역</t>
    <phoneticPr fontId="5" type="noConversion"/>
  </si>
  <si>
    <t>금 액</t>
    <phoneticPr fontId="5" type="noConversion"/>
  </si>
  <si>
    <t>비고</t>
    <phoneticPr fontId="5" type="noConversion"/>
  </si>
  <si>
    <t>총계</t>
    <phoneticPr fontId="5" type="noConversion"/>
  </si>
  <si>
    <t>301-0207-6547-31</t>
    <phoneticPr fontId="1" type="noConversion"/>
  </si>
  <si>
    <t>2020. 01. 01. ~ 12. 31.</t>
    <phoneticPr fontId="1" type="noConversion"/>
  </si>
  <si>
    <t>지정후원금</t>
    <phoneticPr fontId="1" type="noConversion"/>
  </si>
  <si>
    <t>호민관동아리 외 8건</t>
    <phoneticPr fontId="1" type="noConversion"/>
  </si>
  <si>
    <t>지정후원금</t>
    <phoneticPr fontId="5" type="noConversion"/>
  </si>
  <si>
    <t>농협</t>
    <phoneticPr fontId="1" type="noConversion"/>
  </si>
  <si>
    <t>301-0140-7842-71</t>
    <phoneticPr fontId="1" type="noConversion"/>
  </si>
  <si>
    <t>결연후원금품</t>
    <phoneticPr fontId="1" type="noConversion"/>
  </si>
  <si>
    <t>초록우산 어린이재단 28건</t>
    <phoneticPr fontId="1" type="noConversion"/>
  </si>
  <si>
    <t>센터 후원금</t>
    <phoneticPr fontId="1" type="noConversion"/>
  </si>
  <si>
    <t>301-0140-7812-31</t>
    <phoneticPr fontId="1" type="noConversion"/>
  </si>
  <si>
    <t>지역사회 후원금품 등</t>
    <phoneticPr fontId="5" type="noConversion"/>
  </si>
  <si>
    <t>박○○ 외 722건</t>
    <phoneticPr fontId="1" type="noConversion"/>
  </si>
  <si>
    <t>비지정 후원금</t>
    <phoneticPr fontId="1" type="noConversion"/>
  </si>
  <si>
    <t>300160-01-008801</t>
    <phoneticPr fontId="1" type="noConversion"/>
  </si>
  <si>
    <t>전○○ 외 841건</t>
    <phoneticPr fontId="1" type="noConversion"/>
  </si>
  <si>
    <t>비지정 후원금(CMS)</t>
    <phoneticPr fontId="1" type="noConversion"/>
  </si>
  <si>
    <t>우체국</t>
    <phoneticPr fontId="1" type="noConversion"/>
  </si>
  <si>
    <t>301-0326-52-95021</t>
    <phoneticPr fontId="1" type="noConversion"/>
  </si>
  <si>
    <t>대구공동모금회 1건</t>
    <phoneticPr fontId="1" type="noConversion"/>
  </si>
  <si>
    <t>301026-52-94391</t>
    <phoneticPr fontId="1" type="noConversion"/>
  </si>
  <si>
    <t>사랑의열매 중앙회 1건</t>
    <phoneticPr fontId="1" type="noConversion"/>
  </si>
  <si>
    <t>301026-55-950212</t>
    <phoneticPr fontId="1" type="noConversion"/>
  </si>
  <si>
    <t>한국사회복지관협회 1건</t>
    <phoneticPr fontId="1" type="noConversion"/>
  </si>
  <si>
    <t>301-0254-1815-71</t>
    <phoneticPr fontId="1" type="noConversion"/>
  </si>
  <si>
    <t>충북사회복지공동모금회 4건</t>
    <phoneticPr fontId="5" type="noConversion"/>
  </si>
  <si>
    <t>지정후원금(온달)</t>
    <phoneticPr fontId="5" type="noConversion"/>
  </si>
  <si>
    <t>2. 후원품 수입명세서</t>
    <phoneticPr fontId="5" type="noConversion"/>
  </si>
  <si>
    <t>(단위:건)</t>
    <phoneticPr fontId="5" type="noConversion"/>
  </si>
  <si>
    <t>후원물품의 종류</t>
    <phoneticPr fontId="5" type="noConversion"/>
  </si>
  <si>
    <t>내역</t>
    <phoneticPr fontId="5" type="noConversion"/>
  </si>
  <si>
    <t>품명</t>
    <phoneticPr fontId="5" type="noConversion"/>
  </si>
  <si>
    <t>수량</t>
    <phoneticPr fontId="5" type="noConversion"/>
  </si>
  <si>
    <t>2020. 01. 01. ~ 12. 31.</t>
    <phoneticPr fontId="5" type="noConversion"/>
  </si>
  <si>
    <t>지역사회 후원금품</t>
    <phoneticPr fontId="1" type="noConversion"/>
  </si>
  <si>
    <t>최○○ 외 139건</t>
    <phoneticPr fontId="5" type="noConversion"/>
  </si>
  <si>
    <t>컵라면 등</t>
    <phoneticPr fontId="1" type="noConversion"/>
  </si>
  <si>
    <t>3. 후원금 사용명세서</t>
    <phoneticPr fontId="5" type="noConversion"/>
  </si>
  <si>
    <t>사용내역</t>
    <phoneticPr fontId="5" type="noConversion"/>
  </si>
  <si>
    <t>금액</t>
    <phoneticPr fontId="5" type="noConversion"/>
  </si>
  <si>
    <t>산출기준</t>
    <phoneticPr fontId="5" type="noConversion"/>
  </si>
  <si>
    <t>긴급지원서비스 외 21건</t>
    <phoneticPr fontId="1" type="noConversion"/>
  </si>
  <si>
    <t>재료구입 외 20건</t>
    <phoneticPr fontId="1" type="noConversion"/>
  </si>
  <si>
    <t>강사 간담회 다과비 지출 외 45건</t>
    <phoneticPr fontId="1" type="noConversion"/>
  </si>
  <si>
    <t>CMS 출금이체 수수료 외 47건</t>
    <phoneticPr fontId="1" type="noConversion"/>
  </si>
  <si>
    <t>컴퓨터 구입 1건</t>
    <phoneticPr fontId="1" type="noConversion"/>
  </si>
  <si>
    <t>업무용 PC 구입 1건</t>
    <phoneticPr fontId="1" type="noConversion"/>
  </si>
  <si>
    <t>온누리상품권 구입 1건</t>
    <phoneticPr fontId="1" type="noConversion"/>
  </si>
  <si>
    <t>지역자원조사 수당지급 외 43건</t>
    <phoneticPr fontId="1" type="noConversion"/>
  </si>
  <si>
    <t>4. 후원품 사용명세서</t>
    <phoneticPr fontId="5" type="noConversion"/>
  </si>
  <si>
    <t>사용처</t>
    <phoneticPr fontId="5" type="noConversion"/>
  </si>
  <si>
    <t>복지관 중식재료 외 725건</t>
    <phoneticPr fontId="5" type="noConversion"/>
  </si>
  <si>
    <t>2021년 이월금</t>
    <phoneticPr fontId="1" type="noConversion"/>
  </si>
  <si>
    <t>* 반환금 제외액</t>
    <phoneticPr fontId="1" type="noConversion"/>
  </si>
  <si>
    <t>2020년 미사용계좌</t>
    <phoneticPr fontId="1" type="noConversion"/>
  </si>
  <si>
    <t>센터</t>
    <phoneticPr fontId="1" type="noConversion"/>
  </si>
  <si>
    <t>급여(관장 외 16명)1월-12월</t>
    <phoneticPr fontId="1" type="noConversion"/>
  </si>
  <si>
    <t>후원금수입</t>
    <phoneticPr fontId="1" type="noConversion"/>
  </si>
  <si>
    <t>후원금계좌 이자수입</t>
    <phoneticPr fontId="1" type="noConversion"/>
  </si>
  <si>
    <t>계</t>
    <phoneticPr fontId="1" type="noConversion"/>
  </si>
  <si>
    <t>** 기타보조금은 정부보조금 명세서에 포함 안됩니다.</t>
    <phoneticPr fontId="5" type="noConversion"/>
  </si>
  <si>
    <t>정부보조금 계</t>
    <phoneticPr fontId="1" type="noConversion"/>
  </si>
  <si>
    <t>기타보조금 계</t>
    <phoneticPr fontId="1" type="noConversion"/>
  </si>
  <si>
    <t>총계 (정부보조금+기타보조금)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</si>
</sst>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,;&quot;△&quot;#,##0;@\ "/>
    <numFmt numFmtId="178" formatCode="yyyy\-mm\-dd"/>
    <numFmt numFmtId="179" formatCode="#,##0;[Black]&quot;△&quot;\ #,##0"/>
    <numFmt numFmtId="180" formatCode="_(* #,##0_);_(* \(#,##0\);_(* &quot;-&quot;_);_(@_)"/>
    <numFmt numFmtId="181" formatCode="_(&quot;$&quot;* #,##0_);_(&quot;$&quot;* \(#,##0\);_(&quot;$&quot;* &quot;-&quot;_);_(@_)"/>
    <numFmt numFmtId="182" formatCode="#,##0_ ;[Red]\-#,##0\ "/>
    <numFmt numFmtId="183" formatCode="#,##0;[Red]&quot;△&quot;\ #,##0"/>
    <numFmt numFmtId="184" formatCode="#,##0_);[Red]\(#,##0\)"/>
  </numFmts>
  <fonts count="6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30"/>
      <name val="새굴림"/>
      <family val="1"/>
      <charset val="129"/>
    </font>
    <font>
      <sz val="11"/>
      <name val="새굴림"/>
      <family val="1"/>
      <charset val="129"/>
    </font>
    <font>
      <sz val="8"/>
      <name val="돋움"/>
      <family val="3"/>
      <charset val="129"/>
    </font>
    <font>
      <b/>
      <sz val="36"/>
      <name val="새굴림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sz val="11"/>
      <name val="굴림"/>
      <family val="3"/>
      <charset val="129"/>
    </font>
    <font>
      <b/>
      <u/>
      <sz val="24"/>
      <name val="굴림"/>
      <family val="3"/>
      <charset val="129"/>
    </font>
    <font>
      <b/>
      <sz val="2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u/>
      <sz val="10"/>
      <name val="굴림"/>
      <family val="3"/>
      <charset val="129"/>
    </font>
    <font>
      <b/>
      <sz val="30"/>
      <name val="굴림"/>
      <family val="3"/>
      <charset val="129"/>
    </font>
    <font>
      <b/>
      <sz val="20"/>
      <name val="굴림"/>
      <family val="3"/>
      <charset val="129"/>
    </font>
    <font>
      <b/>
      <sz val="25"/>
      <name val="굴림"/>
      <family val="3"/>
      <charset val="129"/>
    </font>
    <font>
      <b/>
      <sz val="16"/>
      <color theme="1"/>
      <name val="굴림"/>
      <family val="3"/>
      <charset val="129"/>
    </font>
    <font>
      <b/>
      <u/>
      <sz val="24"/>
      <color theme="1"/>
      <name val="굴림"/>
      <family val="3"/>
      <charset val="129"/>
    </font>
    <font>
      <b/>
      <u/>
      <sz val="24"/>
      <color theme="1"/>
      <name val="새굴림"/>
      <family val="1"/>
      <charset val="129"/>
    </font>
    <font>
      <sz val="10"/>
      <name val="돋움"/>
      <family val="3"/>
      <charset val="129"/>
    </font>
    <font>
      <sz val="9"/>
      <name val="굴림체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0"/>
      <color rgb="FF000000"/>
      <name val="새굴림"/>
      <family val="1"/>
      <charset val="129"/>
    </font>
    <font>
      <sz val="10"/>
      <color theme="1"/>
      <name val="새굴림"/>
      <family val="1"/>
      <charset val="129"/>
    </font>
    <font>
      <b/>
      <u val="double"/>
      <sz val="24"/>
      <color theme="1"/>
      <name val="새굴림"/>
      <family val="1"/>
      <charset val="129"/>
    </font>
    <font>
      <b/>
      <u val="double"/>
      <sz val="18"/>
      <color theme="1"/>
      <name val="새굴림"/>
      <family val="1"/>
      <charset val="129"/>
    </font>
    <font>
      <b/>
      <u/>
      <sz val="20"/>
      <color theme="1"/>
      <name val="굴림"/>
      <family val="3"/>
      <charset val="129"/>
    </font>
    <font>
      <b/>
      <u/>
      <sz val="20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1"/>
      <color indexed="8"/>
      <name val="굴림"/>
      <family val="3"/>
      <charset val="129"/>
    </font>
    <font>
      <b/>
      <sz val="11"/>
      <name val="굴림"/>
      <family val="3"/>
      <charset val="129"/>
    </font>
    <font>
      <sz val="9"/>
      <color indexed="8"/>
      <name val="굴림"/>
      <family val="3"/>
      <charset val="129"/>
    </font>
    <font>
      <b/>
      <u/>
      <sz val="18"/>
      <name val="굴림"/>
      <family val="3"/>
      <charset val="129"/>
    </font>
    <font>
      <sz val="9"/>
      <color theme="1"/>
      <name val="굴림"/>
      <family val="3"/>
      <charset val="129"/>
    </font>
    <font>
      <b/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14"/>
      <color rgb="FFFF0000"/>
      <name val="굴림"/>
      <family val="3"/>
      <charset val="129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1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/>
      <bottom style="thin">
        <color rgb="FF000000"/>
      </bottom>
      <diagonal/>
    </border>
    <border>
      <left style="thin">
        <color rgb="FF000000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rgb="FF000000"/>
      </bottom>
      <diagonal/>
    </border>
    <border>
      <left/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3">
    <xf numFmtId="0" fontId="0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8" applyNumberFormat="0" applyFill="0" applyAlignment="0" applyProtection="0">
      <alignment vertical="center"/>
    </xf>
    <xf numFmtId="0" fontId="28" fillId="0" borderId="99" applyNumberFormat="0" applyFill="0" applyAlignment="0" applyProtection="0">
      <alignment vertical="center"/>
    </xf>
    <xf numFmtId="0" fontId="29" fillId="0" borderId="10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101" applyNumberFormat="0" applyAlignment="0" applyProtection="0">
      <alignment vertical="center"/>
    </xf>
    <xf numFmtId="0" fontId="34" fillId="10" borderId="102" applyNumberFormat="0" applyAlignment="0" applyProtection="0">
      <alignment vertical="center"/>
    </xf>
    <xf numFmtId="0" fontId="35" fillId="10" borderId="101" applyNumberFormat="0" applyAlignment="0" applyProtection="0">
      <alignment vertical="center"/>
    </xf>
    <xf numFmtId="0" fontId="36" fillId="0" borderId="103" applyNumberFormat="0" applyFill="0" applyAlignment="0" applyProtection="0">
      <alignment vertical="center"/>
    </xf>
    <xf numFmtId="0" fontId="37" fillId="11" borderId="10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12" borderId="10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6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3" fillId="0" borderId="0"/>
    <xf numFmtId="181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2" fillId="0" borderId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</cellStyleXfs>
  <cellXfs count="640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4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11" fillId="0" borderId="5" xfId="1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 wrapText="1"/>
    </xf>
    <xf numFmtId="176" fontId="11" fillId="0" borderId="5" xfId="1" applyNumberFormat="1" applyFont="1" applyFill="1" applyBorder="1" applyAlignment="1">
      <alignment horizontal="right" vertical="center"/>
    </xf>
    <xf numFmtId="0" fontId="11" fillId="0" borderId="15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1" fillId="0" borderId="5" xfId="1" applyNumberFormat="1" applyFont="1" applyFill="1" applyBorder="1" applyAlignment="1">
      <alignment horizontal="right" vertical="center" wrapText="1"/>
    </xf>
    <xf numFmtId="3" fontId="11" fillId="0" borderId="5" xfId="1" applyNumberFormat="1" applyFont="1" applyFill="1" applyBorder="1" applyAlignment="1">
      <alignment horizontal="right" vertical="center"/>
    </xf>
    <xf numFmtId="0" fontId="11" fillId="0" borderId="15" xfId="1" applyNumberFormat="1" applyFont="1" applyFill="1" applyBorder="1" applyAlignment="1">
      <alignment horizontal="center" vertical="center"/>
    </xf>
    <xf numFmtId="177" fontId="4" fillId="0" borderId="16" xfId="3" applyNumberFormat="1" applyFont="1" applyFill="1" applyBorder="1" applyAlignment="1" applyProtection="1">
      <alignment horizontal="right" vertical="center"/>
      <protection locked="0"/>
    </xf>
    <xf numFmtId="176" fontId="11" fillId="0" borderId="5" xfId="1" applyNumberFormat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0" fontId="11" fillId="0" borderId="18" xfId="1" applyFont="1" applyFill="1" applyBorder="1" applyAlignment="1">
      <alignment horizontal="center" vertical="center"/>
    </xf>
    <xf numFmtId="176" fontId="11" fillId="0" borderId="18" xfId="1" applyNumberFormat="1" applyFont="1" applyFill="1" applyBorder="1" applyAlignment="1">
      <alignment horizontal="right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41" fontId="15" fillId="0" borderId="0" xfId="0" applyNumberFormat="1" applyFont="1">
      <alignment vertical="center"/>
    </xf>
    <xf numFmtId="0" fontId="16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5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41" fontId="11" fillId="0" borderId="0" xfId="3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" fontId="1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76" fontId="15" fillId="0" borderId="5" xfId="0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left" vertical="center" wrapText="1"/>
    </xf>
    <xf numFmtId="176" fontId="15" fillId="0" borderId="23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left" vertical="center" wrapText="1"/>
    </xf>
    <xf numFmtId="3" fontId="14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15" fillId="0" borderId="20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176" fontId="15" fillId="0" borderId="28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>
      <alignment vertical="center"/>
    </xf>
    <xf numFmtId="0" fontId="15" fillId="0" borderId="52" xfId="0" applyFont="1" applyFill="1" applyBorder="1" applyAlignment="1">
      <alignment horizontal="left" vertical="center" wrapText="1"/>
    </xf>
    <xf numFmtId="176" fontId="15" fillId="0" borderId="52" xfId="0" applyNumberFormat="1" applyFont="1" applyFill="1" applyBorder="1" applyAlignment="1">
      <alignment horizontal="right" vertical="center" wrapText="1"/>
    </xf>
    <xf numFmtId="178" fontId="15" fillId="0" borderId="41" xfId="0" applyNumberFormat="1" applyFont="1" applyFill="1" applyBorder="1" applyAlignment="1">
      <alignment horizontal="center" vertical="center" wrapText="1"/>
    </xf>
    <xf numFmtId="3" fontId="14" fillId="0" borderId="9" xfId="3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54" xfId="0" applyFont="1" applyFill="1" applyBorder="1" applyAlignment="1">
      <alignment horizontal="left" vertical="center" wrapText="1"/>
    </xf>
    <xf numFmtId="176" fontId="15" fillId="0" borderId="59" xfId="0" applyNumberFormat="1" applyFont="1" applyFill="1" applyBorder="1" applyAlignment="1">
      <alignment horizontal="right" vertical="center" wrapText="1"/>
    </xf>
    <xf numFmtId="0" fontId="15" fillId="0" borderId="35" xfId="0" applyFont="1" applyFill="1" applyBorder="1" applyAlignment="1">
      <alignment horizontal="left" vertical="center" wrapText="1"/>
    </xf>
    <xf numFmtId="176" fontId="15" fillId="0" borderId="36" xfId="0" applyNumberFormat="1" applyFont="1" applyFill="1" applyBorder="1" applyAlignment="1">
      <alignment horizontal="right" vertical="center" wrapText="1"/>
    </xf>
    <xf numFmtId="176" fontId="15" fillId="0" borderId="4" xfId="0" applyNumberFormat="1" applyFont="1" applyFill="1" applyBorder="1" applyAlignment="1">
      <alignment horizontal="right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5" fillId="0" borderId="60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41" fontId="15" fillId="0" borderId="9" xfId="2" applyFont="1" applyFill="1" applyBorder="1" applyAlignment="1" applyProtection="1">
      <alignment vertical="center" shrinkToFit="1"/>
      <protection locked="0"/>
    </xf>
    <xf numFmtId="41" fontId="12" fillId="0" borderId="0" xfId="2" applyFont="1" applyBorder="1" applyAlignment="1">
      <alignment horizontal="right" vertical="center" wrapText="1"/>
    </xf>
    <xf numFmtId="41" fontId="15" fillId="0" borderId="0" xfId="2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76" fontId="15" fillId="0" borderId="61" xfId="0" applyNumberFormat="1" applyFont="1" applyFill="1" applyBorder="1" applyAlignment="1">
      <alignment horizontal="right" vertical="center" wrapText="1"/>
    </xf>
    <xf numFmtId="0" fontId="15" fillId="0" borderId="62" xfId="0" applyFont="1" applyFill="1" applyBorder="1" applyAlignment="1">
      <alignment horizontal="left" vertical="center" wrapText="1"/>
    </xf>
    <xf numFmtId="0" fontId="15" fillId="0" borderId="65" xfId="0" applyFont="1" applyFill="1" applyBorder="1" applyAlignment="1">
      <alignment horizontal="left" vertical="center" wrapText="1"/>
    </xf>
    <xf numFmtId="0" fontId="15" fillId="0" borderId="66" xfId="0" applyFont="1" applyFill="1" applyBorder="1" applyAlignment="1">
      <alignment horizontal="left" vertical="center" wrapText="1"/>
    </xf>
    <xf numFmtId="3" fontId="14" fillId="0" borderId="68" xfId="3" applyNumberFormat="1" applyFont="1" applyFill="1" applyBorder="1" applyAlignment="1" applyProtection="1">
      <alignment horizontal="center" vertical="center" shrinkToFit="1"/>
      <protection locked="0"/>
    </xf>
    <xf numFmtId="3" fontId="14" fillId="0" borderId="70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5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6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7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4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8" xfId="3" applyNumberFormat="1" applyFont="1" applyFill="1" applyBorder="1" applyAlignment="1" applyProtection="1">
      <alignment horizontal="center" vertical="center" shrinkToFit="1"/>
      <protection locked="0"/>
    </xf>
    <xf numFmtId="3" fontId="14" fillId="3" borderId="71" xfId="3" applyNumberFormat="1" applyFont="1" applyFill="1" applyBorder="1" applyAlignment="1" applyProtection="1">
      <alignment horizontal="center" vertical="center" shrinkToFit="1"/>
      <protection locked="0"/>
    </xf>
    <xf numFmtId="3" fontId="15" fillId="3" borderId="27" xfId="0" applyNumberFormat="1" applyFont="1" applyFill="1" applyBorder="1" applyAlignment="1">
      <alignment horizontal="right" vertical="center" wrapText="1"/>
    </xf>
    <xf numFmtId="176" fontId="15" fillId="3" borderId="48" xfId="0" applyNumberFormat="1" applyFont="1" applyFill="1" applyBorder="1" applyAlignment="1">
      <alignment horizontal="right" vertical="center" wrapText="1"/>
    </xf>
    <xf numFmtId="0" fontId="15" fillId="0" borderId="82" xfId="0" applyFont="1" applyFill="1" applyBorder="1" applyAlignment="1">
      <alignment horizontal="left" vertical="center" wrapText="1"/>
    </xf>
    <xf numFmtId="176" fontId="15" fillId="0" borderId="82" xfId="0" applyNumberFormat="1" applyFont="1" applyFill="1" applyBorder="1" applyAlignment="1">
      <alignment horizontal="right" vertical="center" wrapText="1"/>
    </xf>
    <xf numFmtId="0" fontId="15" fillId="0" borderId="83" xfId="0" applyFont="1" applyFill="1" applyBorder="1" applyAlignment="1">
      <alignment horizontal="left" vertical="center" wrapText="1"/>
    </xf>
    <xf numFmtId="0" fontId="15" fillId="0" borderId="84" xfId="0" applyFont="1" applyFill="1" applyBorder="1" applyAlignment="1">
      <alignment horizontal="left" vertical="center" wrapText="1"/>
    </xf>
    <xf numFmtId="0" fontId="10" fillId="5" borderId="85" xfId="0" applyFont="1" applyFill="1" applyBorder="1" applyAlignment="1">
      <alignment horizontal="center" vertical="center" shrinkToFit="1"/>
    </xf>
    <xf numFmtId="0" fontId="10" fillId="5" borderId="86" xfId="0" applyFont="1" applyFill="1" applyBorder="1" applyAlignment="1">
      <alignment horizontal="center" vertical="center" shrinkToFit="1"/>
    </xf>
    <xf numFmtId="0" fontId="11" fillId="5" borderId="14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1" fillId="5" borderId="11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/>
    </xf>
    <xf numFmtId="0" fontId="11" fillId="5" borderId="13" xfId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79" xfId="0" applyFont="1" applyFill="1" applyBorder="1" applyAlignment="1">
      <alignment horizontal="center" vertical="center" wrapText="1"/>
    </xf>
    <xf numFmtId="0" fontId="15" fillId="5" borderId="80" xfId="0" applyFont="1" applyFill="1" applyBorder="1" applyAlignment="1">
      <alignment horizontal="center" vertical="center" wrapText="1"/>
    </xf>
    <xf numFmtId="0" fontId="15" fillId="5" borderId="81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 wrapText="1"/>
    </xf>
    <xf numFmtId="0" fontId="25" fillId="0" borderId="5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right" vertical="center" wrapText="1"/>
    </xf>
    <xf numFmtId="3" fontId="25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 wrapText="1"/>
    </xf>
    <xf numFmtId="3" fontId="25" fillId="3" borderId="2" xfId="0" applyNumberFormat="1" applyFont="1" applyFill="1" applyBorder="1" applyAlignment="1">
      <alignment horizontal="right" vertical="center" wrapText="1"/>
    </xf>
    <xf numFmtId="41" fontId="11" fillId="0" borderId="5" xfId="2" applyFont="1" applyBorder="1" applyAlignment="1">
      <alignment horizontal="center" vertical="center"/>
    </xf>
    <xf numFmtId="41" fontId="11" fillId="0" borderId="5" xfId="2" applyFont="1" applyBorder="1" applyAlignment="1">
      <alignment horizontal="right" vertical="center"/>
    </xf>
    <xf numFmtId="176" fontId="15" fillId="0" borderId="90" xfId="0" applyNumberFormat="1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horizontal="left" vertical="center" wrapText="1"/>
    </xf>
    <xf numFmtId="176" fontId="15" fillId="0" borderId="9" xfId="0" applyNumberFormat="1" applyFont="1" applyFill="1" applyBorder="1" applyAlignment="1">
      <alignment horizontal="right" vertical="center" wrapText="1"/>
    </xf>
    <xf numFmtId="0" fontId="25" fillId="0" borderId="54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3" borderId="97" xfId="0" applyFont="1" applyFill="1" applyBorder="1" applyAlignment="1">
      <alignment horizontal="center" vertical="center" wrapText="1"/>
    </xf>
    <xf numFmtId="179" fontId="45" fillId="0" borderId="1" xfId="0" applyNumberFormat="1" applyFont="1" applyFill="1" applyBorder="1" applyAlignment="1">
      <alignment horizontal="right" vertical="center" wrapText="1"/>
    </xf>
    <xf numFmtId="3" fontId="45" fillId="0" borderId="2" xfId="0" applyNumberFormat="1" applyFont="1" applyBorder="1" applyAlignment="1">
      <alignment horizontal="right" vertical="center" wrapText="1"/>
    </xf>
    <xf numFmtId="3" fontId="45" fillId="0" borderId="2" xfId="0" applyNumberFormat="1" applyFont="1" applyFill="1" applyBorder="1" applyAlignment="1">
      <alignment horizontal="right" vertical="center" wrapText="1"/>
    </xf>
    <xf numFmtId="0" fontId="45" fillId="0" borderId="2" xfId="0" applyFont="1" applyFill="1" applyBorder="1" applyAlignment="1">
      <alignment horizontal="right" vertical="center" wrapText="1"/>
    </xf>
    <xf numFmtId="179" fontId="45" fillId="0" borderId="87" xfId="0" applyNumberFormat="1" applyFont="1" applyFill="1" applyBorder="1" applyAlignment="1">
      <alignment horizontal="right" vertical="center" wrapText="1"/>
    </xf>
    <xf numFmtId="3" fontId="45" fillId="0" borderId="52" xfId="0" applyNumberFormat="1" applyFont="1" applyFill="1" applyBorder="1" applyAlignment="1">
      <alignment horizontal="right" vertical="center" wrapText="1"/>
    </xf>
    <xf numFmtId="41" fontId="46" fillId="5" borderId="117" xfId="2" applyFont="1" applyFill="1" applyBorder="1" applyAlignment="1">
      <alignment horizontal="center" vertical="center" shrinkToFit="1"/>
    </xf>
    <xf numFmtId="41" fontId="46" fillId="5" borderId="113" xfId="2" applyFont="1" applyFill="1" applyBorder="1" applyAlignment="1">
      <alignment horizontal="center" vertical="center" shrinkToFit="1"/>
    </xf>
    <xf numFmtId="41" fontId="46" fillId="5" borderId="116" xfId="2" applyFont="1" applyFill="1" applyBorder="1" applyAlignment="1">
      <alignment horizontal="center" vertical="center" shrinkToFit="1"/>
    </xf>
    <xf numFmtId="41" fontId="45" fillId="0" borderId="29" xfId="2" applyFont="1" applyFill="1" applyBorder="1" applyAlignment="1">
      <alignment horizontal="left" vertical="center" shrinkToFit="1"/>
    </xf>
    <xf numFmtId="41" fontId="45" fillId="0" borderId="7" xfId="2" applyFont="1" applyFill="1" applyBorder="1" applyAlignment="1">
      <alignment horizontal="left" vertical="center" shrinkToFit="1"/>
    </xf>
    <xf numFmtId="179" fontId="45" fillId="0" borderId="2" xfId="0" applyNumberFormat="1" applyFont="1" applyFill="1" applyBorder="1" applyAlignment="1">
      <alignment horizontal="right" vertical="center" wrapText="1"/>
    </xf>
    <xf numFmtId="41" fontId="46" fillId="0" borderId="30" xfId="2" applyFont="1" applyBorder="1" applyAlignment="1">
      <alignment vertical="center" shrinkToFit="1"/>
    </xf>
    <xf numFmtId="41" fontId="45" fillId="0" borderId="14" xfId="2" applyFont="1" applyFill="1" applyBorder="1" applyAlignment="1">
      <alignment horizontal="left" vertical="center" shrinkToFit="1"/>
    </xf>
    <xf numFmtId="41" fontId="45" fillId="0" borderId="5" xfId="2" applyFont="1" applyFill="1" applyBorder="1" applyAlignment="1">
      <alignment horizontal="left" vertical="center" shrinkToFit="1"/>
    </xf>
    <xf numFmtId="41" fontId="46" fillId="0" borderId="15" xfId="2" applyFont="1" applyBorder="1" applyAlignment="1">
      <alignment vertical="center" shrinkToFit="1"/>
    </xf>
    <xf numFmtId="41" fontId="45" fillId="0" borderId="20" xfId="2" applyFont="1" applyFill="1" applyBorder="1" applyAlignment="1">
      <alignment horizontal="left" vertical="center" shrinkToFit="1"/>
    </xf>
    <xf numFmtId="41" fontId="45" fillId="0" borderId="6" xfId="2" applyFont="1" applyFill="1" applyBorder="1" applyAlignment="1">
      <alignment horizontal="left" vertical="center" shrinkToFit="1"/>
    </xf>
    <xf numFmtId="0" fontId="45" fillId="0" borderId="52" xfId="0" applyFont="1" applyFill="1" applyBorder="1" applyAlignment="1">
      <alignment horizontal="right" vertical="center" wrapText="1"/>
    </xf>
    <xf numFmtId="41" fontId="46" fillId="0" borderId="21" xfId="2" applyFont="1" applyBorder="1" applyAlignment="1">
      <alignment vertical="center" shrinkToFit="1"/>
    </xf>
    <xf numFmtId="41" fontId="46" fillId="37" borderId="113" xfId="2" applyFont="1" applyFill="1" applyBorder="1" applyAlignment="1">
      <alignment horizontal="right" vertical="center" shrinkToFit="1"/>
    </xf>
    <xf numFmtId="179" fontId="45" fillId="37" borderId="114" xfId="0" applyNumberFormat="1" applyFont="1" applyFill="1" applyBorder="1" applyAlignment="1">
      <alignment horizontal="right" vertical="center" wrapText="1"/>
    </xf>
    <xf numFmtId="3" fontId="45" fillId="37" borderId="114" xfId="0" applyNumberFormat="1" applyFont="1" applyFill="1" applyBorder="1" applyAlignment="1">
      <alignment horizontal="right" vertical="center" wrapText="1"/>
    </xf>
    <xf numFmtId="41" fontId="46" fillId="37" borderId="116" xfId="2" applyFont="1" applyFill="1" applyBorder="1" applyAlignment="1">
      <alignment horizontal="right" vertical="center" shrinkToFit="1"/>
    </xf>
    <xf numFmtId="179" fontId="25" fillId="0" borderId="2" xfId="0" applyNumberFormat="1" applyFont="1" applyFill="1" applyBorder="1" applyAlignment="1">
      <alignment horizontal="right" vertical="center" wrapText="1"/>
    </xf>
    <xf numFmtId="179" fontId="25" fillId="0" borderId="59" xfId="0" applyNumberFormat="1" applyFont="1" applyFill="1" applyBorder="1" applyAlignment="1">
      <alignment horizontal="right" vertical="center" wrapText="1"/>
    </xf>
    <xf numFmtId="0" fontId="25" fillId="0" borderId="28" xfId="0" applyFont="1" applyFill="1" applyBorder="1" applyAlignment="1">
      <alignment horizontal="right" vertical="center" wrapText="1"/>
    </xf>
    <xf numFmtId="0" fontId="25" fillId="0" borderId="59" xfId="0" applyFont="1" applyFill="1" applyBorder="1" applyAlignment="1">
      <alignment horizontal="right" vertical="center" wrapText="1"/>
    </xf>
    <xf numFmtId="3" fontId="25" fillId="0" borderId="59" xfId="0" applyNumberFormat="1" applyFont="1" applyFill="1" applyBorder="1" applyAlignment="1">
      <alignment horizontal="right" vertical="center" wrapText="1"/>
    </xf>
    <xf numFmtId="3" fontId="25" fillId="38" borderId="121" xfId="0" applyNumberFormat="1" applyFont="1" applyFill="1" applyBorder="1" applyAlignment="1">
      <alignment horizontal="right" vertical="center" wrapText="1"/>
    </xf>
    <xf numFmtId="179" fontId="25" fillId="38" borderId="122" xfId="0" applyNumberFormat="1" applyFont="1" applyFill="1" applyBorder="1" applyAlignment="1">
      <alignment horizontal="right" vertical="center" wrapText="1"/>
    </xf>
    <xf numFmtId="3" fontId="25" fillId="38" borderId="122" xfId="0" applyNumberFormat="1" applyFont="1" applyFill="1" applyBorder="1" applyAlignment="1">
      <alignment horizontal="right" vertical="center" wrapText="1"/>
    </xf>
    <xf numFmtId="0" fontId="10" fillId="5" borderId="108" xfId="0" applyFont="1" applyFill="1" applyBorder="1" applyAlignment="1">
      <alignment horizontal="center" vertical="center" wrapText="1"/>
    </xf>
    <xf numFmtId="3" fontId="25" fillId="38" borderId="120" xfId="0" applyNumberFormat="1" applyFont="1" applyFill="1" applyBorder="1" applyAlignment="1">
      <alignment horizontal="right" vertical="center" wrapText="1"/>
    </xf>
    <xf numFmtId="0" fontId="25" fillId="0" borderId="52" xfId="0" applyFont="1" applyFill="1" applyBorder="1" applyAlignment="1">
      <alignment horizontal="center" vertical="center" wrapText="1"/>
    </xf>
    <xf numFmtId="179" fontId="25" fillId="0" borderId="52" xfId="0" applyNumberFormat="1" applyFont="1" applyFill="1" applyBorder="1" applyAlignment="1">
      <alignment horizontal="right" vertical="center" wrapText="1"/>
    </xf>
    <xf numFmtId="0" fontId="25" fillId="3" borderId="38" xfId="0" applyFont="1" applyFill="1" applyBorder="1" applyAlignment="1">
      <alignment horizontal="center" vertical="center" wrapText="1"/>
    </xf>
    <xf numFmtId="3" fontId="25" fillId="3" borderId="38" xfId="0" applyNumberFormat="1" applyFont="1" applyFill="1" applyBorder="1" applyAlignment="1">
      <alignment horizontal="right" vertical="center" wrapText="1"/>
    </xf>
    <xf numFmtId="0" fontId="25" fillId="0" borderId="79" xfId="0" applyFont="1" applyFill="1" applyBorder="1" applyAlignment="1">
      <alignment horizontal="left" vertical="center" wrapText="1"/>
    </xf>
    <xf numFmtId="0" fontId="25" fillId="0" borderId="80" xfId="0" applyFont="1" applyFill="1" applyBorder="1" applyAlignment="1">
      <alignment horizontal="left" vertical="center" wrapText="1"/>
    </xf>
    <xf numFmtId="0" fontId="25" fillId="0" borderId="38" xfId="0" applyFont="1" applyFill="1" applyBorder="1" applyAlignment="1">
      <alignment horizontal="center" vertical="center" wrapText="1"/>
    </xf>
    <xf numFmtId="3" fontId="25" fillId="0" borderId="38" xfId="0" applyNumberFormat="1" applyFont="1" applyFill="1" applyBorder="1" applyAlignment="1">
      <alignment horizontal="right" vertical="center" wrapText="1"/>
    </xf>
    <xf numFmtId="0" fontId="25" fillId="0" borderId="38" xfId="0" applyFont="1" applyFill="1" applyBorder="1" applyAlignment="1">
      <alignment horizontal="right" vertical="center" wrapText="1"/>
    </xf>
    <xf numFmtId="0" fontId="25" fillId="0" borderId="118" xfId="0" applyFont="1" applyFill="1" applyBorder="1" applyAlignment="1">
      <alignment horizontal="right" vertical="center" wrapText="1"/>
    </xf>
    <xf numFmtId="0" fontId="25" fillId="0" borderId="124" xfId="0" applyFont="1" applyFill="1" applyBorder="1" applyAlignment="1">
      <alignment horizontal="left" vertical="center" wrapText="1"/>
    </xf>
    <xf numFmtId="0" fontId="25" fillId="0" borderId="97" xfId="0" applyFont="1" applyFill="1" applyBorder="1" applyAlignment="1">
      <alignment horizontal="left" vertical="center" wrapText="1"/>
    </xf>
    <xf numFmtId="0" fontId="25" fillId="0" borderId="97" xfId="0" applyFont="1" applyFill="1" applyBorder="1" applyAlignment="1">
      <alignment horizontal="center" vertical="center" wrapText="1"/>
    </xf>
    <xf numFmtId="179" fontId="25" fillId="0" borderId="97" xfId="0" applyNumberFormat="1" applyFont="1" applyFill="1" applyBorder="1" applyAlignment="1">
      <alignment horizontal="right" vertical="center" wrapText="1"/>
    </xf>
    <xf numFmtId="179" fontId="25" fillId="0" borderId="119" xfId="0" applyNumberFormat="1" applyFont="1" applyFill="1" applyBorder="1" applyAlignment="1">
      <alignment horizontal="right" vertical="center" wrapText="1"/>
    </xf>
    <xf numFmtId="179" fontId="25" fillId="38" borderId="109" xfId="0" applyNumberFormat="1" applyFont="1" applyFill="1" applyBorder="1" applyAlignment="1">
      <alignment horizontal="right" vertical="center" wrapText="1"/>
    </xf>
    <xf numFmtId="0" fontId="10" fillId="5" borderId="64" xfId="0" applyFont="1" applyFill="1" applyBorder="1" applyAlignment="1">
      <alignment horizontal="center" vertical="center" wrapText="1"/>
    </xf>
    <xf numFmtId="0" fontId="10" fillId="5" borderId="80" xfId="0" applyFont="1" applyFill="1" applyBorder="1" applyAlignment="1">
      <alignment horizontal="center" vertical="center" wrapText="1"/>
    </xf>
    <xf numFmtId="0" fontId="10" fillId="5" borderId="63" xfId="0" applyFont="1" applyFill="1" applyBorder="1" applyAlignment="1">
      <alignment horizontal="center" vertical="center" wrapText="1"/>
    </xf>
    <xf numFmtId="3" fontId="25" fillId="0" borderId="118" xfId="0" applyNumberFormat="1" applyFont="1" applyFill="1" applyBorder="1" applyAlignment="1">
      <alignment horizontal="right" vertical="center" wrapText="1"/>
    </xf>
    <xf numFmtId="0" fontId="25" fillId="0" borderId="97" xfId="0" applyFont="1" applyFill="1" applyBorder="1" applyAlignment="1">
      <alignment horizontal="right" vertical="center" wrapText="1"/>
    </xf>
    <xf numFmtId="0" fontId="25" fillId="0" borderId="119" xfId="0" applyFont="1" applyFill="1" applyBorder="1" applyAlignment="1">
      <alignment horizontal="right" vertical="center" wrapText="1"/>
    </xf>
    <xf numFmtId="3" fontId="25" fillId="0" borderId="97" xfId="0" applyNumberFormat="1" applyFont="1" applyFill="1" applyBorder="1" applyAlignment="1">
      <alignment horizontal="right" vertical="center" wrapText="1"/>
    </xf>
    <xf numFmtId="3" fontId="25" fillId="38" borderId="125" xfId="0" applyNumberFormat="1" applyFont="1" applyFill="1" applyBorder="1" applyAlignment="1">
      <alignment horizontal="right" vertical="center" wrapText="1"/>
    </xf>
    <xf numFmtId="41" fontId="25" fillId="0" borderId="2" xfId="2" applyFont="1" applyFill="1" applyBorder="1" applyAlignment="1">
      <alignment horizontal="right" vertical="center" wrapText="1"/>
    </xf>
    <xf numFmtId="41" fontId="9" fillId="0" borderId="0" xfId="2" applyFont="1">
      <alignment vertical="center"/>
    </xf>
    <xf numFmtId="41" fontId="10" fillId="0" borderId="0" xfId="2" applyFont="1">
      <alignment vertical="center"/>
    </xf>
    <xf numFmtId="41" fontId="25" fillId="0" borderId="118" xfId="2" applyFont="1" applyFill="1" applyBorder="1" applyAlignment="1">
      <alignment horizontal="right" vertical="center" wrapText="1"/>
    </xf>
    <xf numFmtId="41" fontId="25" fillId="0" borderId="59" xfId="2" applyFont="1" applyFill="1" applyBorder="1" applyAlignment="1">
      <alignment horizontal="right" vertical="center" wrapText="1"/>
    </xf>
    <xf numFmtId="41" fontId="25" fillId="0" borderId="2" xfId="0" applyNumberFormat="1" applyFont="1" applyFill="1" applyBorder="1" applyAlignment="1">
      <alignment horizontal="right" vertical="center" wrapText="1"/>
    </xf>
    <xf numFmtId="0" fontId="25" fillId="0" borderId="52" xfId="0" applyFont="1" applyFill="1" applyBorder="1" applyAlignment="1">
      <alignment horizontal="right" vertical="center" wrapText="1"/>
    </xf>
    <xf numFmtId="0" fontId="25" fillId="0" borderId="123" xfId="0" applyFont="1" applyFill="1" applyBorder="1" applyAlignment="1">
      <alignment horizontal="right" vertical="center" wrapText="1"/>
    </xf>
    <xf numFmtId="0" fontId="51" fillId="5" borderId="117" xfId="0" applyFont="1" applyFill="1" applyBorder="1" applyAlignment="1">
      <alignment horizontal="center" vertical="center" wrapText="1"/>
    </xf>
    <xf numFmtId="0" fontId="51" fillId="5" borderId="113" xfId="0" applyFont="1" applyFill="1" applyBorder="1" applyAlignment="1">
      <alignment horizontal="center" vertical="center" wrapText="1"/>
    </xf>
    <xf numFmtId="0" fontId="51" fillId="5" borderId="126" xfId="0" applyFont="1" applyFill="1" applyBorder="1" applyAlignment="1">
      <alignment horizontal="center" vertical="center" wrapText="1"/>
    </xf>
    <xf numFmtId="41" fontId="9" fillId="0" borderId="0" xfId="2" applyFont="1" applyAlignment="1">
      <alignment horizontal="right" vertical="center"/>
    </xf>
    <xf numFmtId="41" fontId="51" fillId="5" borderId="114" xfId="2" applyFont="1" applyFill="1" applyBorder="1" applyAlignment="1">
      <alignment horizontal="center" vertical="center" wrapText="1"/>
    </xf>
    <xf numFmtId="41" fontId="51" fillId="5" borderId="127" xfId="2" applyFont="1" applyFill="1" applyBorder="1" applyAlignment="1">
      <alignment horizontal="center" vertical="center" wrapText="1"/>
    </xf>
    <xf numFmtId="41" fontId="51" fillId="5" borderId="110" xfId="2" applyFont="1" applyFill="1" applyBorder="1" applyAlignment="1">
      <alignment horizontal="center" vertical="center" wrapText="1"/>
    </xf>
    <xf numFmtId="41" fontId="25" fillId="0" borderId="122" xfId="2" applyFont="1" applyFill="1" applyBorder="1" applyAlignment="1">
      <alignment horizontal="right" vertical="center" wrapText="1"/>
    </xf>
    <xf numFmtId="41" fontId="25" fillId="3" borderId="2" xfId="2" applyFont="1" applyFill="1" applyBorder="1" applyAlignment="1">
      <alignment horizontal="right" vertical="center" wrapText="1"/>
    </xf>
    <xf numFmtId="179" fontId="25" fillId="0" borderId="2" xfId="2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5" fillId="0" borderId="82" xfId="0" applyFont="1" applyFill="1" applyBorder="1" applyAlignment="1">
      <alignment horizontal="left" vertical="center" wrapText="1"/>
    </xf>
    <xf numFmtId="179" fontId="25" fillId="0" borderId="59" xfId="2" applyNumberFormat="1" applyFont="1" applyFill="1" applyBorder="1" applyAlignment="1">
      <alignment horizontal="right" vertical="center" wrapText="1"/>
    </xf>
    <xf numFmtId="179" fontId="25" fillId="0" borderId="122" xfId="2" applyNumberFormat="1" applyFont="1" applyFill="1" applyBorder="1" applyAlignment="1">
      <alignment horizontal="right" vertical="center" wrapText="1"/>
    </xf>
    <xf numFmtId="179" fontId="25" fillId="0" borderId="52" xfId="2" applyNumberFormat="1" applyFont="1" applyFill="1" applyBorder="1" applyAlignment="1">
      <alignment horizontal="right" vertical="center" wrapText="1"/>
    </xf>
    <xf numFmtId="179" fontId="25" fillId="0" borderId="123" xfId="2" applyNumberFormat="1" applyFont="1" applyFill="1" applyBorder="1" applyAlignment="1">
      <alignment horizontal="right" vertical="center" wrapText="1"/>
    </xf>
    <xf numFmtId="179" fontId="25" fillId="0" borderId="128" xfId="2" applyNumberFormat="1" applyFont="1" applyFill="1" applyBorder="1" applyAlignment="1">
      <alignment horizontal="right" vertical="center" wrapText="1"/>
    </xf>
    <xf numFmtId="41" fontId="25" fillId="3" borderId="38" xfId="2" applyFont="1" applyFill="1" applyBorder="1" applyAlignment="1">
      <alignment horizontal="right" vertical="center" wrapText="1"/>
    </xf>
    <xf numFmtId="0" fontId="25" fillId="0" borderId="83" xfId="0" applyFont="1" applyFill="1" applyBorder="1" applyAlignment="1">
      <alignment horizontal="left" vertical="center" wrapText="1"/>
    </xf>
    <xf numFmtId="179" fontId="25" fillId="3" borderId="97" xfId="0" applyNumberFormat="1" applyFont="1" applyFill="1" applyBorder="1" applyAlignment="1">
      <alignment horizontal="right" vertical="center" wrapText="1"/>
    </xf>
    <xf numFmtId="0" fontId="25" fillId="0" borderId="129" xfId="0" applyFont="1" applyFill="1" applyBorder="1" applyAlignment="1">
      <alignment horizontal="right" vertical="center" wrapText="1"/>
    </xf>
    <xf numFmtId="3" fontId="25" fillId="0" borderId="129" xfId="0" applyNumberFormat="1" applyFont="1" applyFill="1" applyBorder="1" applyAlignment="1">
      <alignment horizontal="right" vertical="center" wrapText="1"/>
    </xf>
    <xf numFmtId="3" fontId="25" fillId="0" borderId="119" xfId="0" applyNumberFormat="1" applyFont="1" applyFill="1" applyBorder="1" applyAlignment="1">
      <alignment horizontal="right" vertical="center" wrapText="1"/>
    </xf>
    <xf numFmtId="179" fontId="25" fillId="0" borderId="123" xfId="0" applyNumberFormat="1" applyFont="1" applyFill="1" applyBorder="1" applyAlignment="1">
      <alignment horizontal="right" vertical="center" wrapText="1"/>
    </xf>
    <xf numFmtId="0" fontId="25" fillId="0" borderId="130" xfId="0" applyFont="1" applyFill="1" applyBorder="1" applyAlignment="1">
      <alignment horizontal="right" vertical="center" wrapText="1"/>
    </xf>
    <xf numFmtId="3" fontId="25" fillId="3" borderId="118" xfId="0" applyNumberFormat="1" applyFont="1" applyFill="1" applyBorder="1" applyAlignment="1">
      <alignment horizontal="right" vertical="center" wrapText="1"/>
    </xf>
    <xf numFmtId="3" fontId="25" fillId="3" borderId="59" xfId="0" applyNumberFormat="1" applyFont="1" applyFill="1" applyBorder="1" applyAlignment="1">
      <alignment horizontal="right" vertical="center" wrapText="1"/>
    </xf>
    <xf numFmtId="179" fontId="25" fillId="3" borderId="119" xfId="0" applyNumberFormat="1" applyFont="1" applyFill="1" applyBorder="1" applyAlignment="1">
      <alignment horizontal="right" vertical="center" wrapText="1"/>
    </xf>
    <xf numFmtId="3" fontId="25" fillId="3" borderId="120" xfId="0" applyNumberFormat="1" applyFont="1" applyFill="1" applyBorder="1" applyAlignment="1">
      <alignment horizontal="right" vertical="center" wrapText="1"/>
    </xf>
    <xf numFmtId="3" fontId="25" fillId="3" borderId="122" xfId="0" applyNumberFormat="1" applyFont="1" applyFill="1" applyBorder="1" applyAlignment="1">
      <alignment horizontal="right" vertical="center" wrapText="1"/>
    </xf>
    <xf numFmtId="179" fontId="25" fillId="3" borderId="109" xfId="0" applyNumberFormat="1" applyFont="1" applyFill="1" applyBorder="1" applyAlignment="1">
      <alignment horizontal="right" vertical="center" wrapText="1"/>
    </xf>
    <xf numFmtId="0" fontId="52" fillId="2" borderId="5" xfId="0" applyFont="1" applyFill="1" applyBorder="1" applyAlignment="1" applyProtection="1">
      <alignment horizontal="center" vertical="center" wrapText="1"/>
    </xf>
    <xf numFmtId="0" fontId="52" fillId="2" borderId="6" xfId="0" applyFont="1" applyFill="1" applyBorder="1" applyAlignment="1" applyProtection="1">
      <alignment horizontal="center" vertical="center" wrapText="1"/>
    </xf>
    <xf numFmtId="0" fontId="11" fillId="0" borderId="6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52" fillId="2" borderId="12" xfId="0" applyFont="1" applyFill="1" applyBorder="1" applyAlignment="1" applyProtection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41" fontId="11" fillId="0" borderId="0" xfId="2" applyFont="1" applyAlignment="1">
      <alignment horizontal="left" vertical="center"/>
    </xf>
    <xf numFmtId="41" fontId="11" fillId="4" borderId="113" xfId="2" applyFont="1" applyFill="1" applyBorder="1" applyAlignment="1">
      <alignment vertical="center"/>
    </xf>
    <xf numFmtId="41" fontId="11" fillId="0" borderId="5" xfId="2" applyFont="1" applyBorder="1" applyAlignment="1">
      <alignment vertical="center"/>
    </xf>
    <xf numFmtId="41" fontId="52" fillId="2" borderId="5" xfId="2" applyFont="1" applyFill="1" applyBorder="1" applyAlignment="1" applyProtection="1">
      <alignment vertical="center" wrapText="1"/>
    </xf>
    <xf numFmtId="41" fontId="11" fillId="0" borderId="8" xfId="2" applyFont="1" applyBorder="1" applyAlignment="1">
      <alignment vertical="center"/>
    </xf>
    <xf numFmtId="41" fontId="11" fillId="0" borderId="34" xfId="2" applyFont="1" applyBorder="1" applyAlignment="1">
      <alignment vertical="center"/>
    </xf>
    <xf numFmtId="41" fontId="11" fillId="4" borderId="113" xfId="3" applyFont="1" applyFill="1" applyBorder="1" applyAlignment="1">
      <alignment horizontal="right" vertical="center"/>
    </xf>
    <xf numFmtId="0" fontId="11" fillId="40" borderId="11" xfId="1" applyFont="1" applyFill="1" applyBorder="1" applyAlignment="1">
      <alignment horizontal="center" vertical="center"/>
    </xf>
    <xf numFmtId="0" fontId="11" fillId="4" borderId="116" xfId="1" applyFont="1" applyFill="1" applyBorder="1" applyAlignment="1">
      <alignment horizontal="center" vertical="center"/>
    </xf>
    <xf numFmtId="0" fontId="11" fillId="0" borderId="5" xfId="2" applyNumberFormat="1" applyFont="1" applyBorder="1" applyAlignment="1">
      <alignment horizontal="right" vertical="center"/>
    </xf>
    <xf numFmtId="0" fontId="11" fillId="5" borderId="117" xfId="1" applyFont="1" applyFill="1" applyBorder="1" applyAlignment="1">
      <alignment horizontal="center" vertical="center"/>
    </xf>
    <xf numFmtId="0" fontId="11" fillId="5" borderId="116" xfId="1" applyFont="1" applyFill="1" applyBorder="1" applyAlignment="1">
      <alignment horizontal="center" vertical="center"/>
    </xf>
    <xf numFmtId="41" fontId="11" fillId="5" borderId="115" xfId="3" applyFont="1" applyFill="1" applyBorder="1" applyAlignment="1">
      <alignment horizontal="center" vertical="center"/>
    </xf>
    <xf numFmtId="41" fontId="11" fillId="5" borderId="113" xfId="3" applyFont="1" applyFill="1" applyBorder="1" applyAlignment="1">
      <alignment horizontal="center" vertical="center" wrapText="1"/>
    </xf>
    <xf numFmtId="0" fontId="11" fillId="40" borderId="17" xfId="1" applyFont="1" applyFill="1" applyBorder="1" applyAlignment="1">
      <alignment horizontal="center" vertical="center"/>
    </xf>
    <xf numFmtId="0" fontId="11" fillId="5" borderId="113" xfId="1" applyFont="1" applyFill="1" applyBorder="1" applyAlignment="1">
      <alignment horizontal="center" vertical="center"/>
    </xf>
    <xf numFmtId="0" fontId="11" fillId="40" borderId="14" xfId="1" applyFont="1" applyFill="1" applyBorder="1" applyAlignment="1">
      <alignment horizontal="center" vertical="center"/>
    </xf>
    <xf numFmtId="0" fontId="11" fillId="5" borderId="113" xfId="1" applyFont="1" applyFill="1" applyBorder="1" applyAlignment="1">
      <alignment horizontal="center" vertical="center" wrapText="1"/>
    </xf>
    <xf numFmtId="0" fontId="54" fillId="2" borderId="132" xfId="0" applyFont="1" applyFill="1" applyBorder="1" applyAlignment="1" applyProtection="1">
      <alignment horizontal="center" vertical="center" wrapText="1"/>
    </xf>
    <xf numFmtId="0" fontId="14" fillId="0" borderId="53" xfId="1" applyFont="1" applyBorder="1" applyAlignment="1">
      <alignment horizontal="center" vertical="center"/>
    </xf>
    <xf numFmtId="0" fontId="54" fillId="2" borderId="55" xfId="0" applyFont="1" applyFill="1" applyBorder="1" applyAlignment="1" applyProtection="1">
      <alignment horizontal="center" vertical="center" wrapText="1"/>
    </xf>
    <xf numFmtId="0" fontId="54" fillId="2" borderId="88" xfId="0" applyFont="1" applyFill="1" applyBorder="1" applyAlignment="1" applyProtection="1">
      <alignment horizontal="center" vertical="center" wrapText="1"/>
    </xf>
    <xf numFmtId="0" fontId="54" fillId="2" borderId="15" xfId="0" applyFont="1" applyFill="1" applyBorder="1" applyAlignment="1" applyProtection="1">
      <alignment horizontal="center" vertical="center" wrapText="1"/>
    </xf>
    <xf numFmtId="0" fontId="11" fillId="0" borderId="111" xfId="1" applyFont="1" applyFill="1" applyBorder="1" applyAlignment="1">
      <alignment vertical="top" wrapText="1"/>
    </xf>
    <xf numFmtId="41" fontId="11" fillId="0" borderId="110" xfId="3" applyFont="1" applyBorder="1" applyAlignment="1">
      <alignment horizontal="center" vertical="center"/>
    </xf>
    <xf numFmtId="3" fontId="11" fillId="0" borderId="110" xfId="1" applyNumberFormat="1" applyFont="1" applyBorder="1" applyAlignment="1">
      <alignment horizontal="center" vertical="center"/>
    </xf>
    <xf numFmtId="0" fontId="11" fillId="0" borderId="110" xfId="1" applyFont="1" applyBorder="1" applyAlignment="1">
      <alignment horizontal="center" vertical="center"/>
    </xf>
    <xf numFmtId="3" fontId="11" fillId="0" borderId="135" xfId="1" applyNumberFormat="1" applyFont="1" applyBorder="1" applyAlignment="1">
      <alignment horizontal="center" vertical="center"/>
    </xf>
    <xf numFmtId="41" fontId="11" fillId="0" borderId="134" xfId="3" applyFont="1" applyBorder="1" applyAlignment="1">
      <alignment horizontal="center" vertical="center"/>
    </xf>
    <xf numFmtId="41" fontId="11" fillId="0" borderId="131" xfId="2" applyFont="1" applyBorder="1" applyAlignment="1">
      <alignment vertical="center"/>
    </xf>
    <xf numFmtId="41" fontId="11" fillId="0" borderId="6" xfId="2" applyFont="1" applyBorder="1" applyAlignment="1">
      <alignment horizontal="left" vertical="center"/>
    </xf>
    <xf numFmtId="41" fontId="53" fillId="3" borderId="26" xfId="2" applyFont="1" applyFill="1" applyBorder="1" applyAlignment="1">
      <alignment vertical="center"/>
    </xf>
    <xf numFmtId="41" fontId="53" fillId="3" borderId="26" xfId="3" applyFont="1" applyFill="1" applyBorder="1" applyAlignment="1">
      <alignment horizontal="right" vertical="center"/>
    </xf>
    <xf numFmtId="0" fontId="53" fillId="3" borderId="27" xfId="1" applyFont="1" applyFill="1" applyBorder="1" applyAlignment="1">
      <alignment horizontal="center" vertical="center"/>
    </xf>
    <xf numFmtId="41" fontId="53" fillId="39" borderId="110" xfId="3" applyFont="1" applyFill="1" applyBorder="1" applyAlignment="1">
      <alignment horizontal="center" vertical="center"/>
    </xf>
    <xf numFmtId="0" fontId="11" fillId="0" borderId="111" xfId="1" applyFont="1" applyBorder="1" applyAlignment="1">
      <alignment horizontal="center" vertical="center" shrinkToFit="1"/>
    </xf>
    <xf numFmtId="41" fontId="11" fillId="0" borderId="135" xfId="3" applyFont="1" applyBorder="1" applyAlignment="1">
      <alignment horizontal="center" vertical="center"/>
    </xf>
    <xf numFmtId="41" fontId="11" fillId="41" borderId="12" xfId="2" applyFont="1" applyFill="1" applyBorder="1" applyAlignment="1">
      <alignment horizontal="left" vertical="center"/>
    </xf>
    <xf numFmtId="41" fontId="11" fillId="41" borderId="5" xfId="2" applyFont="1" applyFill="1" applyBorder="1" applyAlignment="1">
      <alignment horizontal="left" vertical="center"/>
    </xf>
    <xf numFmtId="41" fontId="11" fillId="41" borderId="5" xfId="2" applyFont="1" applyFill="1" applyBorder="1" applyAlignment="1">
      <alignment horizontal="center" vertical="center"/>
    </xf>
    <xf numFmtId="41" fontId="11" fillId="41" borderId="5" xfId="2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left" vertical="center" wrapText="1"/>
    </xf>
    <xf numFmtId="41" fontId="15" fillId="0" borderId="6" xfId="2" applyFont="1" applyFill="1" applyBorder="1" applyAlignment="1">
      <alignment horizontal="left" vertical="center" wrapText="1"/>
    </xf>
    <xf numFmtId="41" fontId="15" fillId="0" borderId="5" xfId="2" applyFont="1" applyFill="1" applyBorder="1" applyAlignment="1">
      <alignment horizontal="right" vertical="center" wrapText="1"/>
    </xf>
    <xf numFmtId="3" fontId="15" fillId="3" borderId="72" xfId="3" applyNumberFormat="1" applyFont="1" applyFill="1" applyBorder="1" applyAlignment="1" applyProtection="1">
      <alignment horizontal="right" vertical="center" shrinkToFit="1"/>
      <protection locked="0"/>
    </xf>
    <xf numFmtId="0" fontId="15" fillId="0" borderId="28" xfId="0" applyFont="1" applyFill="1" applyBorder="1" applyAlignment="1">
      <alignment horizontal="left" vertical="center" wrapText="1"/>
    </xf>
    <xf numFmtId="3" fontId="15" fillId="0" borderId="55" xfId="3" applyNumberFormat="1" applyFont="1" applyFill="1" applyBorder="1" applyAlignment="1" applyProtection="1">
      <alignment vertical="center" shrinkToFit="1"/>
      <protection locked="0"/>
    </xf>
    <xf numFmtId="176" fontId="15" fillId="0" borderId="0" xfId="0" applyNumberFormat="1" applyFont="1" applyFill="1">
      <alignment vertical="center"/>
    </xf>
    <xf numFmtId="0" fontId="15" fillId="0" borderId="91" xfId="0" applyFont="1" applyFill="1" applyBorder="1" applyAlignment="1">
      <alignment horizontal="center" vertical="center" wrapText="1"/>
    </xf>
    <xf numFmtId="0" fontId="15" fillId="0" borderId="62" xfId="0" applyFont="1" applyFill="1" applyBorder="1" applyAlignment="1">
      <alignment horizontal="center" vertical="center" wrapText="1"/>
    </xf>
    <xf numFmtId="3" fontId="15" fillId="0" borderId="0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133" xfId="3" applyNumberFormat="1" applyFont="1" applyFill="1" applyBorder="1" applyAlignment="1" applyProtection="1">
      <alignment horizontal="center" vertical="center" shrinkToFit="1"/>
      <protection locked="0"/>
    </xf>
    <xf numFmtId="3" fontId="14" fillId="0" borderId="133" xfId="3" applyNumberFormat="1" applyFont="1" applyFill="1" applyBorder="1" applyAlignment="1" applyProtection="1">
      <alignment horizontal="center" vertical="center" shrinkToFit="1"/>
      <protection locked="0"/>
    </xf>
    <xf numFmtId="41" fontId="14" fillId="0" borderId="9" xfId="2" applyFont="1" applyFill="1" applyBorder="1" applyAlignment="1" applyProtection="1">
      <alignment vertical="center" shrinkToFit="1"/>
      <protection locked="0"/>
    </xf>
    <xf numFmtId="176" fontId="14" fillId="0" borderId="9" xfId="0" applyNumberFormat="1" applyFont="1" applyFill="1" applyBorder="1" applyAlignment="1">
      <alignment horizontal="right" vertical="center" wrapText="1"/>
    </xf>
    <xf numFmtId="176" fontId="14" fillId="0" borderId="4" xfId="0" applyNumberFormat="1" applyFont="1" applyFill="1" applyBorder="1" applyAlignment="1">
      <alignment horizontal="right" vertical="center" wrapText="1"/>
    </xf>
    <xf numFmtId="176" fontId="14" fillId="0" borderId="61" xfId="0" applyNumberFormat="1" applyFont="1" applyFill="1" applyBorder="1" applyAlignment="1">
      <alignment horizontal="right" vertical="center" wrapText="1"/>
    </xf>
    <xf numFmtId="176" fontId="14" fillId="0" borderId="36" xfId="0" applyNumberFormat="1" applyFont="1" applyFill="1" applyBorder="1" applyAlignment="1">
      <alignment horizontal="right" vertical="center" wrapText="1"/>
    </xf>
    <xf numFmtId="176" fontId="14" fillId="0" borderId="58" xfId="0" applyNumberFormat="1" applyFont="1" applyFill="1" applyBorder="1" applyAlignment="1">
      <alignment horizontal="right" vertical="center" wrapText="1"/>
    </xf>
    <xf numFmtId="176" fontId="14" fillId="0" borderId="140" xfId="0" applyNumberFormat="1" applyFont="1" applyFill="1" applyBorder="1" applyAlignment="1">
      <alignment horizontal="right" vertical="center" wrapText="1"/>
    </xf>
    <xf numFmtId="3" fontId="14" fillId="0" borderId="73" xfId="3" applyNumberFormat="1" applyFont="1" applyFill="1" applyBorder="1" applyAlignment="1" applyProtection="1">
      <alignment horizontal="center" vertical="center" shrinkToFit="1"/>
      <protection locked="0"/>
    </xf>
    <xf numFmtId="176" fontId="14" fillId="0" borderId="62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48" xfId="0" applyFont="1" applyFill="1" applyBorder="1" applyAlignment="1">
      <alignment horizontal="left" vertical="center" wrapText="1"/>
    </xf>
    <xf numFmtId="0" fontId="14" fillId="0" borderId="147" xfId="0" applyFont="1" applyFill="1" applyBorder="1" applyAlignment="1">
      <alignment horizontal="left" vertical="center" wrapText="1"/>
    </xf>
    <xf numFmtId="0" fontId="14" fillId="0" borderId="146" xfId="0" applyFont="1" applyFill="1" applyBorder="1" applyAlignment="1">
      <alignment horizontal="left" vertical="center" wrapText="1"/>
    </xf>
    <xf numFmtId="182" fontId="56" fillId="0" borderId="142" xfId="0" applyNumberFormat="1" applyFont="1" applyBorder="1">
      <alignment vertical="center"/>
    </xf>
    <xf numFmtId="0" fontId="14" fillId="0" borderId="145" xfId="0" applyFont="1" applyFill="1" applyBorder="1" applyAlignment="1">
      <alignment horizontal="left" vertical="center" wrapText="1"/>
    </xf>
    <xf numFmtId="0" fontId="14" fillId="0" borderId="144" xfId="0" applyFont="1" applyFill="1" applyBorder="1" applyAlignment="1">
      <alignment horizontal="left" vertical="center" wrapText="1"/>
    </xf>
    <xf numFmtId="3" fontId="15" fillId="3" borderId="19" xfId="0" applyNumberFormat="1" applyFont="1" applyFill="1" applyBorder="1" applyAlignment="1">
      <alignment horizontal="right" vertical="center" wrapText="1"/>
    </xf>
    <xf numFmtId="0" fontId="14" fillId="0" borderId="83" xfId="0" applyFont="1" applyFill="1" applyBorder="1" applyAlignment="1">
      <alignment horizontal="left" vertical="center" wrapText="1"/>
    </xf>
    <xf numFmtId="176" fontId="14" fillId="0" borderId="82" xfId="0" applyNumberFormat="1" applyFont="1" applyFill="1" applyBorder="1" applyAlignment="1">
      <alignment horizontal="right" vertical="center" wrapText="1"/>
    </xf>
    <xf numFmtId="0" fontId="14" fillId="0" borderId="143" xfId="0" applyFont="1" applyFill="1" applyBorder="1" applyAlignment="1">
      <alignment horizontal="left" vertical="center" wrapText="1"/>
    </xf>
    <xf numFmtId="0" fontId="14" fillId="0" borderId="93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8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14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176" fontId="14" fillId="0" borderId="5" xfId="0" applyNumberFormat="1" applyFont="1" applyFill="1" applyBorder="1" applyAlignment="1">
      <alignment horizontal="righ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84" xfId="0" applyFont="1" applyFill="1" applyBorder="1" applyAlignment="1">
      <alignment horizontal="left" vertical="center" wrapText="1"/>
    </xf>
    <xf numFmtId="0" fontId="14" fillId="0" borderId="92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176" fontId="14" fillId="0" borderId="94" xfId="0" applyNumberFormat="1" applyFont="1" applyFill="1" applyBorder="1" applyAlignment="1">
      <alignment horizontal="righ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4" fillId="0" borderId="52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wrapText="1"/>
    </xf>
    <xf numFmtId="176" fontId="14" fillId="0" borderId="6" xfId="0" applyNumberFormat="1" applyFont="1" applyFill="1" applyBorder="1" applyAlignment="1">
      <alignment horizontal="right" vertical="center" wrapText="1"/>
    </xf>
    <xf numFmtId="0" fontId="14" fillId="0" borderId="141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176" fontId="14" fillId="0" borderId="52" xfId="0" applyNumberFormat="1" applyFont="1" applyFill="1" applyBorder="1" applyAlignment="1">
      <alignment horizontal="right" vertical="center" wrapText="1"/>
    </xf>
    <xf numFmtId="176" fontId="14" fillId="0" borderId="93" xfId="0" applyNumberFormat="1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right" vertical="center" wrapText="1"/>
    </xf>
    <xf numFmtId="41" fontId="11" fillId="0" borderId="10" xfId="3" applyFont="1" applyBorder="1" applyAlignment="1">
      <alignment horizontal="center" vertical="center"/>
    </xf>
    <xf numFmtId="41" fontId="11" fillId="0" borderId="150" xfId="3" applyFont="1" applyBorder="1" applyAlignment="1">
      <alignment horizontal="center" vertical="center"/>
    </xf>
    <xf numFmtId="41" fontId="52" fillId="41" borderId="5" xfId="2" applyFont="1" applyFill="1" applyBorder="1" applyAlignment="1" applyProtection="1">
      <alignment horizontal="right" vertical="center" wrapText="1"/>
    </xf>
    <xf numFmtId="183" fontId="25" fillId="0" borderId="122" xfId="2" applyNumberFormat="1" applyFont="1" applyFill="1" applyBorder="1" applyAlignment="1">
      <alignment horizontal="right" vertical="center" wrapText="1"/>
    </xf>
    <xf numFmtId="183" fontId="25" fillId="3" borderId="109" xfId="2" applyNumberFormat="1" applyFont="1" applyFill="1" applyBorder="1" applyAlignment="1">
      <alignment horizontal="right" vertical="center" wrapText="1"/>
    </xf>
    <xf numFmtId="0" fontId="25" fillId="3" borderId="59" xfId="0" applyFont="1" applyFill="1" applyBorder="1" applyAlignment="1">
      <alignment horizontal="center" vertical="center" wrapText="1"/>
    </xf>
    <xf numFmtId="0" fontId="25" fillId="3" borderId="119" xfId="0" applyFont="1" applyFill="1" applyBorder="1" applyAlignment="1">
      <alignment horizontal="center" vertical="center" wrapText="1"/>
    </xf>
    <xf numFmtId="41" fontId="25" fillId="3" borderId="80" xfId="2" applyFont="1" applyFill="1" applyBorder="1" applyAlignment="1">
      <alignment horizontal="right" vertical="center" wrapText="1"/>
    </xf>
    <xf numFmtId="41" fontId="25" fillId="3" borderId="151" xfId="2" applyFont="1" applyFill="1" applyBorder="1" applyAlignment="1">
      <alignment horizontal="right" vertical="center" wrapText="1"/>
    </xf>
    <xf numFmtId="183" fontId="25" fillId="3" borderId="26" xfId="2" applyNumberFormat="1" applyFont="1" applyFill="1" applyBorder="1" applyAlignment="1">
      <alignment horizontal="right" vertical="center" wrapText="1"/>
    </xf>
    <xf numFmtId="41" fontId="25" fillId="3" borderId="63" xfId="2" applyFont="1" applyFill="1" applyBorder="1" applyAlignment="1">
      <alignment horizontal="right" vertical="center" wrapText="1"/>
    </xf>
    <xf numFmtId="41" fontId="25" fillId="3" borderId="152" xfId="2" applyFont="1" applyFill="1" applyBorder="1" applyAlignment="1">
      <alignment horizontal="right" vertical="center" wrapText="1"/>
    </xf>
    <xf numFmtId="183" fontId="25" fillId="3" borderId="153" xfId="2" applyNumberFormat="1" applyFont="1" applyFill="1" applyBorder="1" applyAlignment="1">
      <alignment horizontal="right" vertical="center" wrapText="1"/>
    </xf>
    <xf numFmtId="41" fontId="25" fillId="3" borderId="108" xfId="2" applyFont="1" applyFill="1" applyBorder="1" applyAlignment="1">
      <alignment horizontal="right" vertical="center" wrapText="1"/>
    </xf>
    <xf numFmtId="41" fontId="25" fillId="3" borderId="154" xfId="2" applyFont="1" applyFill="1" applyBorder="1" applyAlignment="1">
      <alignment horizontal="right" vertical="center" wrapText="1"/>
    </xf>
    <xf numFmtId="183" fontId="25" fillId="3" borderId="97" xfId="2" applyNumberFormat="1" applyFont="1" applyFill="1" applyBorder="1" applyAlignment="1">
      <alignment horizontal="right" vertical="center" wrapText="1"/>
    </xf>
    <xf numFmtId="0" fontId="15" fillId="0" borderId="12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41" fontId="52" fillId="2" borderId="7" xfId="2" applyFont="1" applyFill="1" applyBorder="1" applyAlignment="1" applyProtection="1">
      <alignment horizontal="right" vertical="center" wrapText="1"/>
    </xf>
    <xf numFmtId="0" fontId="11" fillId="0" borderId="110" xfId="1" applyFont="1" applyBorder="1" applyAlignment="1">
      <alignment horizontal="center" vertical="center" shrinkToFit="1"/>
    </xf>
    <xf numFmtId="0" fontId="11" fillId="0" borderId="109" xfId="1" applyFont="1" applyBorder="1" applyAlignment="1">
      <alignment horizontal="center" vertical="center" shrinkToFit="1"/>
    </xf>
    <xf numFmtId="0" fontId="11" fillId="0" borderId="95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5" fillId="0" borderId="6" xfId="0" applyFont="1" applyFill="1" applyBorder="1" applyAlignment="1">
      <alignment horizontal="right" vertical="center" wrapText="1"/>
    </xf>
    <xf numFmtId="41" fontId="15" fillId="0" borderId="6" xfId="2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56" xfId="0" applyFont="1" applyFill="1" applyBorder="1" applyAlignment="1">
      <alignment horizontal="center" vertical="center" wrapText="1"/>
    </xf>
    <xf numFmtId="41" fontId="15" fillId="0" borderId="0" xfId="2" applyFont="1" applyFill="1">
      <alignment vertical="center"/>
    </xf>
    <xf numFmtId="41" fontId="15" fillId="40" borderId="0" xfId="2" applyFont="1" applyFill="1">
      <alignment vertical="center"/>
    </xf>
    <xf numFmtId="0" fontId="15" fillId="0" borderId="87" xfId="0" applyFont="1" applyFill="1" applyBorder="1" applyAlignment="1">
      <alignment horizontal="center" vertical="center" wrapText="1"/>
    </xf>
    <xf numFmtId="0" fontId="15" fillId="0" borderId="87" xfId="0" applyFont="1" applyFill="1" applyBorder="1" applyAlignment="1">
      <alignment horizontal="left" vertical="center" wrapText="1"/>
    </xf>
    <xf numFmtId="0" fontId="15" fillId="0" borderId="15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60" xfId="0" applyFont="1" applyFill="1" applyBorder="1" applyAlignment="1">
      <alignment horizontal="center" vertical="center" wrapText="1"/>
    </xf>
    <xf numFmtId="0" fontId="15" fillId="0" borderId="160" xfId="0" applyFont="1" applyFill="1" applyBorder="1" applyAlignment="1">
      <alignment horizontal="center" vertical="center" wrapText="1"/>
    </xf>
    <xf numFmtId="0" fontId="15" fillId="0" borderId="160" xfId="0" applyFont="1" applyFill="1" applyBorder="1" applyAlignment="1">
      <alignment horizontal="left" vertical="center" wrapText="1"/>
    </xf>
    <xf numFmtId="0" fontId="15" fillId="0" borderId="162" xfId="0" applyFont="1" applyFill="1" applyBorder="1" applyAlignment="1">
      <alignment horizontal="center" vertical="center" wrapText="1"/>
    </xf>
    <xf numFmtId="0" fontId="15" fillId="0" borderId="166" xfId="0" applyFont="1" applyFill="1" applyBorder="1" applyAlignment="1">
      <alignment horizontal="center" vertical="center" wrapText="1"/>
    </xf>
    <xf numFmtId="0" fontId="15" fillId="0" borderId="166" xfId="0" applyFont="1" applyFill="1" applyBorder="1" applyAlignment="1">
      <alignment horizontal="left" vertical="center" wrapText="1"/>
    </xf>
    <xf numFmtId="0" fontId="15" fillId="0" borderId="167" xfId="0" applyFont="1" applyFill="1" applyBorder="1" applyAlignment="1">
      <alignment horizontal="center" vertical="center" wrapText="1"/>
    </xf>
    <xf numFmtId="176" fontId="15" fillId="4" borderId="87" xfId="0" applyNumberFormat="1" applyFont="1" applyFill="1" applyBorder="1" applyAlignment="1">
      <alignment horizontal="right" vertical="center" wrapText="1"/>
    </xf>
    <xf numFmtId="176" fontId="15" fillId="4" borderId="161" xfId="0" applyNumberFormat="1" applyFont="1" applyFill="1" applyBorder="1" applyAlignment="1">
      <alignment horizontal="right" vertical="center" wrapText="1"/>
    </xf>
    <xf numFmtId="176" fontId="15" fillId="4" borderId="166" xfId="0" applyNumberFormat="1" applyFont="1" applyFill="1" applyBorder="1" applyAlignment="1">
      <alignment horizontal="right" vertical="center" wrapText="1"/>
    </xf>
    <xf numFmtId="176" fontId="15" fillId="4" borderId="52" xfId="0" applyNumberFormat="1" applyFont="1" applyFill="1" applyBorder="1" applyAlignment="1">
      <alignment horizontal="right" vertical="center" wrapText="1"/>
    </xf>
    <xf numFmtId="176" fontId="15" fillId="4" borderId="5" xfId="0" applyNumberFormat="1" applyFont="1" applyFill="1" applyBorder="1" applyAlignment="1">
      <alignment horizontal="right" vertical="center" wrapText="1"/>
    </xf>
    <xf numFmtId="0" fontId="15" fillId="0" borderId="171" xfId="0" applyFont="1" applyFill="1" applyBorder="1" applyAlignment="1">
      <alignment horizontal="center" vertical="center" wrapText="1"/>
    </xf>
    <xf numFmtId="0" fontId="15" fillId="0" borderId="172" xfId="0" applyFont="1" applyFill="1" applyBorder="1" applyAlignment="1">
      <alignment horizontal="left" vertical="center" wrapText="1"/>
    </xf>
    <xf numFmtId="176" fontId="15" fillId="0" borderId="6" xfId="0" applyNumberFormat="1" applyFont="1" applyFill="1" applyBorder="1" applyAlignment="1">
      <alignment horizontal="right" vertical="center" wrapText="1"/>
    </xf>
    <xf numFmtId="0" fontId="15" fillId="0" borderId="173" xfId="0" applyFont="1" applyFill="1" applyBorder="1" applyAlignment="1">
      <alignment horizontal="center" vertical="center" wrapText="1"/>
    </xf>
    <xf numFmtId="176" fontId="15" fillId="0" borderId="160" xfId="0" applyNumberFormat="1" applyFont="1" applyFill="1" applyBorder="1" applyAlignment="1">
      <alignment horizontal="right" vertical="center" wrapText="1"/>
    </xf>
    <xf numFmtId="176" fontId="15" fillId="0" borderId="174" xfId="0" applyNumberFormat="1" applyFont="1" applyFill="1" applyBorder="1" applyAlignment="1">
      <alignment horizontal="right" vertical="center" wrapText="1"/>
    </xf>
    <xf numFmtId="0" fontId="15" fillId="0" borderId="175" xfId="0" applyFont="1" applyFill="1" applyBorder="1" applyAlignment="1">
      <alignment horizontal="center" vertical="center" wrapText="1"/>
    </xf>
    <xf numFmtId="0" fontId="15" fillId="0" borderId="175" xfId="0" applyFont="1" applyFill="1" applyBorder="1" applyAlignment="1">
      <alignment horizontal="left" vertical="center" wrapText="1"/>
    </xf>
    <xf numFmtId="176" fontId="15" fillId="0" borderId="176" xfId="0" applyNumberFormat="1" applyFont="1" applyFill="1" applyBorder="1" applyAlignment="1">
      <alignment horizontal="right" vertical="center" wrapText="1"/>
    </xf>
    <xf numFmtId="0" fontId="15" fillId="0" borderId="177" xfId="0" applyFont="1" applyFill="1" applyBorder="1" applyAlignment="1">
      <alignment horizontal="center" vertical="center" wrapText="1"/>
    </xf>
    <xf numFmtId="0" fontId="15" fillId="0" borderId="178" xfId="0" applyFont="1" applyFill="1" applyBorder="1" applyAlignment="1">
      <alignment horizontal="center" vertical="center" wrapText="1"/>
    </xf>
    <xf numFmtId="0" fontId="15" fillId="0" borderId="179" xfId="0" applyFont="1" applyFill="1" applyBorder="1" applyAlignment="1">
      <alignment horizontal="left" vertical="center" wrapText="1"/>
    </xf>
    <xf numFmtId="176" fontId="15" fillId="0" borderId="180" xfId="0" applyNumberFormat="1" applyFont="1" applyFill="1" applyBorder="1" applyAlignment="1">
      <alignment horizontal="right" vertical="center" wrapText="1"/>
    </xf>
    <xf numFmtId="0" fontId="15" fillId="0" borderId="181" xfId="0" applyFont="1" applyFill="1" applyBorder="1" applyAlignment="1">
      <alignment horizontal="center" vertical="center" wrapText="1"/>
    </xf>
    <xf numFmtId="183" fontId="25" fillId="3" borderId="97" xfId="0" applyNumberFormat="1" applyFont="1" applyFill="1" applyBorder="1" applyAlignment="1">
      <alignment horizontal="right" vertical="center" wrapText="1"/>
    </xf>
    <xf numFmtId="183" fontId="25" fillId="3" borderId="119" xfId="0" applyNumberFormat="1" applyFont="1" applyFill="1" applyBorder="1" applyAlignment="1">
      <alignment horizontal="right" vertical="center" wrapText="1"/>
    </xf>
    <xf numFmtId="183" fontId="25" fillId="38" borderId="122" xfId="0" applyNumberFormat="1" applyFont="1" applyFill="1" applyBorder="1" applyAlignment="1">
      <alignment horizontal="right" vertical="center" wrapText="1"/>
    </xf>
    <xf numFmtId="183" fontId="25" fillId="3" borderId="109" xfId="0" applyNumberFormat="1" applyFont="1" applyFill="1" applyBorder="1" applyAlignment="1">
      <alignment horizontal="right" vertical="center" wrapText="1"/>
    </xf>
    <xf numFmtId="41" fontId="9" fillId="0" borderId="0" xfId="0" applyNumberFormat="1" applyFont="1">
      <alignment vertical="center"/>
    </xf>
    <xf numFmtId="3" fontId="15" fillId="0" borderId="68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133" xfId="0" applyFont="1" applyFill="1" applyBorder="1" applyAlignment="1">
      <alignment horizontal="left" vertical="center" wrapText="1"/>
    </xf>
    <xf numFmtId="3" fontId="15" fillId="0" borderId="69" xfId="3" applyNumberFormat="1" applyFont="1" applyFill="1" applyBorder="1" applyAlignment="1" applyProtection="1">
      <alignment horizontal="center" vertical="center" shrinkToFit="1"/>
      <protection locked="0"/>
    </xf>
    <xf numFmtId="3" fontId="15" fillId="42" borderId="88" xfId="3" applyNumberFormat="1" applyFont="1" applyFill="1" applyBorder="1" applyAlignment="1" applyProtection="1">
      <alignment vertical="center" shrinkToFit="1"/>
      <protection locked="0"/>
    </xf>
    <xf numFmtId="0" fontId="15" fillId="0" borderId="163" xfId="0" applyFont="1" applyFill="1" applyBorder="1" applyAlignment="1">
      <alignment horizontal="left" vertical="center" wrapText="1"/>
    </xf>
    <xf numFmtId="3" fontId="15" fillId="0" borderId="164" xfId="3" applyNumberFormat="1" applyFont="1" applyFill="1" applyBorder="1" applyAlignment="1" applyProtection="1">
      <alignment horizontal="center" vertical="center" shrinkToFit="1"/>
      <protection locked="0"/>
    </xf>
    <xf numFmtId="3" fontId="15" fillId="42" borderId="165" xfId="3" applyNumberFormat="1" applyFont="1" applyFill="1" applyBorder="1" applyAlignment="1" applyProtection="1">
      <alignment vertical="center" shrinkToFit="1"/>
      <protection locked="0"/>
    </xf>
    <xf numFmtId="0" fontId="15" fillId="0" borderId="168" xfId="0" applyFont="1" applyFill="1" applyBorder="1" applyAlignment="1">
      <alignment horizontal="left" vertical="center" wrapText="1"/>
    </xf>
    <xf numFmtId="3" fontId="15" fillId="0" borderId="169" xfId="3" applyNumberFormat="1" applyFont="1" applyFill="1" applyBorder="1" applyAlignment="1" applyProtection="1">
      <alignment horizontal="center" vertical="center" shrinkToFit="1"/>
      <protection locked="0"/>
    </xf>
    <xf numFmtId="3" fontId="15" fillId="42" borderId="170" xfId="3" applyNumberFormat="1" applyFont="1" applyFill="1" applyBorder="1" applyAlignment="1" applyProtection="1">
      <alignment vertical="center" shrinkToFit="1"/>
      <protection locked="0"/>
    </xf>
    <xf numFmtId="0" fontId="15" fillId="0" borderId="73" xfId="0" applyFont="1" applyFill="1" applyBorder="1" applyAlignment="1">
      <alignment horizontal="left" vertical="center" wrapText="1"/>
    </xf>
    <xf numFmtId="3" fontId="15" fillId="0" borderId="70" xfId="3" applyNumberFormat="1" applyFont="1" applyFill="1" applyBorder="1" applyAlignment="1" applyProtection="1">
      <alignment horizontal="center" vertical="center" shrinkToFit="1"/>
      <protection locked="0"/>
    </xf>
    <xf numFmtId="3" fontId="15" fillId="42" borderId="89" xfId="3" applyNumberFormat="1" applyFont="1" applyFill="1" applyBorder="1" applyAlignment="1" applyProtection="1">
      <alignment vertical="center" shrinkToFit="1"/>
      <protection locked="0"/>
    </xf>
    <xf numFmtId="3" fontId="15" fillId="3" borderId="71" xfId="3" applyNumberFormat="1" applyFont="1" applyFill="1" applyBorder="1" applyAlignment="1" applyProtection="1">
      <alignment horizontal="center" vertical="center" shrinkToFit="1"/>
      <protection locked="0"/>
    </xf>
    <xf numFmtId="0" fontId="57" fillId="5" borderId="11" xfId="0" applyFont="1" applyFill="1" applyBorder="1" applyAlignment="1">
      <alignment horizontal="center" vertical="center" wrapText="1"/>
    </xf>
    <xf numFmtId="0" fontId="57" fillId="5" borderId="12" xfId="0" applyFont="1" applyFill="1" applyBorder="1" applyAlignment="1">
      <alignment horizontal="center" vertical="center" wrapText="1"/>
    </xf>
    <xf numFmtId="0" fontId="57" fillId="5" borderId="13" xfId="0" applyFont="1" applyFill="1" applyBorder="1" applyAlignment="1">
      <alignment horizontal="center" vertical="center" wrapText="1"/>
    </xf>
    <xf numFmtId="0" fontId="57" fillId="0" borderId="0" xfId="0" applyFont="1">
      <alignment vertical="center"/>
    </xf>
    <xf numFmtId="0" fontId="14" fillId="0" borderId="144" xfId="0" applyFont="1" applyFill="1" applyBorder="1" applyAlignment="1">
      <alignment horizontal="left" vertical="center" wrapText="1" shrinkToFit="1"/>
    </xf>
    <xf numFmtId="0" fontId="17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112" applyFont="1" applyAlignment="1">
      <alignment vertical="center"/>
    </xf>
    <xf numFmtId="0" fontId="15" fillId="5" borderId="182" xfId="112" applyFont="1" applyFill="1" applyBorder="1" applyAlignment="1">
      <alignment horizontal="center" vertical="center"/>
    </xf>
    <xf numFmtId="0" fontId="15" fillId="5" borderId="183" xfId="112" applyFont="1" applyFill="1" applyBorder="1" applyAlignment="1">
      <alignment horizontal="center" vertical="center" shrinkToFit="1"/>
    </xf>
    <xf numFmtId="176" fontId="15" fillId="5" borderId="183" xfId="4" applyNumberFormat="1" applyFont="1" applyFill="1" applyBorder="1" applyAlignment="1">
      <alignment horizontal="center" vertical="center" shrinkToFit="1"/>
    </xf>
    <xf numFmtId="0" fontId="15" fillId="5" borderId="184" xfId="112" applyNumberFormat="1" applyFont="1" applyFill="1" applyBorder="1" applyAlignment="1">
      <alignment horizontal="center" vertical="center" shrinkToFit="1"/>
    </xf>
    <xf numFmtId="0" fontId="15" fillId="0" borderId="0" xfId="112" applyFont="1" applyFill="1" applyAlignment="1">
      <alignment vertical="center"/>
    </xf>
    <xf numFmtId="0" fontId="15" fillId="0" borderId="185" xfId="112" applyFont="1" applyFill="1" applyBorder="1" applyAlignment="1">
      <alignment horizontal="center" vertical="center"/>
    </xf>
    <xf numFmtId="0" fontId="15" fillId="0" borderId="186" xfId="112" applyFont="1" applyFill="1" applyBorder="1" applyAlignment="1">
      <alignment vertical="center"/>
    </xf>
    <xf numFmtId="0" fontId="15" fillId="0" borderId="187" xfId="112" applyFont="1" applyFill="1" applyBorder="1" applyAlignment="1">
      <alignment horizontal="center" vertical="center" shrinkToFit="1"/>
    </xf>
    <xf numFmtId="184" fontId="15" fillId="0" borderId="187" xfId="4" applyNumberFormat="1" applyFont="1" applyFill="1" applyBorder="1" applyAlignment="1">
      <alignment horizontal="right" vertical="center" shrinkToFit="1"/>
    </xf>
    <xf numFmtId="0" fontId="15" fillId="0" borderId="188" xfId="112" applyNumberFormat="1" applyFont="1" applyFill="1" applyBorder="1" applyAlignment="1">
      <alignment horizontal="center" vertical="center" shrinkToFit="1"/>
    </xf>
    <xf numFmtId="0" fontId="15" fillId="0" borderId="14" xfId="112" applyFont="1" applyFill="1" applyBorder="1" applyAlignment="1">
      <alignment horizontal="center" vertical="center"/>
    </xf>
    <xf numFmtId="0" fontId="15" fillId="0" borderId="7" xfId="112" applyFont="1" applyFill="1" applyBorder="1" applyAlignment="1">
      <alignment horizontal="center" vertical="center" shrinkToFit="1"/>
    </xf>
    <xf numFmtId="184" fontId="15" fillId="0" borderId="7" xfId="4" applyNumberFormat="1" applyFont="1" applyFill="1" applyBorder="1" applyAlignment="1">
      <alignment horizontal="right" vertical="center" shrinkToFit="1"/>
    </xf>
    <xf numFmtId="0" fontId="15" fillId="0" borderId="30" xfId="112" applyNumberFormat="1" applyFont="1" applyFill="1" applyBorder="1" applyAlignment="1">
      <alignment horizontal="center" vertical="center" shrinkToFit="1"/>
    </xf>
    <xf numFmtId="0" fontId="15" fillId="0" borderId="5" xfId="112" applyFont="1" applyFill="1" applyBorder="1" applyAlignment="1">
      <alignment horizontal="center" vertical="center" shrinkToFit="1"/>
    </xf>
    <xf numFmtId="184" fontId="15" fillId="0" borderId="5" xfId="4" applyNumberFormat="1" applyFont="1" applyFill="1" applyBorder="1" applyAlignment="1">
      <alignment horizontal="right" vertical="center" shrinkToFit="1"/>
    </xf>
    <xf numFmtId="0" fontId="15" fillId="0" borderId="15" xfId="112" applyNumberFormat="1" applyFont="1" applyFill="1" applyBorder="1" applyAlignment="1">
      <alignment horizontal="center" vertical="center" shrinkToFit="1"/>
    </xf>
    <xf numFmtId="0" fontId="15" fillId="0" borderId="17" xfId="112" applyFont="1" applyFill="1" applyBorder="1" applyAlignment="1">
      <alignment horizontal="center" vertical="center" wrapText="1"/>
    </xf>
    <xf numFmtId="0" fontId="15" fillId="0" borderId="26" xfId="112" applyFont="1" applyFill="1" applyBorder="1" applyAlignment="1">
      <alignment horizontal="center" vertical="center" shrinkToFit="1"/>
    </xf>
    <xf numFmtId="0" fontId="15" fillId="0" borderId="26" xfId="112" applyFont="1" applyFill="1" applyBorder="1" applyAlignment="1">
      <alignment horizontal="center" vertical="center"/>
    </xf>
    <xf numFmtId="0" fontId="58" fillId="0" borderId="0" xfId="112" applyFont="1" applyFill="1" applyAlignment="1">
      <alignment vertical="center"/>
    </xf>
    <xf numFmtId="0" fontId="15" fillId="0" borderId="0" xfId="112" applyFont="1" applyAlignment="1">
      <alignment horizontal="center" vertical="center"/>
    </xf>
    <xf numFmtId="0" fontId="15" fillId="0" borderId="25" xfId="112" applyFont="1" applyFill="1" applyBorder="1" applyAlignment="1">
      <alignment horizontal="center" vertical="center" wrapText="1"/>
    </xf>
    <xf numFmtId="0" fontId="15" fillId="0" borderId="26" xfId="112" applyFont="1" applyFill="1" applyBorder="1" applyAlignment="1">
      <alignment horizontal="center" vertical="center" wrapText="1"/>
    </xf>
    <xf numFmtId="176" fontId="15" fillId="0" borderId="26" xfId="112" applyNumberFormat="1" applyFont="1" applyFill="1" applyBorder="1" applyAlignment="1">
      <alignment horizontal="center" vertical="center" wrapText="1"/>
    </xf>
    <xf numFmtId="0" fontId="15" fillId="0" borderId="27" xfId="112" applyFont="1" applyFill="1" applyBorder="1" applyAlignment="1">
      <alignment vertical="center"/>
    </xf>
    <xf numFmtId="0" fontId="16" fillId="5" borderId="182" xfId="112" applyFont="1" applyFill="1" applyBorder="1" applyAlignment="1">
      <alignment horizontal="center" vertical="center"/>
    </xf>
    <xf numFmtId="0" fontId="16" fillId="5" borderId="183" xfId="112" applyFont="1" applyFill="1" applyBorder="1" applyAlignment="1">
      <alignment horizontal="center" vertical="center" shrinkToFit="1"/>
    </xf>
    <xf numFmtId="0" fontId="16" fillId="5" borderId="184" xfId="112" applyNumberFormat="1" applyFont="1" applyFill="1" applyBorder="1" applyAlignment="1">
      <alignment horizontal="center" vertical="center" shrinkToFit="1"/>
    </xf>
    <xf numFmtId="0" fontId="16" fillId="0" borderId="185" xfId="112" applyFont="1" applyFill="1" applyBorder="1" applyAlignment="1">
      <alignment horizontal="center" vertical="center"/>
    </xf>
    <xf numFmtId="0" fontId="16" fillId="0" borderId="187" xfId="112" applyFont="1" applyFill="1" applyBorder="1" applyAlignment="1">
      <alignment horizontal="center" vertical="center" shrinkToFit="1"/>
    </xf>
    <xf numFmtId="176" fontId="16" fillId="0" borderId="187" xfId="112" applyNumberFormat="1" applyFont="1" applyFill="1" applyBorder="1" applyAlignment="1">
      <alignment vertical="center"/>
    </xf>
    <xf numFmtId="0" fontId="16" fillId="0" borderId="188" xfId="112" applyNumberFormat="1" applyFont="1" applyFill="1" applyBorder="1" applyAlignment="1">
      <alignment horizontal="center" vertical="center" shrinkToFit="1"/>
    </xf>
    <xf numFmtId="0" fontId="15" fillId="0" borderId="5" xfId="112" applyFont="1" applyFill="1" applyBorder="1" applyAlignment="1">
      <alignment vertical="center"/>
    </xf>
    <xf numFmtId="176" fontId="16" fillId="0" borderId="5" xfId="112" applyNumberFormat="1" applyFont="1" applyFill="1" applyBorder="1" applyAlignment="1">
      <alignment vertical="center"/>
    </xf>
    <xf numFmtId="0" fontId="58" fillId="0" borderId="0" xfId="112" applyFont="1" applyAlignment="1">
      <alignment vertical="center"/>
    </xf>
    <xf numFmtId="0" fontId="15" fillId="0" borderId="189" xfId="112" applyFont="1" applyFill="1" applyBorder="1" applyAlignment="1">
      <alignment horizontal="center" vertical="center"/>
    </xf>
    <xf numFmtId="0" fontId="15" fillId="0" borderId="5" xfId="112" applyFont="1" applyFill="1" applyBorder="1" applyAlignment="1">
      <alignment horizontal="center" vertical="center"/>
    </xf>
    <xf numFmtId="0" fontId="15" fillId="0" borderId="18" xfId="112" applyFont="1" applyFill="1" applyBorder="1" applyAlignment="1">
      <alignment horizontal="center" vertical="center" wrapText="1"/>
    </xf>
    <xf numFmtId="0" fontId="15" fillId="0" borderId="18" xfId="112" applyFont="1" applyFill="1" applyBorder="1" applyAlignment="1">
      <alignment horizontal="center" vertical="center" shrinkToFit="1"/>
    </xf>
    <xf numFmtId="0" fontId="15" fillId="0" borderId="18" xfId="112" applyFont="1" applyFill="1" applyBorder="1" applyAlignment="1">
      <alignment horizontal="center" vertical="center"/>
    </xf>
    <xf numFmtId="184" fontId="15" fillId="0" borderId="18" xfId="112" applyNumberFormat="1" applyFont="1" applyFill="1" applyBorder="1" applyAlignment="1">
      <alignment horizontal="right" vertical="center"/>
    </xf>
    <xf numFmtId="0" fontId="15" fillId="0" borderId="19" xfId="112" applyFont="1" applyFill="1" applyBorder="1" applyAlignment="1">
      <alignment horizontal="center" vertical="center" shrinkToFit="1"/>
    </xf>
    <xf numFmtId="0" fontId="16" fillId="0" borderId="187" xfId="112" applyFont="1" applyFill="1" applyBorder="1" applyAlignment="1">
      <alignment vertical="center"/>
    </xf>
    <xf numFmtId="176" fontId="16" fillId="0" borderId="18" xfId="112" applyNumberFormat="1" applyFont="1" applyFill="1" applyBorder="1" applyAlignment="1">
      <alignment vertical="center"/>
    </xf>
    <xf numFmtId="3" fontId="15" fillId="0" borderId="26" xfId="112" applyNumberFormat="1" applyFont="1" applyFill="1" applyBorder="1" applyAlignment="1">
      <alignment horizontal="center" vertical="center"/>
    </xf>
    <xf numFmtId="0" fontId="11" fillId="4" borderId="113" xfId="1" applyFont="1" applyFill="1" applyBorder="1" applyAlignment="1">
      <alignment horizontal="center" vertical="center"/>
    </xf>
    <xf numFmtId="0" fontId="11" fillId="5" borderId="111" xfId="1" applyFont="1" applyFill="1" applyBorder="1" applyAlignment="1">
      <alignment horizontal="center" vertical="center"/>
    </xf>
    <xf numFmtId="0" fontId="11" fillId="4" borderId="26" xfId="1" applyFont="1" applyFill="1" applyBorder="1" applyAlignment="1">
      <alignment horizontal="center" vertical="center"/>
    </xf>
    <xf numFmtId="41" fontId="11" fillId="4" borderId="26" xfId="2" applyFont="1" applyFill="1" applyBorder="1" applyAlignment="1">
      <alignment vertical="center"/>
    </xf>
    <xf numFmtId="41" fontId="11" fillId="4" borderId="26" xfId="3" applyFont="1" applyFill="1" applyBorder="1" applyAlignment="1">
      <alignment horizontal="right" vertical="center"/>
    </xf>
    <xf numFmtId="0" fontId="11" fillId="4" borderId="27" xfId="1" applyFont="1" applyFill="1" applyBorder="1" applyAlignment="1">
      <alignment horizontal="center" vertical="center"/>
    </xf>
    <xf numFmtId="0" fontId="11" fillId="40" borderId="20" xfId="1" applyFont="1" applyFill="1" applyBorder="1" applyAlignment="1">
      <alignment horizontal="center" vertical="center"/>
    </xf>
    <xf numFmtId="41" fontId="52" fillId="41" borderId="6" xfId="2" applyFont="1" applyFill="1" applyBorder="1" applyAlignment="1" applyProtection="1">
      <alignment horizontal="right" vertical="center" wrapText="1"/>
    </xf>
    <xf numFmtId="41" fontId="11" fillId="0" borderId="86" xfId="2" applyFont="1" applyBorder="1" applyAlignment="1">
      <alignment vertical="center"/>
    </xf>
    <xf numFmtId="41" fontId="11" fillId="0" borderId="12" xfId="2" applyFont="1" applyBorder="1" applyAlignment="1">
      <alignment horizontal="left" vertical="center"/>
    </xf>
    <xf numFmtId="0" fontId="11" fillId="0" borderId="18" xfId="1" applyFont="1" applyBorder="1" applyAlignment="1">
      <alignment horizontal="center" vertical="center" shrinkToFit="1"/>
    </xf>
    <xf numFmtId="0" fontId="52" fillId="2" borderId="18" xfId="0" applyFont="1" applyFill="1" applyBorder="1" applyAlignment="1" applyProtection="1">
      <alignment horizontal="center" vertical="center" wrapText="1"/>
    </xf>
    <xf numFmtId="41" fontId="11" fillId="0" borderId="31" xfId="2" applyFont="1" applyBorder="1" applyAlignment="1">
      <alignment vertical="center"/>
    </xf>
    <xf numFmtId="41" fontId="11" fillId="0" borderId="18" xfId="2" applyFont="1" applyBorder="1" applyAlignment="1">
      <alignment horizontal="left" vertical="center"/>
    </xf>
    <xf numFmtId="0" fontId="54" fillId="2" borderId="72" xfId="0" applyFont="1" applyFill="1" applyBorder="1" applyAlignment="1" applyProtection="1">
      <alignment horizontal="center" vertical="center" wrapText="1"/>
    </xf>
    <xf numFmtId="3" fontId="52" fillId="2" borderId="23" xfId="0" applyNumberFormat="1" applyFont="1" applyFill="1" applyBorder="1" applyAlignment="1" applyProtection="1">
      <alignment horizontal="right" vertical="center" wrapText="1"/>
    </xf>
    <xf numFmtId="0" fontId="52" fillId="2" borderId="23" xfId="0" applyFont="1" applyFill="1" applyBorder="1" applyAlignment="1" applyProtection="1">
      <alignment horizontal="right" vertical="center" wrapText="1"/>
    </xf>
    <xf numFmtId="41" fontId="52" fillId="2" borderId="12" xfId="2" applyFont="1" applyFill="1" applyBorder="1" applyAlignment="1" applyProtection="1">
      <alignment horizontal="right" vertical="center" wrapText="1"/>
    </xf>
    <xf numFmtId="0" fontId="53" fillId="3" borderId="196" xfId="1" applyFont="1" applyFill="1" applyBorder="1" applyAlignment="1">
      <alignment horizontal="center" vertical="center"/>
    </xf>
    <xf numFmtId="0" fontId="11" fillId="0" borderId="95" xfId="1" applyFont="1" applyFill="1" applyBorder="1" applyAlignment="1">
      <alignment vertical="top" wrapText="1"/>
    </xf>
    <xf numFmtId="0" fontId="15" fillId="0" borderId="11" xfId="112" applyFont="1" applyBorder="1" applyAlignment="1">
      <alignment vertical="center"/>
    </xf>
    <xf numFmtId="41" fontId="15" fillId="0" borderId="13" xfId="2" applyFont="1" applyBorder="1" applyAlignment="1">
      <alignment horizontal="center" vertical="center"/>
    </xf>
    <xf numFmtId="0" fontId="15" fillId="0" borderId="14" xfId="112" applyFont="1" applyBorder="1" applyAlignment="1">
      <alignment vertical="center"/>
    </xf>
    <xf numFmtId="41" fontId="15" fillId="0" borderId="15" xfId="2" applyFont="1" applyBorder="1" applyAlignment="1">
      <alignment horizontal="center" vertical="center"/>
    </xf>
    <xf numFmtId="0" fontId="15" fillId="0" borderId="17" xfId="112" applyFont="1" applyBorder="1" applyAlignment="1">
      <alignment vertical="center"/>
    </xf>
    <xf numFmtId="41" fontId="15" fillId="0" borderId="19" xfId="112" applyNumberFormat="1" applyFont="1" applyBorder="1" applyAlignment="1">
      <alignment horizontal="center" vertical="center"/>
    </xf>
    <xf numFmtId="41" fontId="15" fillId="0" borderId="0" xfId="2" applyFont="1" applyAlignment="1">
      <alignment vertical="center"/>
    </xf>
    <xf numFmtId="3" fontId="54" fillId="2" borderId="55" xfId="0" applyNumberFormat="1" applyFont="1" applyFill="1" applyBorder="1" applyAlignment="1" applyProtection="1">
      <alignment horizontal="center" vertical="center" wrapText="1"/>
    </xf>
    <xf numFmtId="41" fontId="11" fillId="0" borderId="0" xfId="2" applyFont="1" applyAlignment="1">
      <alignment horizontal="center" vertical="center"/>
    </xf>
    <xf numFmtId="41" fontId="11" fillId="41" borderId="110" xfId="2" applyFont="1" applyFill="1" applyBorder="1" applyAlignment="1">
      <alignment horizontal="left" vertical="center"/>
    </xf>
    <xf numFmtId="3" fontId="15" fillId="43" borderId="71" xfId="3" applyNumberFormat="1" applyFont="1" applyFill="1" applyBorder="1" applyAlignment="1" applyProtection="1">
      <alignment horizontal="center" vertical="center" shrinkToFit="1"/>
      <protection locked="0"/>
    </xf>
    <xf numFmtId="3" fontId="15" fillId="43" borderId="72" xfId="3" applyNumberFormat="1" applyFont="1" applyFill="1" applyBorder="1" applyAlignment="1" applyProtection="1">
      <alignment horizontal="right" vertical="center" shrinkToFit="1"/>
      <protection locked="0"/>
    </xf>
    <xf numFmtId="3" fontId="59" fillId="0" borderId="0" xfId="3" applyNumberFormat="1" applyFont="1" applyFill="1" applyBorder="1" applyAlignment="1" applyProtection="1">
      <alignment horizontal="center" vertical="center" shrinkToFit="1"/>
      <protection locked="0"/>
    </xf>
    <xf numFmtId="3" fontId="59" fillId="0" borderId="0" xfId="3" applyNumberFormat="1" applyFont="1" applyFill="1" applyBorder="1" applyAlignment="1" applyProtection="1">
      <alignment horizontal="right" vertical="center" shrinkToFit="1"/>
      <protection locked="0"/>
    </xf>
    <xf numFmtId="41" fontId="59" fillId="0" borderId="0" xfId="2" applyFont="1" applyFill="1">
      <alignment vertical="center"/>
    </xf>
    <xf numFmtId="0" fontId="59" fillId="0" borderId="0" xfId="0" applyFont="1" applyFill="1">
      <alignment vertical="center"/>
    </xf>
    <xf numFmtId="0" fontId="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1" fontId="46" fillId="37" borderId="115" xfId="2" applyFont="1" applyFill="1" applyBorder="1" applyAlignment="1">
      <alignment horizontal="center" vertical="center" shrinkToFit="1"/>
    </xf>
    <xf numFmtId="41" fontId="46" fillId="37" borderId="112" xfId="2" applyFont="1" applyFill="1" applyBorder="1" applyAlignment="1">
      <alignment horizontal="center" vertical="center" shrinkToFit="1"/>
    </xf>
    <xf numFmtId="41" fontId="46" fillId="37" borderId="111" xfId="2" applyFont="1" applyFill="1" applyBorder="1" applyAlignment="1">
      <alignment horizontal="center" vertical="center" shrinkToFit="1"/>
    </xf>
    <xf numFmtId="0" fontId="47" fillId="0" borderId="0" xfId="0" applyFont="1" applyAlignment="1">
      <alignment horizontal="center" vertical="center"/>
    </xf>
    <xf numFmtId="41" fontId="45" fillId="0" borderId="23" xfId="2" applyFont="1" applyFill="1" applyBorder="1" applyAlignment="1">
      <alignment horizontal="left" vertical="center" shrinkToFit="1"/>
    </xf>
    <xf numFmtId="41" fontId="45" fillId="0" borderId="7" xfId="2" applyFont="1" applyFill="1" applyBorder="1" applyAlignment="1">
      <alignment horizontal="left" vertical="center" shrinkToFit="1"/>
    </xf>
    <xf numFmtId="41" fontId="46" fillId="5" borderId="117" xfId="2" applyFont="1" applyFill="1" applyBorder="1" applyAlignment="1">
      <alignment horizontal="center" vertical="center" shrinkToFit="1"/>
    </xf>
    <xf numFmtId="41" fontId="46" fillId="5" borderId="113" xfId="2" applyFont="1" applyFill="1" applyBorder="1" applyAlignment="1">
      <alignment horizontal="center" vertical="center" shrinkToFit="1"/>
    </xf>
    <xf numFmtId="41" fontId="46" fillId="5" borderId="116" xfId="2" applyFont="1" applyFill="1" applyBorder="1" applyAlignment="1">
      <alignment horizontal="center" vertical="center" shrinkToFit="1"/>
    </xf>
    <xf numFmtId="41" fontId="46" fillId="5" borderId="108" xfId="2" applyFont="1" applyFill="1" applyBorder="1" applyAlignment="1">
      <alignment horizontal="center" vertical="center" shrinkToFit="1"/>
    </xf>
    <xf numFmtId="41" fontId="46" fillId="5" borderId="109" xfId="2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5" fillId="3" borderId="107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25" fillId="3" borderId="64" xfId="0" applyFont="1" applyFill="1" applyBorder="1" applyAlignment="1">
      <alignment horizontal="center" vertical="center" wrapText="1"/>
    </xf>
    <xf numFmtId="0" fontId="25" fillId="3" borderId="95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61" xfId="0" applyFont="1" applyFill="1" applyBorder="1" applyAlignment="1">
      <alignment horizontal="center" vertical="center" wrapText="1"/>
    </xf>
    <xf numFmtId="0" fontId="25" fillId="3" borderId="96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4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" fillId="5" borderId="13" xfId="1" applyFont="1" applyFill="1" applyBorder="1" applyAlignment="1">
      <alignment horizontal="center" vertical="center" wrapText="1"/>
    </xf>
    <xf numFmtId="0" fontId="11" fillId="5" borderId="15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10" xfId="1" applyFont="1" applyBorder="1" applyAlignment="1">
      <alignment horizontal="right" vertical="center"/>
    </xf>
    <xf numFmtId="0" fontId="11" fillId="5" borderId="11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1" fillId="0" borderId="111" xfId="1" applyFont="1" applyBorder="1" applyAlignment="1">
      <alignment horizontal="center" vertical="center"/>
    </xf>
    <xf numFmtId="0" fontId="11" fillId="0" borderId="135" xfId="1" applyFont="1" applyBorder="1" applyAlignment="1">
      <alignment horizontal="center" vertical="center"/>
    </xf>
    <xf numFmtId="0" fontId="11" fillId="4" borderId="117" xfId="1" applyFont="1" applyFill="1" applyBorder="1" applyAlignment="1">
      <alignment horizontal="center" vertical="center"/>
    </xf>
    <xf numFmtId="0" fontId="11" fillId="4" borderId="113" xfId="1" applyFont="1" applyFill="1" applyBorder="1" applyAlignment="1">
      <alignment horizontal="center" vertical="center"/>
    </xf>
    <xf numFmtId="0" fontId="53" fillId="3" borderId="111" xfId="1" applyFont="1" applyFill="1" applyBorder="1" applyAlignment="1">
      <alignment horizontal="center" vertical="center"/>
    </xf>
    <xf numFmtId="0" fontId="53" fillId="3" borderId="134" xfId="1" applyFont="1" applyFill="1" applyBorder="1" applyAlignment="1">
      <alignment horizontal="center" vertical="center"/>
    </xf>
    <xf numFmtId="0" fontId="53" fillId="3" borderId="135" xfId="1" applyFont="1" applyFill="1" applyBorder="1" applyAlignment="1">
      <alignment horizontal="center" vertical="center"/>
    </xf>
    <xf numFmtId="0" fontId="11" fillId="4" borderId="22" xfId="1" applyFont="1" applyFill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/>
    </xf>
    <xf numFmtId="0" fontId="11" fillId="0" borderId="95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7" fillId="5" borderId="12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15" fillId="3" borderId="51" xfId="0" applyFont="1" applyFill="1" applyBorder="1" applyAlignment="1">
      <alignment horizontal="center" vertical="center" wrapText="1"/>
    </xf>
    <xf numFmtId="176" fontId="15" fillId="3" borderId="31" xfId="0" applyNumberFormat="1" applyFont="1" applyFill="1" applyBorder="1" applyAlignment="1">
      <alignment horizontal="center" vertical="center" wrapText="1"/>
    </xf>
    <xf numFmtId="176" fontId="15" fillId="3" borderId="72" xfId="0" applyNumberFormat="1" applyFont="1" applyFill="1" applyBorder="1" applyAlignment="1">
      <alignment horizontal="center" vertical="center" wrapText="1"/>
    </xf>
    <xf numFmtId="0" fontId="15" fillId="0" borderId="136" xfId="0" applyFont="1" applyFill="1" applyBorder="1" applyAlignment="1">
      <alignment vertical="center" wrapText="1"/>
    </xf>
    <xf numFmtId="0" fontId="15" fillId="0" borderId="137" xfId="0" applyFont="1" applyFill="1" applyBorder="1" applyAlignment="1">
      <alignment vertical="center" wrapText="1"/>
    </xf>
    <xf numFmtId="3" fontId="14" fillId="0" borderId="69" xfId="3" applyNumberFormat="1" applyFont="1" applyFill="1" applyBorder="1" applyAlignment="1" applyProtection="1">
      <alignment horizontal="center" vertical="center" shrinkToFit="1"/>
      <protection locked="0"/>
    </xf>
    <xf numFmtId="3" fontId="14" fillId="0" borderId="70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138" xfId="3" applyNumberFormat="1" applyFont="1" applyFill="1" applyBorder="1" applyAlignment="1" applyProtection="1">
      <alignment vertical="center" shrinkToFit="1"/>
      <protection locked="0"/>
    </xf>
    <xf numFmtId="3" fontId="15" fillId="0" borderId="139" xfId="3" applyNumberFormat="1" applyFont="1" applyFill="1" applyBorder="1" applyAlignment="1" applyProtection="1">
      <alignment vertical="center" shrinkToFit="1"/>
      <protection locked="0"/>
    </xf>
    <xf numFmtId="178" fontId="15" fillId="0" borderId="155" xfId="0" applyNumberFormat="1" applyFont="1" applyFill="1" applyBorder="1" applyAlignment="1">
      <alignment horizontal="center" vertical="center" wrapText="1"/>
    </xf>
    <xf numFmtId="178" fontId="15" fillId="0" borderId="73" xfId="0" applyNumberFormat="1" applyFont="1" applyFill="1" applyBorder="1" applyAlignment="1">
      <alignment horizontal="center" vertical="center" wrapText="1"/>
    </xf>
    <xf numFmtId="178" fontId="15" fillId="0" borderId="133" xfId="0" applyNumberFormat="1" applyFont="1" applyFill="1" applyBorder="1" applyAlignment="1">
      <alignment horizontal="center" vertical="center" wrapText="1"/>
    </xf>
    <xf numFmtId="178" fontId="15" fillId="0" borderId="83" xfId="0" applyNumberFormat="1" applyFont="1" applyFill="1" applyBorder="1" applyAlignment="1">
      <alignment horizontal="center" vertical="center" wrapText="1"/>
    </xf>
    <xf numFmtId="178" fontId="15" fillId="0" borderId="157" xfId="0" applyNumberFormat="1" applyFont="1" applyFill="1" applyBorder="1" applyAlignment="1">
      <alignment horizontal="center" vertical="center" wrapText="1"/>
    </xf>
    <xf numFmtId="178" fontId="15" fillId="0" borderId="43" xfId="0" applyNumberFormat="1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43" borderId="50" xfId="0" applyFont="1" applyFill="1" applyBorder="1" applyAlignment="1">
      <alignment horizontal="center" vertical="center" wrapText="1"/>
    </xf>
    <xf numFmtId="0" fontId="15" fillId="43" borderId="51" xfId="0" applyFont="1" applyFill="1" applyBorder="1" applyAlignment="1">
      <alignment horizontal="center" vertical="center" wrapText="1"/>
    </xf>
    <xf numFmtId="0" fontId="15" fillId="0" borderId="136" xfId="0" applyFont="1" applyFill="1" applyBorder="1" applyAlignment="1">
      <alignment horizontal="left" vertical="center" wrapText="1"/>
    </xf>
    <xf numFmtId="0" fontId="15" fillId="0" borderId="137" xfId="0" applyFont="1" applyFill="1" applyBorder="1" applyAlignment="1">
      <alignment horizontal="left" vertical="center" wrapText="1"/>
    </xf>
    <xf numFmtId="3" fontId="15" fillId="0" borderId="69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70" xfId="3" applyNumberFormat="1" applyFont="1" applyFill="1" applyBorder="1" applyAlignment="1" applyProtection="1">
      <alignment horizontal="center" vertical="center" shrinkToFit="1"/>
      <protection locked="0"/>
    </xf>
    <xf numFmtId="178" fontId="15" fillId="0" borderId="158" xfId="0" applyNumberFormat="1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left" vertical="center"/>
    </xf>
    <xf numFmtId="0" fontId="15" fillId="5" borderId="56" xfId="0" applyFont="1" applyFill="1" applyBorder="1" applyAlignment="1">
      <alignment horizontal="center" vertical="center" wrapText="1"/>
    </xf>
    <xf numFmtId="0" fontId="15" fillId="5" borderId="57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149" xfId="0" applyFont="1" applyFill="1" applyBorder="1" applyAlignment="1">
      <alignment horizontal="center" vertical="center" wrapText="1"/>
    </xf>
    <xf numFmtId="0" fontId="15" fillId="5" borderId="63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6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41" fontId="15" fillId="5" borderId="56" xfId="2" applyFont="1" applyFill="1" applyBorder="1" applyAlignment="1">
      <alignment horizontal="center" vertical="center" wrapText="1"/>
    </xf>
    <xf numFmtId="41" fontId="15" fillId="5" borderId="57" xfId="2" applyFont="1" applyFill="1" applyBorder="1" applyAlignment="1">
      <alignment horizontal="center" vertical="center" wrapText="1"/>
    </xf>
    <xf numFmtId="41" fontId="15" fillId="5" borderId="67" xfId="2" applyFont="1" applyFill="1" applyBorder="1" applyAlignment="1">
      <alignment horizontal="center" vertical="center" wrapText="1"/>
    </xf>
    <xf numFmtId="0" fontId="15" fillId="0" borderId="0" xfId="112" applyFont="1" applyBorder="1" applyAlignment="1">
      <alignment horizontal="left" vertical="center"/>
    </xf>
    <xf numFmtId="0" fontId="15" fillId="0" borderId="10" xfId="112" applyFont="1" applyBorder="1" applyAlignment="1">
      <alignment horizontal="right" vertical="center"/>
    </xf>
    <xf numFmtId="0" fontId="15" fillId="5" borderId="190" xfId="112" applyFont="1" applyFill="1" applyBorder="1" applyAlignment="1">
      <alignment horizontal="center" vertical="center" shrinkToFit="1"/>
    </xf>
    <xf numFmtId="0" fontId="15" fillId="5" borderId="191" xfId="112" applyFont="1" applyFill="1" applyBorder="1" applyAlignment="1">
      <alignment horizontal="center" vertical="center" shrinkToFit="1"/>
    </xf>
    <xf numFmtId="0" fontId="15" fillId="5" borderId="190" xfId="112" applyNumberFormat="1" applyFont="1" applyFill="1" applyBorder="1" applyAlignment="1">
      <alignment horizontal="center" vertical="center" shrinkToFit="1"/>
    </xf>
    <xf numFmtId="0" fontId="15" fillId="5" borderId="192" xfId="112" applyNumberFormat="1" applyFont="1" applyFill="1" applyBorder="1" applyAlignment="1">
      <alignment horizontal="center" vertical="center" shrinkToFit="1"/>
    </xf>
    <xf numFmtId="0" fontId="15" fillId="0" borderId="193" xfId="112" applyFont="1" applyFill="1" applyBorder="1" applyAlignment="1">
      <alignment horizontal="center" vertical="center" wrapText="1"/>
    </xf>
    <xf numFmtId="0" fontId="15" fillId="0" borderId="194" xfId="112" applyFont="1" applyFill="1" applyBorder="1" applyAlignment="1">
      <alignment horizontal="center" vertical="center" wrapText="1"/>
    </xf>
    <xf numFmtId="3" fontId="15" fillId="0" borderId="193" xfId="112" applyNumberFormat="1" applyFont="1" applyFill="1" applyBorder="1" applyAlignment="1">
      <alignment horizontal="center" vertical="center" wrapText="1"/>
    </xf>
    <xf numFmtId="3" fontId="15" fillId="0" borderId="195" xfId="112" applyNumberFormat="1" applyFont="1" applyFill="1" applyBorder="1" applyAlignment="1">
      <alignment horizontal="center" vertical="center" wrapText="1"/>
    </xf>
    <xf numFmtId="0" fontId="58" fillId="0" borderId="18" xfId="112" applyFont="1" applyFill="1" applyBorder="1" applyAlignment="1">
      <alignment horizontal="left" vertical="center" shrinkToFit="1"/>
    </xf>
    <xf numFmtId="0" fontId="16" fillId="5" borderId="190" xfId="112" applyFont="1" applyFill="1" applyBorder="1" applyAlignment="1">
      <alignment horizontal="center" vertical="center" shrinkToFit="1"/>
    </xf>
    <xf numFmtId="0" fontId="16" fillId="5" borderId="191" xfId="112" applyFont="1" applyFill="1" applyBorder="1" applyAlignment="1">
      <alignment horizontal="center" vertical="center" shrinkToFit="1"/>
    </xf>
    <xf numFmtId="0" fontId="16" fillId="0" borderId="187" xfId="112" applyFont="1" applyFill="1" applyBorder="1" applyAlignment="1">
      <alignment horizontal="center" vertical="center" shrinkToFit="1"/>
    </xf>
    <xf numFmtId="0" fontId="58" fillId="0" borderId="5" xfId="112" applyFont="1" applyFill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wrapText="1"/>
    </xf>
  </cellXfs>
  <cellStyles count="113">
    <cellStyle name="20% - 강조색1" xfId="23" builtinId="30" customBuiltin="1"/>
    <cellStyle name="20% - 강조색2" xfId="27" builtinId="34" customBuiltin="1"/>
    <cellStyle name="20% - 강조색3" xfId="31" builtinId="38" customBuiltin="1"/>
    <cellStyle name="20% - 강조색4" xfId="35" builtinId="42" customBuiltin="1"/>
    <cellStyle name="20% - 강조색5" xfId="39" builtinId="46" customBuiltin="1"/>
    <cellStyle name="20% - 강조색6" xfId="43" builtinId="50" customBuiltin="1"/>
    <cellStyle name="40% - 강조색1" xfId="24" builtinId="31" customBuiltin="1"/>
    <cellStyle name="40% - 강조색2" xfId="28" builtinId="35" customBuiltin="1"/>
    <cellStyle name="40% - 강조색3" xfId="32" builtinId="39" customBuiltin="1"/>
    <cellStyle name="40% - 강조색4" xfId="36" builtinId="43" customBuiltin="1"/>
    <cellStyle name="40% - 강조색5" xfId="40" builtinId="47" customBuiltin="1"/>
    <cellStyle name="40% - 강조색6" xfId="44" builtinId="51" customBuiltin="1"/>
    <cellStyle name="60% - 강조색1" xfId="25" builtinId="32" customBuiltin="1"/>
    <cellStyle name="60% - 강조색2" xfId="29" builtinId="36" customBuiltin="1"/>
    <cellStyle name="60% - 강조색3" xfId="33" builtinId="40" customBuiltin="1"/>
    <cellStyle name="60% - 강조색4" xfId="37" builtinId="44" customBuiltin="1"/>
    <cellStyle name="60% - 강조색5" xfId="41" builtinId="48" customBuiltin="1"/>
    <cellStyle name="60% - 강조색6" xfId="45" builtinId="52" customBuiltin="1"/>
    <cellStyle name="강조색1" xfId="22" builtinId="29" customBuiltin="1"/>
    <cellStyle name="강조색2" xfId="26" builtinId="33" customBuiltin="1"/>
    <cellStyle name="강조색3" xfId="30" builtinId="37" customBuiltin="1"/>
    <cellStyle name="강조색4" xfId="34" builtinId="41" customBuiltin="1"/>
    <cellStyle name="강조색5" xfId="38" builtinId="45" customBuiltin="1"/>
    <cellStyle name="강조색6" xfId="42" builtinId="49" customBuiltin="1"/>
    <cellStyle name="경고문" xfId="18" builtinId="11" customBuiltin="1"/>
    <cellStyle name="계산" xfId="15" builtinId="22" customBuiltin="1"/>
    <cellStyle name="나쁨" xfId="11" builtinId="27" customBuiltin="1"/>
    <cellStyle name="메모" xfId="19" builtinId="10" customBuiltin="1"/>
    <cellStyle name="보통" xfId="12" builtinId="28" customBuiltin="1"/>
    <cellStyle name="설명 텍스트" xfId="20" builtinId="53" customBuiltin="1"/>
    <cellStyle name="셀 확인" xfId="17" builtinId="23" customBuiltin="1"/>
    <cellStyle name="쉼표 [0]" xfId="2" builtinId="6"/>
    <cellStyle name="쉼표 [0] 2" xfId="3"/>
    <cellStyle name="쉼표 [0] 2 10" xfId="74"/>
    <cellStyle name="쉼표 [0] 2 11" xfId="75"/>
    <cellStyle name="쉼표 [0] 2 12" xfId="76"/>
    <cellStyle name="쉼표 [0] 2 13" xfId="77"/>
    <cellStyle name="쉼표 [0] 2 14" xfId="79"/>
    <cellStyle name="쉼표 [0] 2 15" xfId="80"/>
    <cellStyle name="쉼표 [0] 2 16" xfId="78"/>
    <cellStyle name="쉼표 [0] 2 17" xfId="81"/>
    <cellStyle name="쉼표 [0] 2 18" xfId="82"/>
    <cellStyle name="쉼표 [0] 2 19" xfId="83"/>
    <cellStyle name="쉼표 [0] 2 2" xfId="49"/>
    <cellStyle name="쉼표 [0] 2 2 2" xfId="66"/>
    <cellStyle name="쉼표 [0] 2 20" xfId="84"/>
    <cellStyle name="쉼표 [0] 2 21" xfId="85"/>
    <cellStyle name="쉼표 [0] 2 22" xfId="86"/>
    <cellStyle name="쉼표 [0] 2 23" xfId="87"/>
    <cellStyle name="쉼표 [0] 2 24" xfId="88"/>
    <cellStyle name="쉼표 [0] 2 25" xfId="89"/>
    <cellStyle name="쉼표 [0] 2 26" xfId="90"/>
    <cellStyle name="쉼표 [0] 2 27" xfId="91"/>
    <cellStyle name="쉼표 [0] 2 28" xfId="92"/>
    <cellStyle name="쉼표 [0] 2 29" xfId="95"/>
    <cellStyle name="쉼표 [0] 2 3" xfId="67"/>
    <cellStyle name="쉼표 [0] 2 30" xfId="97"/>
    <cellStyle name="쉼표 [0] 2 31" xfId="106"/>
    <cellStyle name="쉼표 [0] 2 32" xfId="107"/>
    <cellStyle name="쉼표 [0] 2 33" xfId="94"/>
    <cellStyle name="쉼표 [0] 2 34" xfId="93"/>
    <cellStyle name="쉼표 [0] 2 35" xfId="96"/>
    <cellStyle name="쉼표 [0] 2 36" xfId="99"/>
    <cellStyle name="쉼표 [0] 2 37" xfId="104"/>
    <cellStyle name="쉼표 [0] 2 38" xfId="109"/>
    <cellStyle name="쉼표 [0] 2 39" xfId="100"/>
    <cellStyle name="쉼표 [0] 2 4" xfId="70"/>
    <cellStyle name="쉼표 [0] 2 40" xfId="103"/>
    <cellStyle name="쉼표 [0] 2 41" xfId="98"/>
    <cellStyle name="쉼표 [0] 2 42" xfId="105"/>
    <cellStyle name="쉼표 [0] 2 43" xfId="108"/>
    <cellStyle name="쉼표 [0] 2 44" xfId="101"/>
    <cellStyle name="쉼표 [0] 2 45" xfId="102"/>
    <cellStyle name="쉼표 [0] 2 46" xfId="63"/>
    <cellStyle name="쉼표 [0] 2 47" xfId="111"/>
    <cellStyle name="쉼표 [0] 2 48" xfId="48"/>
    <cellStyle name="쉼표 [0] 2 5" xfId="68"/>
    <cellStyle name="쉼표 [0] 2 6" xfId="69"/>
    <cellStyle name="쉼표 [0] 2 7" xfId="71"/>
    <cellStyle name="쉼표 [0] 2 8" xfId="72"/>
    <cellStyle name="쉼표 [0] 2 9" xfId="73"/>
    <cellStyle name="쉼표 [0] 3" xfId="50"/>
    <cellStyle name="쉼표 [0] 3 2" xfId="62"/>
    <cellStyle name="쉼표 [0] 4" xfId="47"/>
    <cellStyle name="연결된 셀" xfId="16" builtinId="24" customBuiltin="1"/>
    <cellStyle name="요약" xfId="21" builtinId="25" customBuiltin="1"/>
    <cellStyle name="입력" xfId="13" builtinId="20" customBuiltin="1"/>
    <cellStyle name="제목" xfId="5" builtinId="15" customBuiltin="1"/>
    <cellStyle name="제목 1" xfId="6" builtinId="16" customBuiltin="1"/>
    <cellStyle name="제목 2" xfId="7" builtinId="17" customBuiltin="1"/>
    <cellStyle name="제목 3" xfId="8" builtinId="18" customBuiltin="1"/>
    <cellStyle name="제목 4" xfId="9" builtinId="19" customBuiltin="1"/>
    <cellStyle name="좋음" xfId="10" builtinId="26" customBuiltin="1"/>
    <cellStyle name="출력" xfId="14" builtinId="21" customBuiltin="1"/>
    <cellStyle name="통화 [0] 2" xfId="4"/>
    <cellStyle name="통화 [0] 2 2" xfId="65"/>
    <cellStyle name="통화 [0] 2 3" xfId="51"/>
    <cellStyle name="통화 [0] 3" xfId="52"/>
    <cellStyle name="표준" xfId="0" builtinId="0"/>
    <cellStyle name="표준 2" xfId="1"/>
    <cellStyle name="표준 2 2" xfId="55"/>
    <cellStyle name="표준 2 3" xfId="58"/>
    <cellStyle name="표준 2 4" xfId="64"/>
    <cellStyle name="표준 2 5" xfId="110"/>
    <cellStyle name="표준 2 6" xfId="53"/>
    <cellStyle name="표준 3" xfId="54"/>
    <cellStyle name="표준 3 2" xfId="56"/>
    <cellStyle name="표준 3 3" xfId="61"/>
    <cellStyle name="표준 4" xfId="46"/>
    <cellStyle name="표준 5" xfId="57"/>
    <cellStyle name="표준 6" xfId="59"/>
    <cellStyle name="표준 7" xfId="60"/>
    <cellStyle name="표준_2006하반기후원사용보고" xfId="11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133350</xdr:rowOff>
    </xdr:from>
    <xdr:to>
      <xdr:col>8</xdr:col>
      <xdr:colOff>0</xdr:colOff>
      <xdr:row>6</xdr:row>
      <xdr:rowOff>0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89538B83-2282-4987-ABA4-4978A97A3E51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552575" y="895350"/>
          <a:ext cx="8067675" cy="41719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ko-KR" altLang="en-US" sz="3600" u="sng" strike="sngStrike" kern="10" cap="small" spc="0" normalizeH="1">
            <a:ln>
              <a:noFill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궁서체" panose="02030609000101010101" pitchFamily="17" charset="-127"/>
            <a:ea typeface="궁서체" panose="02030609000101010101" pitchFamily="17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"/>
  <sheetViews>
    <sheetView tabSelected="1" zoomScaleNormal="100" zoomScaleSheetLayoutView="90" workbookViewId="0">
      <selection activeCell="C19" sqref="C19"/>
    </sheetView>
  </sheetViews>
  <sheetFormatPr defaultRowHeight="13.5" x14ac:dyDescent="0.3"/>
  <cols>
    <col min="1" max="1" width="2" style="2" customWidth="1"/>
    <col min="2" max="7" width="17.75" style="2" customWidth="1"/>
    <col min="8" max="8" width="17.75" style="1" customWidth="1"/>
    <col min="9" max="19" width="9" style="1"/>
    <col min="20" max="256" width="9" style="2"/>
    <col min="257" max="257" width="2" style="2" customWidth="1"/>
    <col min="258" max="264" width="17.75" style="2" customWidth="1"/>
    <col min="265" max="512" width="9" style="2"/>
    <col min="513" max="513" width="2" style="2" customWidth="1"/>
    <col min="514" max="520" width="17.75" style="2" customWidth="1"/>
    <col min="521" max="768" width="9" style="2"/>
    <col min="769" max="769" width="2" style="2" customWidth="1"/>
    <col min="770" max="776" width="17.75" style="2" customWidth="1"/>
    <col min="777" max="1024" width="9" style="2"/>
    <col min="1025" max="1025" width="2" style="2" customWidth="1"/>
    <col min="1026" max="1032" width="17.75" style="2" customWidth="1"/>
    <col min="1033" max="1280" width="9" style="2"/>
    <col min="1281" max="1281" width="2" style="2" customWidth="1"/>
    <col min="1282" max="1288" width="17.75" style="2" customWidth="1"/>
    <col min="1289" max="1536" width="9" style="2"/>
    <col min="1537" max="1537" width="2" style="2" customWidth="1"/>
    <col min="1538" max="1544" width="17.75" style="2" customWidth="1"/>
    <col min="1545" max="1792" width="9" style="2"/>
    <col min="1793" max="1793" width="2" style="2" customWidth="1"/>
    <col min="1794" max="1800" width="17.75" style="2" customWidth="1"/>
    <col min="1801" max="2048" width="9" style="2"/>
    <col min="2049" max="2049" width="2" style="2" customWidth="1"/>
    <col min="2050" max="2056" width="17.75" style="2" customWidth="1"/>
    <col min="2057" max="2304" width="9" style="2"/>
    <col min="2305" max="2305" width="2" style="2" customWidth="1"/>
    <col min="2306" max="2312" width="17.75" style="2" customWidth="1"/>
    <col min="2313" max="2560" width="9" style="2"/>
    <col min="2561" max="2561" width="2" style="2" customWidth="1"/>
    <col min="2562" max="2568" width="17.75" style="2" customWidth="1"/>
    <col min="2569" max="2816" width="9" style="2"/>
    <col min="2817" max="2817" width="2" style="2" customWidth="1"/>
    <col min="2818" max="2824" width="17.75" style="2" customWidth="1"/>
    <col min="2825" max="3072" width="9" style="2"/>
    <col min="3073" max="3073" width="2" style="2" customWidth="1"/>
    <col min="3074" max="3080" width="17.75" style="2" customWidth="1"/>
    <col min="3081" max="3328" width="9" style="2"/>
    <col min="3329" max="3329" width="2" style="2" customWidth="1"/>
    <col min="3330" max="3336" width="17.75" style="2" customWidth="1"/>
    <col min="3337" max="3584" width="9" style="2"/>
    <col min="3585" max="3585" width="2" style="2" customWidth="1"/>
    <col min="3586" max="3592" width="17.75" style="2" customWidth="1"/>
    <col min="3593" max="3840" width="9" style="2"/>
    <col min="3841" max="3841" width="2" style="2" customWidth="1"/>
    <col min="3842" max="3848" width="17.75" style="2" customWidth="1"/>
    <col min="3849" max="4096" width="9" style="2"/>
    <col min="4097" max="4097" width="2" style="2" customWidth="1"/>
    <col min="4098" max="4104" width="17.75" style="2" customWidth="1"/>
    <col min="4105" max="4352" width="9" style="2"/>
    <col min="4353" max="4353" width="2" style="2" customWidth="1"/>
    <col min="4354" max="4360" width="17.75" style="2" customWidth="1"/>
    <col min="4361" max="4608" width="9" style="2"/>
    <col min="4609" max="4609" width="2" style="2" customWidth="1"/>
    <col min="4610" max="4616" width="17.75" style="2" customWidth="1"/>
    <col min="4617" max="4864" width="9" style="2"/>
    <col min="4865" max="4865" width="2" style="2" customWidth="1"/>
    <col min="4866" max="4872" width="17.75" style="2" customWidth="1"/>
    <col min="4873" max="5120" width="9" style="2"/>
    <col min="5121" max="5121" width="2" style="2" customWidth="1"/>
    <col min="5122" max="5128" width="17.75" style="2" customWidth="1"/>
    <col min="5129" max="5376" width="9" style="2"/>
    <col min="5377" max="5377" width="2" style="2" customWidth="1"/>
    <col min="5378" max="5384" width="17.75" style="2" customWidth="1"/>
    <col min="5385" max="5632" width="9" style="2"/>
    <col min="5633" max="5633" width="2" style="2" customWidth="1"/>
    <col min="5634" max="5640" width="17.75" style="2" customWidth="1"/>
    <col min="5641" max="5888" width="9" style="2"/>
    <col min="5889" max="5889" width="2" style="2" customWidth="1"/>
    <col min="5890" max="5896" width="17.75" style="2" customWidth="1"/>
    <col min="5897" max="6144" width="9" style="2"/>
    <col min="6145" max="6145" width="2" style="2" customWidth="1"/>
    <col min="6146" max="6152" width="17.75" style="2" customWidth="1"/>
    <col min="6153" max="6400" width="9" style="2"/>
    <col min="6401" max="6401" width="2" style="2" customWidth="1"/>
    <col min="6402" max="6408" width="17.75" style="2" customWidth="1"/>
    <col min="6409" max="6656" width="9" style="2"/>
    <col min="6657" max="6657" width="2" style="2" customWidth="1"/>
    <col min="6658" max="6664" width="17.75" style="2" customWidth="1"/>
    <col min="6665" max="6912" width="9" style="2"/>
    <col min="6913" max="6913" width="2" style="2" customWidth="1"/>
    <col min="6914" max="6920" width="17.75" style="2" customWidth="1"/>
    <col min="6921" max="7168" width="9" style="2"/>
    <col min="7169" max="7169" width="2" style="2" customWidth="1"/>
    <col min="7170" max="7176" width="17.75" style="2" customWidth="1"/>
    <col min="7177" max="7424" width="9" style="2"/>
    <col min="7425" max="7425" width="2" style="2" customWidth="1"/>
    <col min="7426" max="7432" width="17.75" style="2" customWidth="1"/>
    <col min="7433" max="7680" width="9" style="2"/>
    <col min="7681" max="7681" width="2" style="2" customWidth="1"/>
    <col min="7682" max="7688" width="17.75" style="2" customWidth="1"/>
    <col min="7689" max="7936" width="9" style="2"/>
    <col min="7937" max="7937" width="2" style="2" customWidth="1"/>
    <col min="7938" max="7944" width="17.75" style="2" customWidth="1"/>
    <col min="7945" max="8192" width="9" style="2"/>
    <col min="8193" max="8193" width="2" style="2" customWidth="1"/>
    <col min="8194" max="8200" width="17.75" style="2" customWidth="1"/>
    <col min="8201" max="8448" width="9" style="2"/>
    <col min="8449" max="8449" width="2" style="2" customWidth="1"/>
    <col min="8450" max="8456" width="17.75" style="2" customWidth="1"/>
    <col min="8457" max="8704" width="9" style="2"/>
    <col min="8705" max="8705" width="2" style="2" customWidth="1"/>
    <col min="8706" max="8712" width="17.75" style="2" customWidth="1"/>
    <col min="8713" max="8960" width="9" style="2"/>
    <col min="8961" max="8961" width="2" style="2" customWidth="1"/>
    <col min="8962" max="8968" width="17.75" style="2" customWidth="1"/>
    <col min="8969" max="9216" width="9" style="2"/>
    <col min="9217" max="9217" width="2" style="2" customWidth="1"/>
    <col min="9218" max="9224" width="17.75" style="2" customWidth="1"/>
    <col min="9225" max="9472" width="9" style="2"/>
    <col min="9473" max="9473" width="2" style="2" customWidth="1"/>
    <col min="9474" max="9480" width="17.75" style="2" customWidth="1"/>
    <col min="9481" max="9728" width="9" style="2"/>
    <col min="9729" max="9729" width="2" style="2" customWidth="1"/>
    <col min="9730" max="9736" width="17.75" style="2" customWidth="1"/>
    <col min="9737" max="9984" width="9" style="2"/>
    <col min="9985" max="9985" width="2" style="2" customWidth="1"/>
    <col min="9986" max="9992" width="17.75" style="2" customWidth="1"/>
    <col min="9993" max="10240" width="9" style="2"/>
    <col min="10241" max="10241" width="2" style="2" customWidth="1"/>
    <col min="10242" max="10248" width="17.75" style="2" customWidth="1"/>
    <col min="10249" max="10496" width="9" style="2"/>
    <col min="10497" max="10497" width="2" style="2" customWidth="1"/>
    <col min="10498" max="10504" width="17.75" style="2" customWidth="1"/>
    <col min="10505" max="10752" width="9" style="2"/>
    <col min="10753" max="10753" width="2" style="2" customWidth="1"/>
    <col min="10754" max="10760" width="17.75" style="2" customWidth="1"/>
    <col min="10761" max="11008" width="9" style="2"/>
    <col min="11009" max="11009" width="2" style="2" customWidth="1"/>
    <col min="11010" max="11016" width="17.75" style="2" customWidth="1"/>
    <col min="11017" max="11264" width="9" style="2"/>
    <col min="11265" max="11265" width="2" style="2" customWidth="1"/>
    <col min="11266" max="11272" width="17.75" style="2" customWidth="1"/>
    <col min="11273" max="11520" width="9" style="2"/>
    <col min="11521" max="11521" width="2" style="2" customWidth="1"/>
    <col min="11522" max="11528" width="17.75" style="2" customWidth="1"/>
    <col min="11529" max="11776" width="9" style="2"/>
    <col min="11777" max="11777" width="2" style="2" customWidth="1"/>
    <col min="11778" max="11784" width="17.75" style="2" customWidth="1"/>
    <col min="11785" max="12032" width="9" style="2"/>
    <col min="12033" max="12033" width="2" style="2" customWidth="1"/>
    <col min="12034" max="12040" width="17.75" style="2" customWidth="1"/>
    <col min="12041" max="12288" width="9" style="2"/>
    <col min="12289" max="12289" width="2" style="2" customWidth="1"/>
    <col min="12290" max="12296" width="17.75" style="2" customWidth="1"/>
    <col min="12297" max="12544" width="9" style="2"/>
    <col min="12545" max="12545" width="2" style="2" customWidth="1"/>
    <col min="12546" max="12552" width="17.75" style="2" customWidth="1"/>
    <col min="12553" max="12800" width="9" style="2"/>
    <col min="12801" max="12801" width="2" style="2" customWidth="1"/>
    <col min="12802" max="12808" width="17.75" style="2" customWidth="1"/>
    <col min="12809" max="13056" width="9" style="2"/>
    <col min="13057" max="13057" width="2" style="2" customWidth="1"/>
    <col min="13058" max="13064" width="17.75" style="2" customWidth="1"/>
    <col min="13065" max="13312" width="9" style="2"/>
    <col min="13313" max="13313" width="2" style="2" customWidth="1"/>
    <col min="13314" max="13320" width="17.75" style="2" customWidth="1"/>
    <col min="13321" max="13568" width="9" style="2"/>
    <col min="13569" max="13569" width="2" style="2" customWidth="1"/>
    <col min="13570" max="13576" width="17.75" style="2" customWidth="1"/>
    <col min="13577" max="13824" width="9" style="2"/>
    <col min="13825" max="13825" width="2" style="2" customWidth="1"/>
    <col min="13826" max="13832" width="17.75" style="2" customWidth="1"/>
    <col min="13833" max="14080" width="9" style="2"/>
    <col min="14081" max="14081" width="2" style="2" customWidth="1"/>
    <col min="14082" max="14088" width="17.75" style="2" customWidth="1"/>
    <col min="14089" max="14336" width="9" style="2"/>
    <col min="14337" max="14337" width="2" style="2" customWidth="1"/>
    <col min="14338" max="14344" width="17.75" style="2" customWidth="1"/>
    <col min="14345" max="14592" width="9" style="2"/>
    <col min="14593" max="14593" width="2" style="2" customWidth="1"/>
    <col min="14594" max="14600" width="17.75" style="2" customWidth="1"/>
    <col min="14601" max="14848" width="9" style="2"/>
    <col min="14849" max="14849" width="2" style="2" customWidth="1"/>
    <col min="14850" max="14856" width="17.75" style="2" customWidth="1"/>
    <col min="14857" max="15104" width="9" style="2"/>
    <col min="15105" max="15105" width="2" style="2" customWidth="1"/>
    <col min="15106" max="15112" width="17.75" style="2" customWidth="1"/>
    <col min="15113" max="15360" width="9" style="2"/>
    <col min="15361" max="15361" width="2" style="2" customWidth="1"/>
    <col min="15362" max="15368" width="17.75" style="2" customWidth="1"/>
    <col min="15369" max="15616" width="9" style="2"/>
    <col min="15617" max="15617" width="2" style="2" customWidth="1"/>
    <col min="15618" max="15624" width="17.75" style="2" customWidth="1"/>
    <col min="15625" max="15872" width="9" style="2"/>
    <col min="15873" max="15873" width="2" style="2" customWidth="1"/>
    <col min="15874" max="15880" width="17.75" style="2" customWidth="1"/>
    <col min="15881" max="16128" width="9" style="2"/>
    <col min="16129" max="16129" width="2" style="2" customWidth="1"/>
    <col min="16130" max="16136" width="17.75" style="2" customWidth="1"/>
    <col min="16137" max="16384" width="9" style="2"/>
  </cols>
  <sheetData>
    <row r="1" spans="2:19" ht="60" customHeight="1" x14ac:dyDescent="0.3">
      <c r="B1" s="534"/>
      <c r="C1" s="534"/>
      <c r="D1" s="534"/>
      <c r="E1" s="534"/>
      <c r="F1" s="534"/>
      <c r="G1" s="534"/>
      <c r="H1" s="534"/>
    </row>
    <row r="2" spans="2:19" s="4" customFormat="1" ht="60" customHeight="1" x14ac:dyDescent="0.3">
      <c r="B2" s="535" t="s">
        <v>192</v>
      </c>
      <c r="C2" s="535"/>
      <c r="D2" s="535"/>
      <c r="E2" s="535"/>
      <c r="F2" s="535"/>
      <c r="G2" s="535"/>
      <c r="H2" s="535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ht="80.099999999999994" customHeight="1" x14ac:dyDescent="0.3">
      <c r="B3" s="534"/>
      <c r="C3" s="534"/>
      <c r="D3" s="534"/>
      <c r="E3" s="534"/>
      <c r="F3" s="534"/>
      <c r="G3" s="534"/>
      <c r="H3" s="534"/>
    </row>
    <row r="4" spans="2:19" ht="60" customHeight="1" x14ac:dyDescent="0.3"/>
    <row r="5" spans="2:19" ht="60" customHeight="1" x14ac:dyDescent="0.3">
      <c r="B5" s="536"/>
      <c r="C5" s="536"/>
      <c r="D5" s="536"/>
      <c r="E5" s="536"/>
      <c r="F5" s="536"/>
      <c r="G5" s="536"/>
      <c r="H5" s="536"/>
    </row>
    <row r="6" spans="2:19" s="4" customFormat="1" ht="80.099999999999994" customHeight="1" x14ac:dyDescent="0.3">
      <c r="B6" s="537" t="s">
        <v>125</v>
      </c>
      <c r="C6" s="535"/>
      <c r="D6" s="535"/>
      <c r="E6" s="535"/>
      <c r="F6" s="535"/>
      <c r="G6" s="535"/>
      <c r="H6" s="535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</sheetData>
  <mergeCells count="5">
    <mergeCell ref="B1:H1"/>
    <mergeCell ref="B2:H2"/>
    <mergeCell ref="B3:H3"/>
    <mergeCell ref="B5:H5"/>
    <mergeCell ref="B6:H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94" firstPageNumber="27" orientation="landscape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B1" zoomScaleNormal="100" workbookViewId="0">
      <selection activeCell="M14" sqref="M14"/>
    </sheetView>
  </sheetViews>
  <sheetFormatPr defaultRowHeight="24.95" customHeight="1" x14ac:dyDescent="0.3"/>
  <cols>
    <col min="1" max="1" width="7.125" style="9" bestFit="1" customWidth="1"/>
    <col min="2" max="2" width="9.875" style="9" customWidth="1"/>
    <col min="3" max="3" width="19" style="9" customWidth="1"/>
    <col min="4" max="4" width="19.625" style="9" customWidth="1"/>
    <col min="5" max="5" width="21.25" style="9" customWidth="1"/>
    <col min="6" max="6" width="14.75" style="62" customWidth="1"/>
    <col min="7" max="7" width="15.125" style="62" customWidth="1"/>
    <col min="8" max="8" width="23.375" style="9" customWidth="1"/>
    <col min="9" max="9" width="14.625" style="263" customWidth="1"/>
    <col min="10" max="10" width="14.625" style="526" customWidth="1"/>
    <col min="11" max="11" width="19.75" style="9" customWidth="1"/>
    <col min="12" max="256" width="9" style="9"/>
    <col min="257" max="257" width="10.375" style="9" customWidth="1"/>
    <col min="258" max="259" width="9.875" style="9" customWidth="1"/>
    <col min="260" max="260" width="12.875" style="9" customWidth="1"/>
    <col min="261" max="261" width="18.375" style="9" customWidth="1"/>
    <col min="262" max="262" width="14.375" style="9" customWidth="1"/>
    <col min="263" max="263" width="16" style="9" bestFit="1" customWidth="1"/>
    <col min="264" max="264" width="15.5" style="9" customWidth="1"/>
    <col min="265" max="512" width="9" style="9"/>
    <col min="513" max="513" width="10.375" style="9" customWidth="1"/>
    <col min="514" max="515" width="9.875" style="9" customWidth="1"/>
    <col min="516" max="516" width="12.875" style="9" customWidth="1"/>
    <col min="517" max="517" width="18.375" style="9" customWidth="1"/>
    <col min="518" max="518" width="14.375" style="9" customWidth="1"/>
    <col min="519" max="519" width="16" style="9" bestFit="1" customWidth="1"/>
    <col min="520" max="520" width="15.5" style="9" customWidth="1"/>
    <col min="521" max="768" width="9" style="9"/>
    <col min="769" max="769" width="10.375" style="9" customWidth="1"/>
    <col min="770" max="771" width="9.875" style="9" customWidth="1"/>
    <col min="772" max="772" width="12.875" style="9" customWidth="1"/>
    <col min="773" max="773" width="18.375" style="9" customWidth="1"/>
    <col min="774" max="774" width="14.375" style="9" customWidth="1"/>
    <col min="775" max="775" width="16" style="9" bestFit="1" customWidth="1"/>
    <col min="776" max="776" width="15.5" style="9" customWidth="1"/>
    <col min="777" max="1024" width="9" style="9"/>
    <col min="1025" max="1025" width="10.375" style="9" customWidth="1"/>
    <col min="1026" max="1027" width="9.875" style="9" customWidth="1"/>
    <col min="1028" max="1028" width="12.875" style="9" customWidth="1"/>
    <col min="1029" max="1029" width="18.375" style="9" customWidth="1"/>
    <col min="1030" max="1030" width="14.375" style="9" customWidth="1"/>
    <col min="1031" max="1031" width="16" style="9" bestFit="1" customWidth="1"/>
    <col min="1032" max="1032" width="15.5" style="9" customWidth="1"/>
    <col min="1033" max="1280" width="9" style="9"/>
    <col min="1281" max="1281" width="10.375" style="9" customWidth="1"/>
    <col min="1282" max="1283" width="9.875" style="9" customWidth="1"/>
    <col min="1284" max="1284" width="12.875" style="9" customWidth="1"/>
    <col min="1285" max="1285" width="18.375" style="9" customWidth="1"/>
    <col min="1286" max="1286" width="14.375" style="9" customWidth="1"/>
    <col min="1287" max="1287" width="16" style="9" bestFit="1" customWidth="1"/>
    <col min="1288" max="1288" width="15.5" style="9" customWidth="1"/>
    <col min="1289" max="1536" width="9" style="9"/>
    <col min="1537" max="1537" width="10.375" style="9" customWidth="1"/>
    <col min="1538" max="1539" width="9.875" style="9" customWidth="1"/>
    <col min="1540" max="1540" width="12.875" style="9" customWidth="1"/>
    <col min="1541" max="1541" width="18.375" style="9" customWidth="1"/>
    <col min="1542" max="1542" width="14.375" style="9" customWidth="1"/>
    <col min="1543" max="1543" width="16" style="9" bestFit="1" customWidth="1"/>
    <col min="1544" max="1544" width="15.5" style="9" customWidth="1"/>
    <col min="1545" max="1792" width="9" style="9"/>
    <col min="1793" max="1793" width="10.375" style="9" customWidth="1"/>
    <col min="1794" max="1795" width="9.875" style="9" customWidth="1"/>
    <col min="1796" max="1796" width="12.875" style="9" customWidth="1"/>
    <col min="1797" max="1797" width="18.375" style="9" customWidth="1"/>
    <col min="1798" max="1798" width="14.375" style="9" customWidth="1"/>
    <col min="1799" max="1799" width="16" style="9" bestFit="1" customWidth="1"/>
    <col min="1800" max="1800" width="15.5" style="9" customWidth="1"/>
    <col min="1801" max="2048" width="9" style="9"/>
    <col min="2049" max="2049" width="10.375" style="9" customWidth="1"/>
    <col min="2050" max="2051" width="9.875" style="9" customWidth="1"/>
    <col min="2052" max="2052" width="12.875" style="9" customWidth="1"/>
    <col min="2053" max="2053" width="18.375" style="9" customWidth="1"/>
    <col min="2054" max="2054" width="14.375" style="9" customWidth="1"/>
    <col min="2055" max="2055" width="16" style="9" bestFit="1" customWidth="1"/>
    <col min="2056" max="2056" width="15.5" style="9" customWidth="1"/>
    <col min="2057" max="2304" width="9" style="9"/>
    <col min="2305" max="2305" width="10.375" style="9" customWidth="1"/>
    <col min="2306" max="2307" width="9.875" style="9" customWidth="1"/>
    <col min="2308" max="2308" width="12.875" style="9" customWidth="1"/>
    <col min="2309" max="2309" width="18.375" style="9" customWidth="1"/>
    <col min="2310" max="2310" width="14.375" style="9" customWidth="1"/>
    <col min="2311" max="2311" width="16" style="9" bestFit="1" customWidth="1"/>
    <col min="2312" max="2312" width="15.5" style="9" customWidth="1"/>
    <col min="2313" max="2560" width="9" style="9"/>
    <col min="2561" max="2561" width="10.375" style="9" customWidth="1"/>
    <col min="2562" max="2563" width="9.875" style="9" customWidth="1"/>
    <col min="2564" max="2564" width="12.875" style="9" customWidth="1"/>
    <col min="2565" max="2565" width="18.375" style="9" customWidth="1"/>
    <col min="2566" max="2566" width="14.375" style="9" customWidth="1"/>
    <col min="2567" max="2567" width="16" style="9" bestFit="1" customWidth="1"/>
    <col min="2568" max="2568" width="15.5" style="9" customWidth="1"/>
    <col min="2569" max="2816" width="9" style="9"/>
    <col min="2817" max="2817" width="10.375" style="9" customWidth="1"/>
    <col min="2818" max="2819" width="9.875" style="9" customWidth="1"/>
    <col min="2820" max="2820" width="12.875" style="9" customWidth="1"/>
    <col min="2821" max="2821" width="18.375" style="9" customWidth="1"/>
    <col min="2822" max="2822" width="14.375" style="9" customWidth="1"/>
    <col min="2823" max="2823" width="16" style="9" bestFit="1" customWidth="1"/>
    <col min="2824" max="2824" width="15.5" style="9" customWidth="1"/>
    <col min="2825" max="3072" width="9" style="9"/>
    <col min="3073" max="3073" width="10.375" style="9" customWidth="1"/>
    <col min="3074" max="3075" width="9.875" style="9" customWidth="1"/>
    <col min="3076" max="3076" width="12.875" style="9" customWidth="1"/>
    <col min="3077" max="3077" width="18.375" style="9" customWidth="1"/>
    <col min="3078" max="3078" width="14.375" style="9" customWidth="1"/>
    <col min="3079" max="3079" width="16" style="9" bestFit="1" customWidth="1"/>
    <col min="3080" max="3080" width="15.5" style="9" customWidth="1"/>
    <col min="3081" max="3328" width="9" style="9"/>
    <col min="3329" max="3329" width="10.375" style="9" customWidth="1"/>
    <col min="3330" max="3331" width="9.875" style="9" customWidth="1"/>
    <col min="3332" max="3332" width="12.875" style="9" customWidth="1"/>
    <col min="3333" max="3333" width="18.375" style="9" customWidth="1"/>
    <col min="3334" max="3334" width="14.375" style="9" customWidth="1"/>
    <col min="3335" max="3335" width="16" style="9" bestFit="1" customWidth="1"/>
    <col min="3336" max="3336" width="15.5" style="9" customWidth="1"/>
    <col min="3337" max="3584" width="9" style="9"/>
    <col min="3585" max="3585" width="10.375" style="9" customWidth="1"/>
    <col min="3586" max="3587" width="9.875" style="9" customWidth="1"/>
    <col min="3588" max="3588" width="12.875" style="9" customWidth="1"/>
    <col min="3589" max="3589" width="18.375" style="9" customWidth="1"/>
    <col min="3590" max="3590" width="14.375" style="9" customWidth="1"/>
    <col min="3591" max="3591" width="16" style="9" bestFit="1" customWidth="1"/>
    <col min="3592" max="3592" width="15.5" style="9" customWidth="1"/>
    <col min="3593" max="3840" width="9" style="9"/>
    <col min="3841" max="3841" width="10.375" style="9" customWidth="1"/>
    <col min="3842" max="3843" width="9.875" style="9" customWidth="1"/>
    <col min="3844" max="3844" width="12.875" style="9" customWidth="1"/>
    <col min="3845" max="3845" width="18.375" style="9" customWidth="1"/>
    <col min="3846" max="3846" width="14.375" style="9" customWidth="1"/>
    <col min="3847" max="3847" width="16" style="9" bestFit="1" customWidth="1"/>
    <col min="3848" max="3848" width="15.5" style="9" customWidth="1"/>
    <col min="3849" max="4096" width="9" style="9"/>
    <col min="4097" max="4097" width="10.375" style="9" customWidth="1"/>
    <col min="4098" max="4099" width="9.875" style="9" customWidth="1"/>
    <col min="4100" max="4100" width="12.875" style="9" customWidth="1"/>
    <col min="4101" max="4101" width="18.375" style="9" customWidth="1"/>
    <col min="4102" max="4102" width="14.375" style="9" customWidth="1"/>
    <col min="4103" max="4103" width="16" style="9" bestFit="1" customWidth="1"/>
    <col min="4104" max="4104" width="15.5" style="9" customWidth="1"/>
    <col min="4105" max="4352" width="9" style="9"/>
    <col min="4353" max="4353" width="10.375" style="9" customWidth="1"/>
    <col min="4354" max="4355" width="9.875" style="9" customWidth="1"/>
    <col min="4356" max="4356" width="12.875" style="9" customWidth="1"/>
    <col min="4357" max="4357" width="18.375" style="9" customWidth="1"/>
    <col min="4358" max="4358" width="14.375" style="9" customWidth="1"/>
    <col min="4359" max="4359" width="16" style="9" bestFit="1" customWidth="1"/>
    <col min="4360" max="4360" width="15.5" style="9" customWidth="1"/>
    <col min="4361" max="4608" width="9" style="9"/>
    <col min="4609" max="4609" width="10.375" style="9" customWidth="1"/>
    <col min="4610" max="4611" width="9.875" style="9" customWidth="1"/>
    <col min="4612" max="4612" width="12.875" style="9" customWidth="1"/>
    <col min="4613" max="4613" width="18.375" style="9" customWidth="1"/>
    <col min="4614" max="4614" width="14.375" style="9" customWidth="1"/>
    <col min="4615" max="4615" width="16" style="9" bestFit="1" customWidth="1"/>
    <col min="4616" max="4616" width="15.5" style="9" customWidth="1"/>
    <col min="4617" max="4864" width="9" style="9"/>
    <col min="4865" max="4865" width="10.375" style="9" customWidth="1"/>
    <col min="4866" max="4867" width="9.875" style="9" customWidth="1"/>
    <col min="4868" max="4868" width="12.875" style="9" customWidth="1"/>
    <col min="4869" max="4869" width="18.375" style="9" customWidth="1"/>
    <col min="4870" max="4870" width="14.375" style="9" customWidth="1"/>
    <col min="4871" max="4871" width="16" style="9" bestFit="1" customWidth="1"/>
    <col min="4872" max="4872" width="15.5" style="9" customWidth="1"/>
    <col min="4873" max="5120" width="9" style="9"/>
    <col min="5121" max="5121" width="10.375" style="9" customWidth="1"/>
    <col min="5122" max="5123" width="9.875" style="9" customWidth="1"/>
    <col min="5124" max="5124" width="12.875" style="9" customWidth="1"/>
    <col min="5125" max="5125" width="18.375" style="9" customWidth="1"/>
    <col min="5126" max="5126" width="14.375" style="9" customWidth="1"/>
    <col min="5127" max="5127" width="16" style="9" bestFit="1" customWidth="1"/>
    <col min="5128" max="5128" width="15.5" style="9" customWidth="1"/>
    <col min="5129" max="5376" width="9" style="9"/>
    <col min="5377" max="5377" width="10.375" style="9" customWidth="1"/>
    <col min="5378" max="5379" width="9.875" style="9" customWidth="1"/>
    <col min="5380" max="5380" width="12.875" style="9" customWidth="1"/>
    <col min="5381" max="5381" width="18.375" style="9" customWidth="1"/>
    <col min="5382" max="5382" width="14.375" style="9" customWidth="1"/>
    <col min="5383" max="5383" width="16" style="9" bestFit="1" customWidth="1"/>
    <col min="5384" max="5384" width="15.5" style="9" customWidth="1"/>
    <col min="5385" max="5632" width="9" style="9"/>
    <col min="5633" max="5633" width="10.375" style="9" customWidth="1"/>
    <col min="5634" max="5635" width="9.875" style="9" customWidth="1"/>
    <col min="5636" max="5636" width="12.875" style="9" customWidth="1"/>
    <col min="5637" max="5637" width="18.375" style="9" customWidth="1"/>
    <col min="5638" max="5638" width="14.375" style="9" customWidth="1"/>
    <col min="5639" max="5639" width="16" style="9" bestFit="1" customWidth="1"/>
    <col min="5640" max="5640" width="15.5" style="9" customWidth="1"/>
    <col min="5641" max="5888" width="9" style="9"/>
    <col min="5889" max="5889" width="10.375" style="9" customWidth="1"/>
    <col min="5890" max="5891" width="9.875" style="9" customWidth="1"/>
    <col min="5892" max="5892" width="12.875" style="9" customWidth="1"/>
    <col min="5893" max="5893" width="18.375" style="9" customWidth="1"/>
    <col min="5894" max="5894" width="14.375" style="9" customWidth="1"/>
    <col min="5895" max="5895" width="16" style="9" bestFit="1" customWidth="1"/>
    <col min="5896" max="5896" width="15.5" style="9" customWidth="1"/>
    <col min="5897" max="6144" width="9" style="9"/>
    <col min="6145" max="6145" width="10.375" style="9" customWidth="1"/>
    <col min="6146" max="6147" width="9.875" style="9" customWidth="1"/>
    <col min="6148" max="6148" width="12.875" style="9" customWidth="1"/>
    <col min="6149" max="6149" width="18.375" style="9" customWidth="1"/>
    <col min="6150" max="6150" width="14.375" style="9" customWidth="1"/>
    <col min="6151" max="6151" width="16" style="9" bestFit="1" customWidth="1"/>
    <col min="6152" max="6152" width="15.5" style="9" customWidth="1"/>
    <col min="6153" max="6400" width="9" style="9"/>
    <col min="6401" max="6401" width="10.375" style="9" customWidth="1"/>
    <col min="6402" max="6403" width="9.875" style="9" customWidth="1"/>
    <col min="6404" max="6404" width="12.875" style="9" customWidth="1"/>
    <col min="6405" max="6405" width="18.375" style="9" customWidth="1"/>
    <col min="6406" max="6406" width="14.375" style="9" customWidth="1"/>
    <col min="6407" max="6407" width="16" style="9" bestFit="1" customWidth="1"/>
    <col min="6408" max="6408" width="15.5" style="9" customWidth="1"/>
    <col min="6409" max="6656" width="9" style="9"/>
    <col min="6657" max="6657" width="10.375" style="9" customWidth="1"/>
    <col min="6658" max="6659" width="9.875" style="9" customWidth="1"/>
    <col min="6660" max="6660" width="12.875" style="9" customWidth="1"/>
    <col min="6661" max="6661" width="18.375" style="9" customWidth="1"/>
    <col min="6662" max="6662" width="14.375" style="9" customWidth="1"/>
    <col min="6663" max="6663" width="16" style="9" bestFit="1" customWidth="1"/>
    <col min="6664" max="6664" width="15.5" style="9" customWidth="1"/>
    <col min="6665" max="6912" width="9" style="9"/>
    <col min="6913" max="6913" width="10.375" style="9" customWidth="1"/>
    <col min="6914" max="6915" width="9.875" style="9" customWidth="1"/>
    <col min="6916" max="6916" width="12.875" style="9" customWidth="1"/>
    <col min="6917" max="6917" width="18.375" style="9" customWidth="1"/>
    <col min="6918" max="6918" width="14.375" style="9" customWidth="1"/>
    <col min="6919" max="6919" width="16" style="9" bestFit="1" customWidth="1"/>
    <col min="6920" max="6920" width="15.5" style="9" customWidth="1"/>
    <col min="6921" max="7168" width="9" style="9"/>
    <col min="7169" max="7169" width="10.375" style="9" customWidth="1"/>
    <col min="7170" max="7171" width="9.875" style="9" customWidth="1"/>
    <col min="7172" max="7172" width="12.875" style="9" customWidth="1"/>
    <col min="7173" max="7173" width="18.375" style="9" customWidth="1"/>
    <col min="7174" max="7174" width="14.375" style="9" customWidth="1"/>
    <col min="7175" max="7175" width="16" style="9" bestFit="1" customWidth="1"/>
    <col min="7176" max="7176" width="15.5" style="9" customWidth="1"/>
    <col min="7177" max="7424" width="9" style="9"/>
    <col min="7425" max="7425" width="10.375" style="9" customWidth="1"/>
    <col min="7426" max="7427" width="9.875" style="9" customWidth="1"/>
    <col min="7428" max="7428" width="12.875" style="9" customWidth="1"/>
    <col min="7429" max="7429" width="18.375" style="9" customWidth="1"/>
    <col min="7430" max="7430" width="14.375" style="9" customWidth="1"/>
    <col min="7431" max="7431" width="16" style="9" bestFit="1" customWidth="1"/>
    <col min="7432" max="7432" width="15.5" style="9" customWidth="1"/>
    <col min="7433" max="7680" width="9" style="9"/>
    <col min="7681" max="7681" width="10.375" style="9" customWidth="1"/>
    <col min="7682" max="7683" width="9.875" style="9" customWidth="1"/>
    <col min="7684" max="7684" width="12.875" style="9" customWidth="1"/>
    <col min="7685" max="7685" width="18.375" style="9" customWidth="1"/>
    <col min="7686" max="7686" width="14.375" style="9" customWidth="1"/>
    <col min="7687" max="7687" width="16" style="9" bestFit="1" customWidth="1"/>
    <col min="7688" max="7688" width="15.5" style="9" customWidth="1"/>
    <col min="7689" max="7936" width="9" style="9"/>
    <col min="7937" max="7937" width="10.375" style="9" customWidth="1"/>
    <col min="7938" max="7939" width="9.875" style="9" customWidth="1"/>
    <col min="7940" max="7940" width="12.875" style="9" customWidth="1"/>
    <col min="7941" max="7941" width="18.375" style="9" customWidth="1"/>
    <col min="7942" max="7942" width="14.375" style="9" customWidth="1"/>
    <col min="7943" max="7943" width="16" style="9" bestFit="1" customWidth="1"/>
    <col min="7944" max="7944" width="15.5" style="9" customWidth="1"/>
    <col min="7945" max="8192" width="9" style="9"/>
    <col min="8193" max="8193" width="10.375" style="9" customWidth="1"/>
    <col min="8194" max="8195" width="9.875" style="9" customWidth="1"/>
    <col min="8196" max="8196" width="12.875" style="9" customWidth="1"/>
    <col min="8197" max="8197" width="18.375" style="9" customWidth="1"/>
    <col min="8198" max="8198" width="14.375" style="9" customWidth="1"/>
    <col min="8199" max="8199" width="16" style="9" bestFit="1" customWidth="1"/>
    <col min="8200" max="8200" width="15.5" style="9" customWidth="1"/>
    <col min="8201" max="8448" width="9" style="9"/>
    <col min="8449" max="8449" width="10.375" style="9" customWidth="1"/>
    <col min="8450" max="8451" width="9.875" style="9" customWidth="1"/>
    <col min="8452" max="8452" width="12.875" style="9" customWidth="1"/>
    <col min="8453" max="8453" width="18.375" style="9" customWidth="1"/>
    <col min="8454" max="8454" width="14.375" style="9" customWidth="1"/>
    <col min="8455" max="8455" width="16" style="9" bestFit="1" customWidth="1"/>
    <col min="8456" max="8456" width="15.5" style="9" customWidth="1"/>
    <col min="8457" max="8704" width="9" style="9"/>
    <col min="8705" max="8705" width="10.375" style="9" customWidth="1"/>
    <col min="8706" max="8707" width="9.875" style="9" customWidth="1"/>
    <col min="8708" max="8708" width="12.875" style="9" customWidth="1"/>
    <col min="8709" max="8709" width="18.375" style="9" customWidth="1"/>
    <col min="8710" max="8710" width="14.375" style="9" customWidth="1"/>
    <col min="8711" max="8711" width="16" style="9" bestFit="1" customWidth="1"/>
    <col min="8712" max="8712" width="15.5" style="9" customWidth="1"/>
    <col min="8713" max="8960" width="9" style="9"/>
    <col min="8961" max="8961" width="10.375" style="9" customWidth="1"/>
    <col min="8962" max="8963" width="9.875" style="9" customWidth="1"/>
    <col min="8964" max="8964" width="12.875" style="9" customWidth="1"/>
    <col min="8965" max="8965" width="18.375" style="9" customWidth="1"/>
    <col min="8966" max="8966" width="14.375" style="9" customWidth="1"/>
    <col min="8967" max="8967" width="16" style="9" bestFit="1" customWidth="1"/>
    <col min="8968" max="8968" width="15.5" style="9" customWidth="1"/>
    <col min="8969" max="9216" width="9" style="9"/>
    <col min="9217" max="9217" width="10.375" style="9" customWidth="1"/>
    <col min="9218" max="9219" width="9.875" style="9" customWidth="1"/>
    <col min="9220" max="9220" width="12.875" style="9" customWidth="1"/>
    <col min="9221" max="9221" width="18.375" style="9" customWidth="1"/>
    <col min="9222" max="9222" width="14.375" style="9" customWidth="1"/>
    <col min="9223" max="9223" width="16" style="9" bestFit="1" customWidth="1"/>
    <col min="9224" max="9224" width="15.5" style="9" customWidth="1"/>
    <col min="9225" max="9472" width="9" style="9"/>
    <col min="9473" max="9473" width="10.375" style="9" customWidth="1"/>
    <col min="9474" max="9475" width="9.875" style="9" customWidth="1"/>
    <col min="9476" max="9476" width="12.875" style="9" customWidth="1"/>
    <col min="9477" max="9477" width="18.375" style="9" customWidth="1"/>
    <col min="9478" max="9478" width="14.375" style="9" customWidth="1"/>
    <col min="9479" max="9479" width="16" style="9" bestFit="1" customWidth="1"/>
    <col min="9480" max="9480" width="15.5" style="9" customWidth="1"/>
    <col min="9481" max="9728" width="9" style="9"/>
    <col min="9729" max="9729" width="10.375" style="9" customWidth="1"/>
    <col min="9730" max="9731" width="9.875" style="9" customWidth="1"/>
    <col min="9732" max="9732" width="12.875" style="9" customWidth="1"/>
    <col min="9733" max="9733" width="18.375" style="9" customWidth="1"/>
    <col min="9734" max="9734" width="14.375" style="9" customWidth="1"/>
    <col min="9735" max="9735" width="16" style="9" bestFit="1" customWidth="1"/>
    <col min="9736" max="9736" width="15.5" style="9" customWidth="1"/>
    <col min="9737" max="9984" width="9" style="9"/>
    <col min="9985" max="9985" width="10.375" style="9" customWidth="1"/>
    <col min="9986" max="9987" width="9.875" style="9" customWidth="1"/>
    <col min="9988" max="9988" width="12.875" style="9" customWidth="1"/>
    <col min="9989" max="9989" width="18.375" style="9" customWidth="1"/>
    <col min="9990" max="9990" width="14.375" style="9" customWidth="1"/>
    <col min="9991" max="9991" width="16" style="9" bestFit="1" customWidth="1"/>
    <col min="9992" max="9992" width="15.5" style="9" customWidth="1"/>
    <col min="9993" max="10240" width="9" style="9"/>
    <col min="10241" max="10241" width="10.375" style="9" customWidth="1"/>
    <col min="10242" max="10243" width="9.875" style="9" customWidth="1"/>
    <col min="10244" max="10244" width="12.875" style="9" customWidth="1"/>
    <col min="10245" max="10245" width="18.375" style="9" customWidth="1"/>
    <col min="10246" max="10246" width="14.375" style="9" customWidth="1"/>
    <col min="10247" max="10247" width="16" style="9" bestFit="1" customWidth="1"/>
    <col min="10248" max="10248" width="15.5" style="9" customWidth="1"/>
    <col min="10249" max="10496" width="9" style="9"/>
    <col min="10497" max="10497" width="10.375" style="9" customWidth="1"/>
    <col min="10498" max="10499" width="9.875" style="9" customWidth="1"/>
    <col min="10500" max="10500" width="12.875" style="9" customWidth="1"/>
    <col min="10501" max="10501" width="18.375" style="9" customWidth="1"/>
    <col min="10502" max="10502" width="14.375" style="9" customWidth="1"/>
    <col min="10503" max="10503" width="16" style="9" bestFit="1" customWidth="1"/>
    <col min="10504" max="10504" width="15.5" style="9" customWidth="1"/>
    <col min="10505" max="10752" width="9" style="9"/>
    <col min="10753" max="10753" width="10.375" style="9" customWidth="1"/>
    <col min="10754" max="10755" width="9.875" style="9" customWidth="1"/>
    <col min="10756" max="10756" width="12.875" style="9" customWidth="1"/>
    <col min="10757" max="10757" width="18.375" style="9" customWidth="1"/>
    <col min="10758" max="10758" width="14.375" style="9" customWidth="1"/>
    <col min="10759" max="10759" width="16" style="9" bestFit="1" customWidth="1"/>
    <col min="10760" max="10760" width="15.5" style="9" customWidth="1"/>
    <col min="10761" max="11008" width="9" style="9"/>
    <col min="11009" max="11009" width="10.375" style="9" customWidth="1"/>
    <col min="11010" max="11011" width="9.875" style="9" customWidth="1"/>
    <col min="11012" max="11012" width="12.875" style="9" customWidth="1"/>
    <col min="11013" max="11013" width="18.375" style="9" customWidth="1"/>
    <col min="11014" max="11014" width="14.375" style="9" customWidth="1"/>
    <col min="11015" max="11015" width="16" style="9" bestFit="1" customWidth="1"/>
    <col min="11016" max="11016" width="15.5" style="9" customWidth="1"/>
    <col min="11017" max="11264" width="9" style="9"/>
    <col min="11265" max="11265" width="10.375" style="9" customWidth="1"/>
    <col min="11266" max="11267" width="9.875" style="9" customWidth="1"/>
    <col min="11268" max="11268" width="12.875" style="9" customWidth="1"/>
    <col min="11269" max="11269" width="18.375" style="9" customWidth="1"/>
    <col min="11270" max="11270" width="14.375" style="9" customWidth="1"/>
    <col min="11271" max="11271" width="16" style="9" bestFit="1" customWidth="1"/>
    <col min="11272" max="11272" width="15.5" style="9" customWidth="1"/>
    <col min="11273" max="11520" width="9" style="9"/>
    <col min="11521" max="11521" width="10.375" style="9" customWidth="1"/>
    <col min="11522" max="11523" width="9.875" style="9" customWidth="1"/>
    <col min="11524" max="11524" width="12.875" style="9" customWidth="1"/>
    <col min="11525" max="11525" width="18.375" style="9" customWidth="1"/>
    <col min="11526" max="11526" width="14.375" style="9" customWidth="1"/>
    <col min="11527" max="11527" width="16" style="9" bestFit="1" customWidth="1"/>
    <col min="11528" max="11528" width="15.5" style="9" customWidth="1"/>
    <col min="11529" max="11776" width="9" style="9"/>
    <col min="11777" max="11777" width="10.375" style="9" customWidth="1"/>
    <col min="11778" max="11779" width="9.875" style="9" customWidth="1"/>
    <col min="11780" max="11780" width="12.875" style="9" customWidth="1"/>
    <col min="11781" max="11781" width="18.375" style="9" customWidth="1"/>
    <col min="11782" max="11782" width="14.375" style="9" customWidth="1"/>
    <col min="11783" max="11783" width="16" style="9" bestFit="1" customWidth="1"/>
    <col min="11784" max="11784" width="15.5" style="9" customWidth="1"/>
    <col min="11785" max="12032" width="9" style="9"/>
    <col min="12033" max="12033" width="10.375" style="9" customWidth="1"/>
    <col min="12034" max="12035" width="9.875" style="9" customWidth="1"/>
    <col min="12036" max="12036" width="12.875" style="9" customWidth="1"/>
    <col min="12037" max="12037" width="18.375" style="9" customWidth="1"/>
    <col min="12038" max="12038" width="14.375" style="9" customWidth="1"/>
    <col min="12039" max="12039" width="16" style="9" bestFit="1" customWidth="1"/>
    <col min="12040" max="12040" width="15.5" style="9" customWidth="1"/>
    <col min="12041" max="12288" width="9" style="9"/>
    <col min="12289" max="12289" width="10.375" style="9" customWidth="1"/>
    <col min="12290" max="12291" width="9.875" style="9" customWidth="1"/>
    <col min="12292" max="12292" width="12.875" style="9" customWidth="1"/>
    <col min="12293" max="12293" width="18.375" style="9" customWidth="1"/>
    <col min="12294" max="12294" width="14.375" style="9" customWidth="1"/>
    <col min="12295" max="12295" width="16" style="9" bestFit="1" customWidth="1"/>
    <col min="12296" max="12296" width="15.5" style="9" customWidth="1"/>
    <col min="12297" max="12544" width="9" style="9"/>
    <col min="12545" max="12545" width="10.375" style="9" customWidth="1"/>
    <col min="12546" max="12547" width="9.875" style="9" customWidth="1"/>
    <col min="12548" max="12548" width="12.875" style="9" customWidth="1"/>
    <col min="12549" max="12549" width="18.375" style="9" customWidth="1"/>
    <col min="12550" max="12550" width="14.375" style="9" customWidth="1"/>
    <col min="12551" max="12551" width="16" style="9" bestFit="1" customWidth="1"/>
    <col min="12552" max="12552" width="15.5" style="9" customWidth="1"/>
    <col min="12553" max="12800" width="9" style="9"/>
    <col min="12801" max="12801" width="10.375" style="9" customWidth="1"/>
    <col min="12802" max="12803" width="9.875" style="9" customWidth="1"/>
    <col min="12804" max="12804" width="12.875" style="9" customWidth="1"/>
    <col min="12805" max="12805" width="18.375" style="9" customWidth="1"/>
    <col min="12806" max="12806" width="14.375" style="9" customWidth="1"/>
    <col min="12807" max="12807" width="16" style="9" bestFit="1" customWidth="1"/>
    <col min="12808" max="12808" width="15.5" style="9" customWidth="1"/>
    <col min="12809" max="13056" width="9" style="9"/>
    <col min="13057" max="13057" width="10.375" style="9" customWidth="1"/>
    <col min="13058" max="13059" width="9.875" style="9" customWidth="1"/>
    <col min="13060" max="13060" width="12.875" style="9" customWidth="1"/>
    <col min="13061" max="13061" width="18.375" style="9" customWidth="1"/>
    <col min="13062" max="13062" width="14.375" style="9" customWidth="1"/>
    <col min="13063" max="13063" width="16" style="9" bestFit="1" customWidth="1"/>
    <col min="13064" max="13064" width="15.5" style="9" customWidth="1"/>
    <col min="13065" max="13312" width="9" style="9"/>
    <col min="13313" max="13313" width="10.375" style="9" customWidth="1"/>
    <col min="13314" max="13315" width="9.875" style="9" customWidth="1"/>
    <col min="13316" max="13316" width="12.875" style="9" customWidth="1"/>
    <col min="13317" max="13317" width="18.375" style="9" customWidth="1"/>
    <col min="13318" max="13318" width="14.375" style="9" customWidth="1"/>
    <col min="13319" max="13319" width="16" style="9" bestFit="1" customWidth="1"/>
    <col min="13320" max="13320" width="15.5" style="9" customWidth="1"/>
    <col min="13321" max="13568" width="9" style="9"/>
    <col min="13569" max="13569" width="10.375" style="9" customWidth="1"/>
    <col min="13570" max="13571" width="9.875" style="9" customWidth="1"/>
    <col min="13572" max="13572" width="12.875" style="9" customWidth="1"/>
    <col min="13573" max="13573" width="18.375" style="9" customWidth="1"/>
    <col min="13574" max="13574" width="14.375" style="9" customWidth="1"/>
    <col min="13575" max="13575" width="16" style="9" bestFit="1" customWidth="1"/>
    <col min="13576" max="13576" width="15.5" style="9" customWidth="1"/>
    <col min="13577" max="13824" width="9" style="9"/>
    <col min="13825" max="13825" width="10.375" style="9" customWidth="1"/>
    <col min="13826" max="13827" width="9.875" style="9" customWidth="1"/>
    <col min="13828" max="13828" width="12.875" style="9" customWidth="1"/>
    <col min="13829" max="13829" width="18.375" style="9" customWidth="1"/>
    <col min="13830" max="13830" width="14.375" style="9" customWidth="1"/>
    <col min="13831" max="13831" width="16" style="9" bestFit="1" customWidth="1"/>
    <col min="13832" max="13832" width="15.5" style="9" customWidth="1"/>
    <col min="13833" max="14080" width="9" style="9"/>
    <col min="14081" max="14081" width="10.375" style="9" customWidth="1"/>
    <col min="14082" max="14083" width="9.875" style="9" customWidth="1"/>
    <col min="14084" max="14084" width="12.875" style="9" customWidth="1"/>
    <col min="14085" max="14085" width="18.375" style="9" customWidth="1"/>
    <col min="14086" max="14086" width="14.375" style="9" customWidth="1"/>
    <col min="14087" max="14087" width="16" style="9" bestFit="1" customWidth="1"/>
    <col min="14088" max="14088" width="15.5" style="9" customWidth="1"/>
    <col min="14089" max="14336" width="9" style="9"/>
    <col min="14337" max="14337" width="10.375" style="9" customWidth="1"/>
    <col min="14338" max="14339" width="9.875" style="9" customWidth="1"/>
    <col min="14340" max="14340" width="12.875" style="9" customWidth="1"/>
    <col min="14341" max="14341" width="18.375" style="9" customWidth="1"/>
    <col min="14342" max="14342" width="14.375" style="9" customWidth="1"/>
    <col min="14343" max="14343" width="16" style="9" bestFit="1" customWidth="1"/>
    <col min="14344" max="14344" width="15.5" style="9" customWidth="1"/>
    <col min="14345" max="14592" width="9" style="9"/>
    <col min="14593" max="14593" width="10.375" style="9" customWidth="1"/>
    <col min="14594" max="14595" width="9.875" style="9" customWidth="1"/>
    <col min="14596" max="14596" width="12.875" style="9" customWidth="1"/>
    <col min="14597" max="14597" width="18.375" style="9" customWidth="1"/>
    <col min="14598" max="14598" width="14.375" style="9" customWidth="1"/>
    <col min="14599" max="14599" width="16" style="9" bestFit="1" customWidth="1"/>
    <col min="14600" max="14600" width="15.5" style="9" customWidth="1"/>
    <col min="14601" max="14848" width="9" style="9"/>
    <col min="14849" max="14849" width="10.375" style="9" customWidth="1"/>
    <col min="14850" max="14851" width="9.875" style="9" customWidth="1"/>
    <col min="14852" max="14852" width="12.875" style="9" customWidth="1"/>
    <col min="14853" max="14853" width="18.375" style="9" customWidth="1"/>
    <col min="14854" max="14854" width="14.375" style="9" customWidth="1"/>
    <col min="14855" max="14855" width="16" style="9" bestFit="1" customWidth="1"/>
    <col min="14856" max="14856" width="15.5" style="9" customWidth="1"/>
    <col min="14857" max="15104" width="9" style="9"/>
    <col min="15105" max="15105" width="10.375" style="9" customWidth="1"/>
    <col min="15106" max="15107" width="9.875" style="9" customWidth="1"/>
    <col min="15108" max="15108" width="12.875" style="9" customWidth="1"/>
    <col min="15109" max="15109" width="18.375" style="9" customWidth="1"/>
    <col min="15110" max="15110" width="14.375" style="9" customWidth="1"/>
    <col min="15111" max="15111" width="16" style="9" bestFit="1" customWidth="1"/>
    <col min="15112" max="15112" width="15.5" style="9" customWidth="1"/>
    <col min="15113" max="15360" width="9" style="9"/>
    <col min="15361" max="15361" width="10.375" style="9" customWidth="1"/>
    <col min="15362" max="15363" width="9.875" style="9" customWidth="1"/>
    <col min="15364" max="15364" width="12.875" style="9" customWidth="1"/>
    <col min="15365" max="15365" width="18.375" style="9" customWidth="1"/>
    <col min="15366" max="15366" width="14.375" style="9" customWidth="1"/>
    <col min="15367" max="15367" width="16" style="9" bestFit="1" customWidth="1"/>
    <col min="15368" max="15368" width="15.5" style="9" customWidth="1"/>
    <col min="15369" max="15616" width="9" style="9"/>
    <col min="15617" max="15617" width="10.375" style="9" customWidth="1"/>
    <col min="15618" max="15619" width="9.875" style="9" customWidth="1"/>
    <col min="15620" max="15620" width="12.875" style="9" customWidth="1"/>
    <col min="15621" max="15621" width="18.375" style="9" customWidth="1"/>
    <col min="15622" max="15622" width="14.375" style="9" customWidth="1"/>
    <col min="15623" max="15623" width="16" style="9" bestFit="1" customWidth="1"/>
    <col min="15624" max="15624" width="15.5" style="9" customWidth="1"/>
    <col min="15625" max="15872" width="9" style="9"/>
    <col min="15873" max="15873" width="10.375" style="9" customWidth="1"/>
    <col min="15874" max="15875" width="9.875" style="9" customWidth="1"/>
    <col min="15876" max="15876" width="12.875" style="9" customWidth="1"/>
    <col min="15877" max="15877" width="18.375" style="9" customWidth="1"/>
    <col min="15878" max="15878" width="14.375" style="9" customWidth="1"/>
    <col min="15879" max="15879" width="16" style="9" bestFit="1" customWidth="1"/>
    <col min="15880" max="15880" width="15.5" style="9" customWidth="1"/>
    <col min="15881" max="16128" width="9" style="9"/>
    <col min="16129" max="16129" width="10.375" style="9" customWidth="1"/>
    <col min="16130" max="16131" width="9.875" style="9" customWidth="1"/>
    <col min="16132" max="16132" width="12.875" style="9" customWidth="1"/>
    <col min="16133" max="16133" width="18.375" style="9" customWidth="1"/>
    <col min="16134" max="16134" width="14.375" style="9" customWidth="1"/>
    <col min="16135" max="16135" width="16" style="9" bestFit="1" customWidth="1"/>
    <col min="16136" max="16136" width="15.5" style="9" customWidth="1"/>
    <col min="16137" max="16384" width="9" style="9"/>
  </cols>
  <sheetData>
    <row r="1" spans="1:11" ht="24.95" customHeight="1" x14ac:dyDescent="0.3">
      <c r="A1" s="563" t="s">
        <v>111</v>
      </c>
      <c r="B1" s="563"/>
      <c r="C1" s="563"/>
      <c r="D1" s="563"/>
      <c r="E1" s="563"/>
      <c r="F1" s="563"/>
      <c r="G1" s="563"/>
      <c r="H1" s="563"/>
    </row>
    <row r="2" spans="1:11" s="59" customFormat="1" ht="35.1" customHeight="1" x14ac:dyDescent="0.3">
      <c r="A2" s="564" t="s">
        <v>93</v>
      </c>
      <c r="B2" s="564"/>
      <c r="C2" s="564"/>
      <c r="D2" s="564"/>
      <c r="E2" s="564"/>
      <c r="F2" s="564"/>
      <c r="G2" s="564"/>
      <c r="H2" s="564"/>
      <c r="I2" s="263"/>
      <c r="J2" s="263"/>
    </row>
    <row r="3" spans="1:11" s="59" customFormat="1" ht="15" customHeight="1" x14ac:dyDescent="0.3">
      <c r="A3" s="63"/>
      <c r="B3" s="63"/>
      <c r="C3" s="63"/>
      <c r="D3" s="63"/>
      <c r="E3" s="63"/>
      <c r="F3" s="63"/>
      <c r="G3" s="63"/>
      <c r="H3" s="63"/>
      <c r="I3" s="263"/>
      <c r="J3" s="263"/>
    </row>
    <row r="4" spans="1:11" s="59" customFormat="1" ht="21.6" customHeight="1" thickBot="1" x14ac:dyDescent="0.35">
      <c r="A4" s="565" t="s">
        <v>227</v>
      </c>
      <c r="B4" s="565"/>
      <c r="C4" s="565"/>
      <c r="D4" s="565"/>
      <c r="E4" s="565"/>
      <c r="F4" s="565"/>
      <c r="G4" s="565"/>
      <c r="H4" s="565"/>
      <c r="I4" s="263"/>
      <c r="J4" s="263"/>
    </row>
    <row r="5" spans="1:11" s="59" customFormat="1" ht="24.95" customHeight="1" thickBot="1" x14ac:dyDescent="0.35">
      <c r="A5" s="499" t="s">
        <v>94</v>
      </c>
      <c r="B5" s="273"/>
      <c r="C5" s="280" t="s">
        <v>136</v>
      </c>
      <c r="D5" s="278" t="s">
        <v>137</v>
      </c>
      <c r="E5" s="278" t="s">
        <v>95</v>
      </c>
      <c r="F5" s="276" t="s">
        <v>96</v>
      </c>
      <c r="G5" s="275" t="s">
        <v>97</v>
      </c>
      <c r="H5" s="274" t="s">
        <v>98</v>
      </c>
      <c r="I5" s="263"/>
      <c r="J5" s="527"/>
      <c r="K5" s="59" t="s">
        <v>164</v>
      </c>
    </row>
    <row r="6" spans="1:11" s="59" customFormat="1" ht="20.100000000000001" customHeight="1" x14ac:dyDescent="0.3">
      <c r="A6" s="580" t="s">
        <v>107</v>
      </c>
      <c r="B6" s="270">
        <v>1</v>
      </c>
      <c r="C6" s="377" t="s">
        <v>135</v>
      </c>
      <c r="D6" s="260" t="s">
        <v>228</v>
      </c>
      <c r="E6" s="261" t="s">
        <v>147</v>
      </c>
      <c r="F6" s="268">
        <v>65076040</v>
      </c>
      <c r="G6" s="300">
        <v>148418176</v>
      </c>
      <c r="H6" s="281"/>
      <c r="I6" s="263"/>
      <c r="J6" s="263"/>
    </row>
    <row r="7" spans="1:11" s="59" customFormat="1" ht="20.100000000000001" customHeight="1" x14ac:dyDescent="0.3">
      <c r="A7" s="580"/>
      <c r="B7" s="279">
        <v>2</v>
      </c>
      <c r="C7" s="378" t="s">
        <v>135</v>
      </c>
      <c r="D7" s="60" t="s">
        <v>138</v>
      </c>
      <c r="E7" s="257" t="s">
        <v>148</v>
      </c>
      <c r="F7" s="267">
        <v>121</v>
      </c>
      <c r="G7" s="301">
        <v>436</v>
      </c>
      <c r="H7" s="283"/>
      <c r="I7" s="263"/>
      <c r="J7" s="263"/>
    </row>
    <row r="8" spans="1:11" s="59" customFormat="1" ht="20.100000000000001" customHeight="1" x14ac:dyDescent="0.3">
      <c r="A8" s="580"/>
      <c r="B8" s="279">
        <v>3</v>
      </c>
      <c r="C8" s="378" t="s">
        <v>135</v>
      </c>
      <c r="D8" s="60" t="s">
        <v>139</v>
      </c>
      <c r="E8" s="257" t="s">
        <v>149</v>
      </c>
      <c r="F8" s="267">
        <v>104081</v>
      </c>
      <c r="G8" s="301">
        <v>17063824</v>
      </c>
      <c r="H8" s="525"/>
      <c r="I8" s="263"/>
      <c r="J8" s="263"/>
    </row>
    <row r="9" spans="1:11" s="59" customFormat="1" ht="20.100000000000001" customHeight="1" x14ac:dyDescent="0.3">
      <c r="A9" s="580"/>
      <c r="B9" s="279">
        <v>4</v>
      </c>
      <c r="C9" s="378" t="s">
        <v>135</v>
      </c>
      <c r="D9" s="60" t="s">
        <v>140</v>
      </c>
      <c r="E9" s="12" t="s">
        <v>150</v>
      </c>
      <c r="F9" s="267">
        <v>7136</v>
      </c>
      <c r="G9" s="301">
        <v>13469959</v>
      </c>
      <c r="H9" s="283"/>
      <c r="I9" s="263"/>
      <c r="J9" s="263"/>
    </row>
    <row r="10" spans="1:11" ht="20.100000000000001" customHeight="1" x14ac:dyDescent="0.3">
      <c r="A10" s="580"/>
      <c r="B10" s="279">
        <v>5</v>
      </c>
      <c r="C10" s="378" t="s">
        <v>135</v>
      </c>
      <c r="D10" s="60" t="s">
        <v>141</v>
      </c>
      <c r="E10" s="257" t="s">
        <v>151</v>
      </c>
      <c r="F10" s="267">
        <v>3870</v>
      </c>
      <c r="G10" s="302">
        <v>8669687</v>
      </c>
      <c r="H10" s="282"/>
    </row>
    <row r="11" spans="1:11" s="59" customFormat="1" ht="20.100000000000001" customHeight="1" x14ac:dyDescent="0.3">
      <c r="A11" s="580"/>
      <c r="B11" s="279">
        <v>6</v>
      </c>
      <c r="C11" s="378" t="s">
        <v>135</v>
      </c>
      <c r="D11" s="60" t="s">
        <v>142</v>
      </c>
      <c r="E11" s="257" t="s">
        <v>152</v>
      </c>
      <c r="F11" s="267">
        <v>9019</v>
      </c>
      <c r="G11" s="301">
        <v>976962</v>
      </c>
      <c r="H11" s="283"/>
      <c r="I11" s="263"/>
      <c r="J11" s="263"/>
    </row>
    <row r="12" spans="1:11" s="59" customFormat="1" ht="20.100000000000001" customHeight="1" x14ac:dyDescent="0.3">
      <c r="A12" s="580"/>
      <c r="B12" s="279">
        <v>7</v>
      </c>
      <c r="C12" s="378" t="s">
        <v>135</v>
      </c>
      <c r="D12" s="60" t="s">
        <v>229</v>
      </c>
      <c r="E12" s="257" t="s">
        <v>234</v>
      </c>
      <c r="F12" s="267">
        <v>0</v>
      </c>
      <c r="G12" s="301">
        <v>1183191</v>
      </c>
      <c r="H12" s="283"/>
      <c r="I12" s="263"/>
      <c r="J12" s="263"/>
    </row>
    <row r="13" spans="1:11" s="59" customFormat="1" ht="20.100000000000001" customHeight="1" x14ac:dyDescent="0.3">
      <c r="A13" s="580"/>
      <c r="B13" s="279">
        <v>8</v>
      </c>
      <c r="C13" s="378" t="s">
        <v>135</v>
      </c>
      <c r="D13" s="60" t="s">
        <v>230</v>
      </c>
      <c r="E13" s="257" t="s">
        <v>235</v>
      </c>
      <c r="F13" s="267">
        <v>0</v>
      </c>
      <c r="G13" s="301">
        <v>18359101</v>
      </c>
      <c r="H13" s="283"/>
      <c r="I13" s="263"/>
      <c r="J13" s="263"/>
    </row>
    <row r="14" spans="1:11" s="59" customFormat="1" ht="20.100000000000001" customHeight="1" x14ac:dyDescent="0.3">
      <c r="A14" s="580"/>
      <c r="B14" s="279">
        <v>9</v>
      </c>
      <c r="C14" s="378" t="s">
        <v>135</v>
      </c>
      <c r="D14" s="259" t="s">
        <v>231</v>
      </c>
      <c r="E14" s="258" t="s">
        <v>236</v>
      </c>
      <c r="F14" s="266">
        <v>0</v>
      </c>
      <c r="G14" s="301">
        <v>7002934</v>
      </c>
      <c r="H14" s="283"/>
      <c r="I14" s="263"/>
      <c r="J14" s="263"/>
    </row>
    <row r="15" spans="1:11" s="59" customFormat="1" ht="20.100000000000001" customHeight="1" x14ac:dyDescent="0.3">
      <c r="A15" s="580"/>
      <c r="B15" s="279">
        <v>10</v>
      </c>
      <c r="C15" s="378" t="s">
        <v>135</v>
      </c>
      <c r="D15" s="259" t="s">
        <v>247</v>
      </c>
      <c r="E15" s="258" t="s">
        <v>248</v>
      </c>
      <c r="F15" s="266">
        <v>241</v>
      </c>
      <c r="G15" s="302">
        <v>0</v>
      </c>
      <c r="H15" s="283" t="s">
        <v>448</v>
      </c>
      <c r="I15" s="263"/>
      <c r="J15" s="263"/>
    </row>
    <row r="16" spans="1:11" s="59" customFormat="1" ht="20.100000000000001" customHeight="1" x14ac:dyDescent="0.3">
      <c r="A16" s="580"/>
      <c r="B16" s="279">
        <v>11</v>
      </c>
      <c r="C16" s="378" t="s">
        <v>135</v>
      </c>
      <c r="D16" s="259" t="s">
        <v>232</v>
      </c>
      <c r="E16" s="258" t="s">
        <v>237</v>
      </c>
      <c r="F16" s="266">
        <v>0</v>
      </c>
      <c r="G16" s="363">
        <v>1084765</v>
      </c>
      <c r="H16" s="285"/>
      <c r="I16" s="263"/>
      <c r="J16" s="263"/>
    </row>
    <row r="17" spans="1:10" s="59" customFormat="1" ht="20.100000000000001" customHeight="1" thickBot="1" x14ac:dyDescent="0.35">
      <c r="A17" s="580"/>
      <c r="B17" s="504">
        <v>12</v>
      </c>
      <c r="C17" s="380" t="s">
        <v>135</v>
      </c>
      <c r="D17" s="34" t="s">
        <v>233</v>
      </c>
      <c r="E17" s="34" t="s">
        <v>238</v>
      </c>
      <c r="F17" s="34"/>
      <c r="G17" s="505">
        <v>591649</v>
      </c>
      <c r="H17" s="35"/>
      <c r="I17" s="263"/>
      <c r="J17" s="263"/>
    </row>
    <row r="18" spans="1:10" s="59" customFormat="1" ht="20.100000000000001" customHeight="1" x14ac:dyDescent="0.3">
      <c r="A18" s="580"/>
      <c r="B18" s="270">
        <v>13</v>
      </c>
      <c r="C18" s="377" t="s">
        <v>135</v>
      </c>
      <c r="D18" s="260" t="s">
        <v>239</v>
      </c>
      <c r="E18" s="261" t="s">
        <v>240</v>
      </c>
      <c r="F18" s="506">
        <v>40588387</v>
      </c>
      <c r="G18" s="507">
        <v>22854826</v>
      </c>
      <c r="H18" s="281"/>
      <c r="J18" s="263"/>
    </row>
    <row r="19" spans="1:10" s="59" customFormat="1" ht="20.100000000000001" customHeight="1" x14ac:dyDescent="0.3">
      <c r="A19" s="580"/>
      <c r="B19" s="279">
        <v>14</v>
      </c>
      <c r="C19" s="378" t="s">
        <v>135</v>
      </c>
      <c r="D19" s="60" t="s">
        <v>241</v>
      </c>
      <c r="E19" s="257" t="s">
        <v>242</v>
      </c>
      <c r="F19" s="265">
        <v>3000000</v>
      </c>
      <c r="G19" s="150">
        <v>3916504</v>
      </c>
      <c r="H19" s="283"/>
      <c r="J19" s="263"/>
    </row>
    <row r="20" spans="1:10" s="59" customFormat="1" ht="20.100000000000001" customHeight="1" x14ac:dyDescent="0.3">
      <c r="A20" s="580"/>
      <c r="B20" s="279">
        <v>15</v>
      </c>
      <c r="C20" s="378" t="s">
        <v>135</v>
      </c>
      <c r="D20" s="60" t="s">
        <v>33</v>
      </c>
      <c r="E20" s="257" t="s">
        <v>154</v>
      </c>
      <c r="F20" s="265">
        <v>9940458</v>
      </c>
      <c r="G20" s="150">
        <v>20733466</v>
      </c>
      <c r="H20" s="283"/>
      <c r="J20" s="263"/>
    </row>
    <row r="21" spans="1:10" s="59" customFormat="1" ht="20.100000000000001" customHeight="1" x14ac:dyDescent="0.3">
      <c r="A21" s="580"/>
      <c r="B21" s="279">
        <v>16</v>
      </c>
      <c r="C21" s="378" t="s">
        <v>135</v>
      </c>
      <c r="D21" s="60" t="s">
        <v>143</v>
      </c>
      <c r="E21" s="257" t="s">
        <v>155</v>
      </c>
      <c r="F21" s="267">
        <v>303206028</v>
      </c>
      <c r="G21" s="150">
        <v>402632276</v>
      </c>
      <c r="H21" s="283"/>
      <c r="I21" s="263"/>
      <c r="J21" s="263"/>
    </row>
    <row r="22" spans="1:10" s="59" customFormat="1" ht="20.100000000000001" customHeight="1" x14ac:dyDescent="0.3">
      <c r="A22" s="580"/>
      <c r="B22" s="279">
        <v>17</v>
      </c>
      <c r="C22" s="378" t="s">
        <v>135</v>
      </c>
      <c r="D22" s="60" t="s">
        <v>144</v>
      </c>
      <c r="E22" s="257" t="s">
        <v>156</v>
      </c>
      <c r="F22" s="267">
        <v>8493454</v>
      </c>
      <c r="G22" s="150">
        <v>8369958</v>
      </c>
      <c r="H22" s="283"/>
      <c r="I22" s="263"/>
      <c r="J22" s="263"/>
    </row>
    <row r="23" spans="1:10" s="59" customFormat="1" ht="18.75" customHeight="1" x14ac:dyDescent="0.3">
      <c r="A23" s="580"/>
      <c r="B23" s="279">
        <v>18</v>
      </c>
      <c r="C23" s="378" t="s">
        <v>135</v>
      </c>
      <c r="D23" s="60" t="s">
        <v>145</v>
      </c>
      <c r="E23" s="257" t="s">
        <v>157</v>
      </c>
      <c r="F23" s="267">
        <v>2588411</v>
      </c>
      <c r="G23" s="150">
        <v>2184850</v>
      </c>
      <c r="H23" s="283"/>
      <c r="I23" s="263"/>
      <c r="J23" s="263"/>
    </row>
    <row r="24" spans="1:10" s="59" customFormat="1" ht="18.75" customHeight="1" x14ac:dyDescent="0.3">
      <c r="A24" s="580"/>
      <c r="B24" s="279">
        <v>19</v>
      </c>
      <c r="C24" s="378" t="s">
        <v>135</v>
      </c>
      <c r="D24" s="60" t="s">
        <v>146</v>
      </c>
      <c r="E24" s="258" t="s">
        <v>158</v>
      </c>
      <c r="F24" s="267">
        <v>1572241</v>
      </c>
      <c r="G24" s="150">
        <v>1539447</v>
      </c>
      <c r="H24" s="283"/>
      <c r="I24" s="263"/>
      <c r="J24" s="263"/>
    </row>
    <row r="25" spans="1:10" s="59" customFormat="1" ht="18.75" customHeight="1" thickBot="1" x14ac:dyDescent="0.35">
      <c r="A25" s="580"/>
      <c r="B25" s="504">
        <v>20</v>
      </c>
      <c r="C25" s="380" t="s">
        <v>135</v>
      </c>
      <c r="D25" s="259" t="s">
        <v>243</v>
      </c>
      <c r="E25" s="258" t="s">
        <v>244</v>
      </c>
      <c r="F25" s="513">
        <v>0</v>
      </c>
      <c r="G25" s="514">
        <v>171</v>
      </c>
      <c r="H25" s="284"/>
      <c r="I25" s="263"/>
      <c r="J25" s="263"/>
    </row>
    <row r="26" spans="1:10" s="59" customFormat="1" ht="18.75" customHeight="1" x14ac:dyDescent="0.3">
      <c r="A26" s="580"/>
      <c r="B26" s="270">
        <v>21</v>
      </c>
      <c r="C26" s="377" t="s">
        <v>135</v>
      </c>
      <c r="D26" s="260" t="s">
        <v>245</v>
      </c>
      <c r="E26" s="261" t="s">
        <v>246</v>
      </c>
      <c r="F26" s="268">
        <v>13642741</v>
      </c>
      <c r="G26" s="515">
        <v>26541026</v>
      </c>
      <c r="H26" s="281"/>
      <c r="I26" s="263"/>
      <c r="J26" s="263"/>
    </row>
    <row r="27" spans="1:10" s="59" customFormat="1" ht="18.75" customHeight="1" x14ac:dyDescent="0.3">
      <c r="A27" s="580"/>
      <c r="B27" s="279">
        <v>22</v>
      </c>
      <c r="C27" s="378" t="s">
        <v>135</v>
      </c>
      <c r="D27" s="60" t="s">
        <v>31</v>
      </c>
      <c r="E27" s="257" t="s">
        <v>153</v>
      </c>
      <c r="F27" s="267">
        <v>0</v>
      </c>
      <c r="G27" s="381">
        <v>889741</v>
      </c>
      <c r="H27" s="283"/>
      <c r="I27" s="263"/>
      <c r="J27" s="263"/>
    </row>
    <row r="28" spans="1:10" s="59" customFormat="1" ht="20.100000000000001" customHeight="1" x14ac:dyDescent="0.3">
      <c r="A28" s="580"/>
      <c r="B28" s="279">
        <v>23</v>
      </c>
      <c r="C28" s="380" t="s">
        <v>172</v>
      </c>
      <c r="D28" s="259" t="s">
        <v>165</v>
      </c>
      <c r="E28" s="258" t="s">
        <v>166</v>
      </c>
      <c r="F28" s="292">
        <v>44420200</v>
      </c>
      <c r="G28" s="293">
        <v>53753090</v>
      </c>
      <c r="H28" s="284"/>
      <c r="I28" s="263"/>
      <c r="J28" s="263"/>
    </row>
    <row r="29" spans="1:10" s="59" customFormat="1" ht="20.100000000000001" customHeight="1" thickBot="1" x14ac:dyDescent="0.35">
      <c r="A29" s="580"/>
      <c r="B29" s="277">
        <v>24</v>
      </c>
      <c r="C29" s="379" t="s">
        <v>135</v>
      </c>
      <c r="D29" s="508" t="s">
        <v>173</v>
      </c>
      <c r="E29" s="509" t="s">
        <v>167</v>
      </c>
      <c r="F29" s="510">
        <v>5299443</v>
      </c>
      <c r="G29" s="511">
        <v>6235660</v>
      </c>
      <c r="H29" s="512"/>
      <c r="I29" s="263"/>
      <c r="J29" s="263"/>
    </row>
    <row r="30" spans="1:10" s="59" customFormat="1" ht="20.100000000000001" customHeight="1" thickBot="1" x14ac:dyDescent="0.35">
      <c r="A30" s="286"/>
      <c r="B30" s="573" t="s">
        <v>99</v>
      </c>
      <c r="C30" s="574"/>
      <c r="D30" s="574"/>
      <c r="E30" s="498"/>
      <c r="F30" s="264">
        <f>SUM(F6:F29)</f>
        <v>497951871</v>
      </c>
      <c r="G30" s="269">
        <f>SUM(G6:G29)</f>
        <v>766471699</v>
      </c>
      <c r="H30" s="271"/>
      <c r="I30" s="263"/>
      <c r="J30" s="263"/>
    </row>
    <row r="31" spans="1:10" ht="19.5" customHeight="1" x14ac:dyDescent="0.3">
      <c r="A31" s="580" t="s">
        <v>449</v>
      </c>
      <c r="B31" s="279">
        <v>25</v>
      </c>
      <c r="C31" s="12" t="s">
        <v>135</v>
      </c>
      <c r="D31" s="60" t="s">
        <v>249</v>
      </c>
      <c r="E31" s="257" t="s">
        <v>160</v>
      </c>
      <c r="F31" s="267">
        <v>29022465</v>
      </c>
      <c r="G31" s="303">
        <v>14647504</v>
      </c>
      <c r="H31" s="283"/>
    </row>
    <row r="32" spans="1:10" ht="19.5" customHeight="1" x14ac:dyDescent="0.3">
      <c r="A32" s="580"/>
      <c r="B32" s="262">
        <v>26</v>
      </c>
      <c r="C32" s="12" t="s">
        <v>135</v>
      </c>
      <c r="D32" s="60" t="s">
        <v>159</v>
      </c>
      <c r="E32" s="257" t="s">
        <v>161</v>
      </c>
      <c r="F32" s="267">
        <v>0</v>
      </c>
      <c r="G32" s="272">
        <v>0</v>
      </c>
      <c r="H32" s="283"/>
    </row>
    <row r="33" spans="1:10" ht="19.5" customHeight="1" x14ac:dyDescent="0.3">
      <c r="A33" s="580"/>
      <c r="B33" s="262">
        <v>27</v>
      </c>
      <c r="C33" s="12" t="s">
        <v>135</v>
      </c>
      <c r="D33" s="60" t="s">
        <v>250</v>
      </c>
      <c r="E33" s="257" t="s">
        <v>162</v>
      </c>
      <c r="F33" s="267">
        <v>167462</v>
      </c>
      <c r="G33" s="151">
        <v>167628</v>
      </c>
      <c r="H33" s="283"/>
    </row>
    <row r="34" spans="1:10" ht="19.5" customHeight="1" x14ac:dyDescent="0.3">
      <c r="A34" s="580"/>
      <c r="B34" s="262">
        <v>28</v>
      </c>
      <c r="C34" s="12" t="s">
        <v>135</v>
      </c>
      <c r="D34" s="60" t="s">
        <v>168</v>
      </c>
      <c r="E34" s="257" t="s">
        <v>163</v>
      </c>
      <c r="F34" s="267">
        <v>2051948</v>
      </c>
      <c r="G34" s="151">
        <v>657491</v>
      </c>
      <c r="H34" s="283"/>
    </row>
    <row r="35" spans="1:10" s="59" customFormat="1" ht="20.100000000000001" customHeight="1" thickBot="1" x14ac:dyDescent="0.35">
      <c r="A35" s="517"/>
      <c r="B35" s="578" t="s">
        <v>99</v>
      </c>
      <c r="C35" s="579"/>
      <c r="D35" s="579"/>
      <c r="E35" s="500"/>
      <c r="F35" s="501">
        <f>SUM(F31:F34)</f>
        <v>31241875</v>
      </c>
      <c r="G35" s="502">
        <f>SUM(G31:G34)</f>
        <v>15472623</v>
      </c>
      <c r="H35" s="503"/>
      <c r="I35" s="263"/>
      <c r="J35" s="263"/>
    </row>
    <row r="36" spans="1:10" s="59" customFormat="1" ht="20.100000000000001" customHeight="1" thickBot="1" x14ac:dyDescent="0.35">
      <c r="A36" s="575" t="s">
        <v>87</v>
      </c>
      <c r="B36" s="576"/>
      <c r="C36" s="576"/>
      <c r="D36" s="577"/>
      <c r="E36" s="516"/>
      <c r="F36" s="294">
        <f>SUM(F35,F30)</f>
        <v>529193746</v>
      </c>
      <c r="G36" s="295">
        <f>SUM(G35,G30)</f>
        <v>781944322</v>
      </c>
      <c r="H36" s="296"/>
      <c r="I36" s="263"/>
      <c r="J36" s="263"/>
    </row>
    <row r="37" spans="1:10" s="59" customFormat="1" ht="24.95" customHeight="1" thickBot="1" x14ac:dyDescent="0.35">
      <c r="A37" s="9"/>
      <c r="B37" s="9"/>
      <c r="C37" s="9"/>
      <c r="D37" s="9"/>
      <c r="E37" s="61"/>
      <c r="F37" s="62"/>
      <c r="G37" s="62"/>
      <c r="H37" s="9"/>
      <c r="I37" s="263"/>
      <c r="J37" s="263"/>
    </row>
    <row r="38" spans="1:10" s="62" customFormat="1" ht="24.95" customHeight="1" thickBot="1" x14ac:dyDescent="0.35">
      <c r="A38" s="571">
        <v>29</v>
      </c>
      <c r="B38" s="572"/>
      <c r="C38" s="289" t="s">
        <v>135</v>
      </c>
      <c r="D38" s="289" t="s">
        <v>169</v>
      </c>
      <c r="E38" s="290" t="s">
        <v>170</v>
      </c>
      <c r="F38" s="291">
        <v>13410733</v>
      </c>
      <c r="G38" s="297">
        <v>14326785</v>
      </c>
      <c r="H38" s="288" t="s">
        <v>256</v>
      </c>
      <c r="I38" s="263"/>
      <c r="J38" s="526"/>
    </row>
    <row r="39" spans="1:10" s="62" customFormat="1" ht="24.95" customHeight="1" thickBot="1" x14ac:dyDescent="0.35">
      <c r="A39" s="9"/>
      <c r="B39" s="9"/>
      <c r="C39" s="9"/>
      <c r="D39" s="9"/>
      <c r="E39" s="61"/>
      <c r="H39" s="9"/>
      <c r="I39" s="263"/>
      <c r="J39" s="526"/>
    </row>
    <row r="40" spans="1:10" s="62" customFormat="1" ht="24.95" customHeight="1" thickBot="1" x14ac:dyDescent="0.35">
      <c r="A40" s="9"/>
      <c r="B40" s="9"/>
      <c r="C40" s="9"/>
      <c r="D40" s="9"/>
      <c r="E40" s="298" t="s">
        <v>191</v>
      </c>
      <c r="F40" s="287">
        <v>542604479</v>
      </c>
      <c r="G40" s="299">
        <f>SUM(G36+G38)</f>
        <v>796271107</v>
      </c>
      <c r="H40" s="9"/>
      <c r="I40" s="263"/>
      <c r="J40" s="526"/>
    </row>
    <row r="41" spans="1:10" s="62" customFormat="1" ht="24.95" customHeight="1" thickBot="1" x14ac:dyDescent="0.35">
      <c r="A41" s="9"/>
      <c r="B41" s="9"/>
      <c r="C41" s="9"/>
      <c r="D41" s="9"/>
      <c r="E41" s="61"/>
      <c r="F41" s="62" t="s">
        <v>251</v>
      </c>
      <c r="G41" s="62" t="s">
        <v>252</v>
      </c>
      <c r="H41" s="9"/>
      <c r="I41" s="263"/>
      <c r="J41" s="526"/>
    </row>
    <row r="42" spans="1:10" s="62" customFormat="1" ht="24.95" customHeight="1" thickBot="1" x14ac:dyDescent="0.35">
      <c r="A42" s="9"/>
      <c r="B42" s="9"/>
      <c r="C42" s="9"/>
      <c r="D42" s="9"/>
      <c r="E42" s="382" t="s">
        <v>174</v>
      </c>
      <c r="F42" s="291"/>
      <c r="G42" s="299">
        <f>SUM(G6+G7+G8+G9+G10+G11+G12+G13+G14+G15+G16+G17+G31)</f>
        <v>231468188</v>
      </c>
      <c r="H42" s="9"/>
      <c r="J42" s="526"/>
    </row>
    <row r="43" spans="1:10" s="62" customFormat="1" ht="24.95" customHeight="1" thickBot="1" x14ac:dyDescent="0.35">
      <c r="A43" s="9"/>
      <c r="B43" s="9"/>
      <c r="C43" s="9"/>
      <c r="D43" s="9"/>
      <c r="E43" s="382" t="s">
        <v>254</v>
      </c>
      <c r="F43" s="291" t="s">
        <v>446</v>
      </c>
      <c r="G43" s="299">
        <f>SUM(G18:G29)</f>
        <v>549651015</v>
      </c>
      <c r="H43" s="384" t="s">
        <v>253</v>
      </c>
      <c r="I43" s="385"/>
      <c r="J43" s="526"/>
    </row>
    <row r="44" spans="1:10" s="62" customFormat="1" ht="24.95" customHeight="1" thickBot="1" x14ac:dyDescent="0.35">
      <c r="A44" s="9"/>
      <c r="B44" s="9"/>
      <c r="C44" s="9"/>
      <c r="D44" s="9"/>
      <c r="E44" s="383" t="s">
        <v>255</v>
      </c>
      <c r="F44" s="361" t="s">
        <v>446</v>
      </c>
      <c r="G44" s="362">
        <f>SUM(G33+G34)</f>
        <v>825119</v>
      </c>
      <c r="H44" s="9" t="s">
        <v>447</v>
      </c>
      <c r="J44" s="526"/>
    </row>
    <row r="45" spans="1:10" s="62" customFormat="1" ht="24.95" customHeight="1" x14ac:dyDescent="0.3">
      <c r="A45" s="9"/>
      <c r="B45" s="9"/>
      <c r="C45" s="9"/>
      <c r="D45" s="9"/>
      <c r="E45" s="61"/>
      <c r="G45" s="62">
        <f>SUM(G42:G44)</f>
        <v>781944322</v>
      </c>
      <c r="H45" s="9"/>
      <c r="J45" s="526"/>
    </row>
    <row r="46" spans="1:10" s="62" customFormat="1" ht="24.95" customHeight="1" x14ac:dyDescent="0.3">
      <c r="A46" s="9"/>
      <c r="B46" s="9"/>
      <c r="C46" s="9"/>
      <c r="D46" s="9"/>
      <c r="E46" s="61"/>
      <c r="H46" s="9"/>
      <c r="J46" s="526"/>
    </row>
    <row r="47" spans="1:10" s="62" customFormat="1" ht="24.95" customHeight="1" x14ac:dyDescent="0.3">
      <c r="A47" s="9"/>
      <c r="B47" s="9"/>
      <c r="C47" s="9"/>
      <c r="D47" s="9"/>
      <c r="E47" s="61"/>
      <c r="H47" s="9"/>
      <c r="J47" s="526"/>
    </row>
    <row r="48" spans="1:10" s="62" customFormat="1" ht="24.95" customHeight="1" x14ac:dyDescent="0.3">
      <c r="A48" s="9"/>
      <c r="B48" s="9"/>
      <c r="C48" s="9"/>
      <c r="D48" s="9"/>
      <c r="E48" s="61"/>
      <c r="H48" s="9"/>
      <c r="J48" s="526"/>
    </row>
    <row r="49" spans="1:10" s="62" customFormat="1" ht="24.95" customHeight="1" x14ac:dyDescent="0.3">
      <c r="A49" s="9"/>
      <c r="B49" s="9"/>
      <c r="C49" s="9"/>
      <c r="D49" s="9"/>
      <c r="E49" s="61"/>
      <c r="H49" s="9"/>
      <c r="J49" s="526"/>
    </row>
    <row r="50" spans="1:10" s="62" customFormat="1" ht="24.95" customHeight="1" x14ac:dyDescent="0.3">
      <c r="A50" s="9"/>
      <c r="B50" s="9"/>
      <c r="C50" s="9"/>
      <c r="D50" s="9"/>
      <c r="E50" s="61"/>
      <c r="H50" s="9"/>
      <c r="J50" s="526"/>
    </row>
  </sheetData>
  <mergeCells count="9">
    <mergeCell ref="A38:B38"/>
    <mergeCell ref="B30:D30"/>
    <mergeCell ref="A1:H1"/>
    <mergeCell ref="A2:H2"/>
    <mergeCell ref="A4:H4"/>
    <mergeCell ref="A36:D36"/>
    <mergeCell ref="B35:D35"/>
    <mergeCell ref="A6:A29"/>
    <mergeCell ref="A31:A3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rstPageNumber="39" orientation="portrait" useFirstPageNumber="1" r:id="rId1"/>
  <headerFooter alignWithMargins="0">
    <oddFooter>&amp;C&amp;10&amp;P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D28" sqref="D28"/>
    </sheetView>
  </sheetViews>
  <sheetFormatPr defaultRowHeight="13.5" x14ac:dyDescent="0.3"/>
  <cols>
    <col min="1" max="1" width="14.875" style="50" customWidth="1"/>
    <col min="2" max="2" width="19.25" style="50" customWidth="1"/>
    <col min="3" max="3" width="13.25" style="50" customWidth="1"/>
    <col min="4" max="4" width="14.625" style="50" customWidth="1"/>
    <col min="5" max="5" width="3.75" style="65" customWidth="1"/>
    <col min="6" max="6" width="13.75" style="65" customWidth="1"/>
    <col min="7" max="7" width="13" style="50" customWidth="1"/>
    <col min="8" max="16384" width="9" style="50"/>
  </cols>
  <sheetData>
    <row r="1" spans="1:9" ht="24.95" customHeight="1" x14ac:dyDescent="0.3">
      <c r="A1" s="50" t="s">
        <v>110</v>
      </c>
      <c r="E1" s="64"/>
      <c r="F1" s="64"/>
    </row>
    <row r="2" spans="1:9" ht="35.1" customHeight="1" x14ac:dyDescent="0.3">
      <c r="A2" s="581" t="s">
        <v>257</v>
      </c>
      <c r="B2" s="581"/>
      <c r="C2" s="581"/>
      <c r="D2" s="581"/>
      <c r="E2" s="581"/>
      <c r="F2" s="581"/>
      <c r="G2" s="581"/>
      <c r="H2" s="49"/>
      <c r="I2" s="49"/>
    </row>
    <row r="3" spans="1:9" ht="12" x14ac:dyDescent="0.3">
      <c r="E3" s="66"/>
      <c r="F3" s="66"/>
    </row>
    <row r="4" spans="1:9" ht="12.75" thickBot="1" x14ac:dyDescent="0.35">
      <c r="E4" s="67"/>
      <c r="F4" s="67"/>
      <c r="G4" s="52" t="s">
        <v>78</v>
      </c>
    </row>
    <row r="5" spans="1:9" s="447" customFormat="1" ht="20.100000000000001" customHeight="1" x14ac:dyDescent="0.3">
      <c r="A5" s="444" t="s">
        <v>24</v>
      </c>
      <c r="B5" s="445" t="s">
        <v>82</v>
      </c>
      <c r="C5" s="445" t="s">
        <v>79</v>
      </c>
      <c r="D5" s="582" t="s">
        <v>80</v>
      </c>
      <c r="E5" s="582"/>
      <c r="F5" s="582"/>
      <c r="G5" s="446" t="s">
        <v>81</v>
      </c>
    </row>
    <row r="6" spans="1:9" ht="20.100000000000001" customHeight="1" x14ac:dyDescent="0.3">
      <c r="A6" s="80" t="s">
        <v>7</v>
      </c>
      <c r="B6" s="76" t="s">
        <v>198</v>
      </c>
      <c r="C6" s="77">
        <v>4799100</v>
      </c>
      <c r="D6" s="386" t="s">
        <v>260</v>
      </c>
      <c r="E6" s="111" t="s">
        <v>259</v>
      </c>
      <c r="F6" s="77">
        <v>4799100</v>
      </c>
      <c r="G6" s="81"/>
    </row>
    <row r="7" spans="1:9" ht="20.100000000000001" customHeight="1" x14ac:dyDescent="0.3">
      <c r="A7" s="80"/>
      <c r="B7" s="76" t="s">
        <v>199</v>
      </c>
      <c r="C7" s="305">
        <v>500000</v>
      </c>
      <c r="D7" s="386" t="s">
        <v>261</v>
      </c>
      <c r="E7" s="111" t="s">
        <v>259</v>
      </c>
      <c r="F7" s="75">
        <v>500000</v>
      </c>
      <c r="G7" s="304"/>
    </row>
    <row r="8" spans="1:9" ht="20.100000000000001" customHeight="1" x14ac:dyDescent="0.3">
      <c r="A8" s="80"/>
      <c r="B8" s="76" t="s">
        <v>200</v>
      </c>
      <c r="C8" s="305">
        <v>1393449020</v>
      </c>
      <c r="D8" s="386" t="s">
        <v>262</v>
      </c>
      <c r="E8" s="111" t="s">
        <v>258</v>
      </c>
      <c r="F8" s="387">
        <v>1393449020</v>
      </c>
      <c r="G8" s="81"/>
    </row>
    <row r="9" spans="1:9" ht="20.100000000000001" customHeight="1" x14ac:dyDescent="0.3">
      <c r="A9" s="80"/>
      <c r="B9" s="76" t="s">
        <v>201</v>
      </c>
      <c r="C9" s="306">
        <v>0</v>
      </c>
      <c r="D9" s="386">
        <v>0</v>
      </c>
      <c r="E9" s="111" t="s">
        <v>258</v>
      </c>
      <c r="F9" s="75">
        <f>C9</f>
        <v>0</v>
      </c>
      <c r="G9" s="304"/>
    </row>
    <row r="10" spans="1:9" ht="20.100000000000001" customHeight="1" x14ac:dyDescent="0.3">
      <c r="A10" s="80"/>
      <c r="B10" s="76" t="s">
        <v>202</v>
      </c>
      <c r="C10" s="305">
        <v>0</v>
      </c>
      <c r="D10" s="386">
        <v>0</v>
      </c>
      <c r="E10" s="111" t="s">
        <v>258</v>
      </c>
      <c r="F10" s="75">
        <f t="shared" ref="F10:F12" si="0">C10</f>
        <v>0</v>
      </c>
      <c r="G10" s="304"/>
    </row>
    <row r="11" spans="1:9" ht="20.100000000000001" customHeight="1" x14ac:dyDescent="0.3">
      <c r="A11" s="80"/>
      <c r="B11" s="76" t="s">
        <v>203</v>
      </c>
      <c r="C11" s="305">
        <v>20552500</v>
      </c>
      <c r="D11" s="386" t="s">
        <v>263</v>
      </c>
      <c r="E11" s="111" t="s">
        <v>258</v>
      </c>
      <c r="F11" s="75">
        <f t="shared" si="0"/>
        <v>20552500</v>
      </c>
      <c r="G11" s="81"/>
    </row>
    <row r="12" spans="1:9" ht="20.100000000000001" customHeight="1" x14ac:dyDescent="0.3">
      <c r="A12" s="80"/>
      <c r="B12" s="76" t="s">
        <v>204</v>
      </c>
      <c r="C12" s="305">
        <v>2141250</v>
      </c>
      <c r="D12" s="386" t="s">
        <v>264</v>
      </c>
      <c r="E12" s="111" t="s">
        <v>258</v>
      </c>
      <c r="F12" s="75">
        <f t="shared" si="0"/>
        <v>2141250</v>
      </c>
      <c r="G12" s="304"/>
    </row>
    <row r="13" spans="1:9" ht="20.100000000000001" customHeight="1" thickBot="1" x14ac:dyDescent="0.35">
      <c r="A13" s="583" t="s">
        <v>53</v>
      </c>
      <c r="B13" s="584"/>
      <c r="C13" s="584"/>
      <c r="D13" s="584"/>
      <c r="E13" s="584"/>
      <c r="F13" s="585">
        <f>SUM(C6:C12)</f>
        <v>1421441870</v>
      </c>
      <c r="G13" s="586"/>
    </row>
    <row r="14" spans="1:9" ht="12" x14ac:dyDescent="0.3">
      <c r="E14" s="68"/>
      <c r="F14" s="68"/>
    </row>
    <row r="15" spans="1:9" ht="12" x14ac:dyDescent="0.3">
      <c r="E15" s="68"/>
      <c r="F15" s="68"/>
    </row>
    <row r="16" spans="1:9" ht="12" x14ac:dyDescent="0.3">
      <c r="E16" s="68"/>
      <c r="F16" s="68"/>
    </row>
    <row r="17" spans="5:6" ht="12" x14ac:dyDescent="0.3">
      <c r="E17" s="68"/>
      <c r="F17" s="68"/>
    </row>
    <row r="18" spans="5:6" ht="12" x14ac:dyDescent="0.3">
      <c r="E18" s="68"/>
      <c r="F18" s="68"/>
    </row>
    <row r="19" spans="5:6" ht="12" x14ac:dyDescent="0.3">
      <c r="E19" s="68"/>
      <c r="F19" s="68"/>
    </row>
    <row r="20" spans="5:6" ht="12" x14ac:dyDescent="0.3">
      <c r="E20" s="68"/>
      <c r="F20" s="68"/>
    </row>
    <row r="21" spans="5:6" ht="12" x14ac:dyDescent="0.3">
      <c r="E21" s="68"/>
      <c r="F21" s="68"/>
    </row>
    <row r="22" spans="5:6" ht="12" x14ac:dyDescent="0.3">
      <c r="E22" s="68"/>
      <c r="F22" s="68"/>
    </row>
    <row r="23" spans="5:6" ht="12" x14ac:dyDescent="0.3">
      <c r="E23" s="68"/>
      <c r="F23" s="68"/>
    </row>
    <row r="24" spans="5:6" ht="12" x14ac:dyDescent="0.3">
      <c r="E24" s="68"/>
      <c r="F24" s="68"/>
    </row>
    <row r="25" spans="5:6" ht="12" x14ac:dyDescent="0.3">
      <c r="E25" s="68"/>
      <c r="F25" s="68"/>
    </row>
    <row r="26" spans="5:6" ht="12" x14ac:dyDescent="0.3">
      <c r="E26" s="68"/>
      <c r="F26" s="68"/>
    </row>
  </sheetData>
  <mergeCells count="4">
    <mergeCell ref="A2:G2"/>
    <mergeCell ref="D5:F5"/>
    <mergeCell ref="A13:E13"/>
    <mergeCell ref="F13:G1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firstPageNumber="40" orientation="portrait" useFirstPageNumber="1" r:id="rId1"/>
  <headerFooter>
    <oddFooter>&amp;C&amp;10&amp;P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28" workbookViewId="0">
      <selection activeCell="K48" sqref="K48"/>
    </sheetView>
  </sheetViews>
  <sheetFormatPr defaultRowHeight="12" x14ac:dyDescent="0.3"/>
  <cols>
    <col min="1" max="1" width="12.125" style="46" customWidth="1"/>
    <col min="2" max="2" width="11" style="388" bestFit="1" customWidth="1"/>
    <col min="3" max="3" width="11.375" style="46" bestFit="1" customWidth="1"/>
    <col min="4" max="4" width="13" style="46" customWidth="1"/>
    <col min="5" max="5" width="15.625" style="46" customWidth="1"/>
    <col min="6" max="6" width="37.25" style="46" customWidth="1"/>
    <col min="7" max="7" width="2.625" style="46" customWidth="1"/>
    <col min="8" max="8" width="13.125" style="46" customWidth="1"/>
    <col min="9" max="9" width="14.75" style="392" customWidth="1"/>
    <col min="10" max="10" width="17.5" style="46" customWidth="1"/>
    <col min="11" max="16384" width="9" style="46"/>
  </cols>
  <sheetData>
    <row r="1" spans="1:11" ht="24.95" customHeight="1" x14ac:dyDescent="0.3">
      <c r="A1" s="46" t="s">
        <v>92</v>
      </c>
    </row>
    <row r="2" spans="1:11" ht="35.1" customHeight="1" x14ac:dyDescent="0.3">
      <c r="A2" s="581" t="s">
        <v>266</v>
      </c>
      <c r="B2" s="581"/>
      <c r="C2" s="581"/>
      <c r="D2" s="581"/>
      <c r="E2" s="581"/>
      <c r="F2" s="581"/>
      <c r="G2" s="581"/>
      <c r="H2" s="581"/>
    </row>
    <row r="4" spans="1:11" ht="12.75" thickBot="1" x14ac:dyDescent="0.35">
      <c r="H4" s="55" t="s">
        <v>102</v>
      </c>
    </row>
    <row r="5" spans="1:11" ht="20.100000000000001" customHeight="1" x14ac:dyDescent="0.3">
      <c r="A5" s="133" t="s">
        <v>83</v>
      </c>
      <c r="B5" s="134" t="s">
        <v>84</v>
      </c>
      <c r="C5" s="134" t="s">
        <v>85</v>
      </c>
      <c r="D5" s="134" t="s">
        <v>79</v>
      </c>
      <c r="E5" s="134" t="s">
        <v>86</v>
      </c>
      <c r="F5" s="599" t="s">
        <v>101</v>
      </c>
      <c r="G5" s="599"/>
      <c r="H5" s="600"/>
    </row>
    <row r="6" spans="1:11" ht="21.95" customHeight="1" x14ac:dyDescent="0.3">
      <c r="A6" s="89" t="s">
        <v>267</v>
      </c>
      <c r="B6" s="389" t="s">
        <v>10</v>
      </c>
      <c r="C6" s="47" t="s">
        <v>175</v>
      </c>
      <c r="D6" s="48">
        <v>473758500</v>
      </c>
      <c r="E6" s="311" t="s">
        <v>176</v>
      </c>
      <c r="F6" s="95" t="s">
        <v>297</v>
      </c>
      <c r="G6" s="430" t="s">
        <v>100</v>
      </c>
      <c r="H6" s="309">
        <v>473758500</v>
      </c>
    </row>
    <row r="7" spans="1:11" ht="17.100000000000001" customHeight="1" x14ac:dyDescent="0.3">
      <c r="A7" s="593" t="s">
        <v>298</v>
      </c>
      <c r="B7" s="411" t="s">
        <v>10</v>
      </c>
      <c r="C7" s="412" t="s">
        <v>177</v>
      </c>
      <c r="D7" s="413">
        <v>976000</v>
      </c>
      <c r="E7" s="414" t="s">
        <v>176</v>
      </c>
      <c r="F7" s="603" t="s">
        <v>300</v>
      </c>
      <c r="G7" s="605" t="s">
        <v>100</v>
      </c>
      <c r="H7" s="591">
        <v>2440000</v>
      </c>
    </row>
    <row r="8" spans="1:11" ht="17.100000000000001" customHeight="1" x14ac:dyDescent="0.3">
      <c r="A8" s="594"/>
      <c r="B8" s="400" t="s">
        <v>10</v>
      </c>
      <c r="C8" s="401" t="s">
        <v>30</v>
      </c>
      <c r="D8" s="415">
        <v>1464000</v>
      </c>
      <c r="E8" s="402" t="s">
        <v>176</v>
      </c>
      <c r="F8" s="604"/>
      <c r="G8" s="606"/>
      <c r="H8" s="592"/>
    </row>
    <row r="9" spans="1:11" ht="18" customHeight="1" x14ac:dyDescent="0.3">
      <c r="A9" s="596" t="s">
        <v>299</v>
      </c>
      <c r="B9" s="394" t="s">
        <v>10</v>
      </c>
      <c r="C9" s="395" t="s">
        <v>177</v>
      </c>
      <c r="D9" s="406">
        <v>13286000</v>
      </c>
      <c r="E9" s="396" t="s">
        <v>176</v>
      </c>
      <c r="F9" s="431" t="s">
        <v>179</v>
      </c>
      <c r="G9" s="432" t="s">
        <v>100</v>
      </c>
      <c r="H9" s="433">
        <v>13286000</v>
      </c>
      <c r="I9" s="393"/>
      <c r="J9" s="310" t="e">
        <f>SUM(D7+D9+D19+#REF!+#REF!+#REF!+#REF!+#REF!+#REF!+#REF!+#REF!+#REF!+#REF!+#REF!+#REF!+#REF!+#REF!+#REF!+#REF!+#REF!)</f>
        <v>#REF!</v>
      </c>
      <c r="K9" s="46" t="s">
        <v>186</v>
      </c>
    </row>
    <row r="10" spans="1:11" ht="18" customHeight="1" x14ac:dyDescent="0.3">
      <c r="A10" s="597"/>
      <c r="B10" s="400" t="s">
        <v>178</v>
      </c>
      <c r="C10" s="401" t="s">
        <v>175</v>
      </c>
      <c r="D10" s="407">
        <v>19929000</v>
      </c>
      <c r="E10" s="402" t="s">
        <v>176</v>
      </c>
      <c r="F10" s="434" t="s">
        <v>180</v>
      </c>
      <c r="G10" s="435" t="s">
        <v>100</v>
      </c>
      <c r="H10" s="436">
        <v>19929000</v>
      </c>
    </row>
    <row r="11" spans="1:11" ht="18" customHeight="1" x14ac:dyDescent="0.3">
      <c r="A11" s="596" t="s">
        <v>299</v>
      </c>
      <c r="B11" s="403" t="s">
        <v>10</v>
      </c>
      <c r="C11" s="404" t="s">
        <v>177</v>
      </c>
      <c r="D11" s="408">
        <v>6000000</v>
      </c>
      <c r="E11" s="405" t="s">
        <v>176</v>
      </c>
      <c r="F11" s="437" t="s">
        <v>183</v>
      </c>
      <c r="G11" s="438" t="s">
        <v>100</v>
      </c>
      <c r="H11" s="439">
        <v>6000000</v>
      </c>
    </row>
    <row r="12" spans="1:11" ht="18" customHeight="1" x14ac:dyDescent="0.3">
      <c r="A12" s="597"/>
      <c r="B12" s="397" t="s">
        <v>178</v>
      </c>
      <c r="C12" s="398" t="s">
        <v>175</v>
      </c>
      <c r="D12" s="409">
        <v>9000000</v>
      </c>
      <c r="E12" s="399" t="s">
        <v>176</v>
      </c>
      <c r="F12" s="440" t="s">
        <v>184</v>
      </c>
      <c r="G12" s="441" t="s">
        <v>100</v>
      </c>
      <c r="H12" s="442">
        <v>9000000</v>
      </c>
    </row>
    <row r="13" spans="1:11" ht="21.95" customHeight="1" x14ac:dyDescent="0.3">
      <c r="A13" s="89" t="s">
        <v>299</v>
      </c>
      <c r="B13" s="389" t="s">
        <v>178</v>
      </c>
      <c r="C13" s="308" t="s">
        <v>175</v>
      </c>
      <c r="D13" s="410">
        <v>13500000</v>
      </c>
      <c r="E13" s="312" t="s">
        <v>176</v>
      </c>
      <c r="F13" s="440" t="s">
        <v>185</v>
      </c>
      <c r="G13" s="430" t="s">
        <v>100</v>
      </c>
      <c r="H13" s="442">
        <v>13500000</v>
      </c>
    </row>
    <row r="14" spans="1:11" ht="18" customHeight="1" x14ac:dyDescent="0.3">
      <c r="A14" s="607" t="s">
        <v>299</v>
      </c>
      <c r="B14" s="394" t="s">
        <v>10</v>
      </c>
      <c r="C14" s="395" t="s">
        <v>177</v>
      </c>
      <c r="D14" s="406">
        <v>4000000</v>
      </c>
      <c r="E14" s="396" t="s">
        <v>176</v>
      </c>
      <c r="F14" s="431" t="s">
        <v>181</v>
      </c>
      <c r="G14" s="432" t="s">
        <v>100</v>
      </c>
      <c r="H14" s="433">
        <v>4000000</v>
      </c>
    </row>
    <row r="15" spans="1:11" ht="18" customHeight="1" x14ac:dyDescent="0.3">
      <c r="A15" s="597"/>
      <c r="B15" s="400" t="s">
        <v>178</v>
      </c>
      <c r="C15" s="401" t="s">
        <v>175</v>
      </c>
      <c r="D15" s="407">
        <v>6000000</v>
      </c>
      <c r="E15" s="402" t="s">
        <v>176</v>
      </c>
      <c r="F15" s="434" t="s">
        <v>182</v>
      </c>
      <c r="G15" s="435" t="s">
        <v>100</v>
      </c>
      <c r="H15" s="436">
        <v>6000000</v>
      </c>
    </row>
    <row r="16" spans="1:11" ht="17.100000000000001" customHeight="1" x14ac:dyDescent="0.3">
      <c r="A16" s="593" t="s">
        <v>302</v>
      </c>
      <c r="B16" s="411" t="s">
        <v>10</v>
      </c>
      <c r="C16" s="412" t="s">
        <v>177</v>
      </c>
      <c r="D16" s="413">
        <v>1032000</v>
      </c>
      <c r="E16" s="414" t="s">
        <v>176</v>
      </c>
      <c r="F16" s="603" t="s">
        <v>301</v>
      </c>
      <c r="G16" s="605" t="s">
        <v>100</v>
      </c>
      <c r="H16" s="591">
        <v>2580000</v>
      </c>
    </row>
    <row r="17" spans="1:10" ht="17.100000000000001" customHeight="1" x14ac:dyDescent="0.3">
      <c r="A17" s="594"/>
      <c r="B17" s="417" t="s">
        <v>10</v>
      </c>
      <c r="C17" s="418" t="s">
        <v>30</v>
      </c>
      <c r="D17" s="419">
        <v>1548000</v>
      </c>
      <c r="E17" s="420" t="s">
        <v>176</v>
      </c>
      <c r="F17" s="604"/>
      <c r="G17" s="606"/>
      <c r="H17" s="592"/>
    </row>
    <row r="18" spans="1:10" ht="17.100000000000001" customHeight="1" x14ac:dyDescent="0.3">
      <c r="A18" s="595" t="s">
        <v>303</v>
      </c>
      <c r="B18" s="421" t="s">
        <v>10</v>
      </c>
      <c r="C18" s="422" t="s">
        <v>177</v>
      </c>
      <c r="D18" s="423">
        <v>980000</v>
      </c>
      <c r="E18" s="424" t="s">
        <v>176</v>
      </c>
      <c r="F18" s="603" t="s">
        <v>304</v>
      </c>
      <c r="G18" s="605" t="s">
        <v>100</v>
      </c>
      <c r="H18" s="591">
        <v>2450000</v>
      </c>
    </row>
    <row r="19" spans="1:10" ht="17.100000000000001" customHeight="1" x14ac:dyDescent="0.3">
      <c r="A19" s="594"/>
      <c r="B19" s="397" t="s">
        <v>10</v>
      </c>
      <c r="C19" s="398" t="s">
        <v>30</v>
      </c>
      <c r="D19" s="416">
        <v>1470000</v>
      </c>
      <c r="E19" s="399" t="s">
        <v>176</v>
      </c>
      <c r="F19" s="604"/>
      <c r="G19" s="606"/>
      <c r="H19" s="592"/>
    </row>
    <row r="20" spans="1:10" ht="17.100000000000001" customHeight="1" x14ac:dyDescent="0.3">
      <c r="A20" s="595" t="s">
        <v>311</v>
      </c>
      <c r="B20" s="411" t="s">
        <v>10</v>
      </c>
      <c r="C20" s="412" t="s">
        <v>177</v>
      </c>
      <c r="D20" s="413">
        <v>980000</v>
      </c>
      <c r="E20" s="414" t="s">
        <v>176</v>
      </c>
      <c r="F20" s="603" t="s">
        <v>312</v>
      </c>
      <c r="G20" s="605" t="s">
        <v>100</v>
      </c>
      <c r="H20" s="591">
        <v>2450000</v>
      </c>
    </row>
    <row r="21" spans="1:10" ht="17.100000000000001" customHeight="1" x14ac:dyDescent="0.3">
      <c r="A21" s="594"/>
      <c r="B21" s="417" t="s">
        <v>10</v>
      </c>
      <c r="C21" s="418" t="s">
        <v>30</v>
      </c>
      <c r="D21" s="419">
        <v>1470000</v>
      </c>
      <c r="E21" s="420" t="s">
        <v>176</v>
      </c>
      <c r="F21" s="604"/>
      <c r="G21" s="606"/>
      <c r="H21" s="592"/>
    </row>
    <row r="22" spans="1:10" ht="17.100000000000001" customHeight="1" x14ac:dyDescent="0.3">
      <c r="A22" s="595" t="s">
        <v>313</v>
      </c>
      <c r="B22" s="421" t="s">
        <v>10</v>
      </c>
      <c r="C22" s="422" t="s">
        <v>177</v>
      </c>
      <c r="D22" s="423">
        <v>980000</v>
      </c>
      <c r="E22" s="424" t="s">
        <v>176</v>
      </c>
      <c r="F22" s="603" t="s">
        <v>314</v>
      </c>
      <c r="G22" s="605" t="s">
        <v>100</v>
      </c>
      <c r="H22" s="591">
        <v>2450000</v>
      </c>
    </row>
    <row r="23" spans="1:10" ht="17.100000000000001" customHeight="1" x14ac:dyDescent="0.3">
      <c r="A23" s="594"/>
      <c r="B23" s="397" t="s">
        <v>10</v>
      </c>
      <c r="C23" s="398" t="s">
        <v>30</v>
      </c>
      <c r="D23" s="416">
        <v>1470000</v>
      </c>
      <c r="E23" s="399" t="s">
        <v>176</v>
      </c>
      <c r="F23" s="604"/>
      <c r="G23" s="606"/>
      <c r="H23" s="592"/>
    </row>
    <row r="24" spans="1:10" ht="17.100000000000001" customHeight="1" x14ac:dyDescent="0.3">
      <c r="A24" s="595" t="s">
        <v>315</v>
      </c>
      <c r="B24" s="411" t="s">
        <v>10</v>
      </c>
      <c r="C24" s="412" t="s">
        <v>177</v>
      </c>
      <c r="D24" s="413">
        <v>984000</v>
      </c>
      <c r="E24" s="414" t="s">
        <v>176</v>
      </c>
      <c r="F24" s="603" t="s">
        <v>327</v>
      </c>
      <c r="G24" s="605" t="s">
        <v>100</v>
      </c>
      <c r="H24" s="591">
        <v>2460000</v>
      </c>
    </row>
    <row r="25" spans="1:10" ht="17.100000000000001" customHeight="1" x14ac:dyDescent="0.3">
      <c r="A25" s="594"/>
      <c r="B25" s="417" t="s">
        <v>10</v>
      </c>
      <c r="C25" s="418" t="s">
        <v>30</v>
      </c>
      <c r="D25" s="419">
        <v>1476000</v>
      </c>
      <c r="E25" s="420" t="s">
        <v>176</v>
      </c>
      <c r="F25" s="604"/>
      <c r="G25" s="606"/>
      <c r="H25" s="592"/>
    </row>
    <row r="26" spans="1:10" ht="21.95" customHeight="1" x14ac:dyDescent="0.3">
      <c r="A26" s="89" t="s">
        <v>319</v>
      </c>
      <c r="B26" s="389" t="s">
        <v>10</v>
      </c>
      <c r="C26" s="47" t="s">
        <v>175</v>
      </c>
      <c r="D26" s="48">
        <v>473758500</v>
      </c>
      <c r="E26" s="311" t="s">
        <v>176</v>
      </c>
      <c r="F26" s="95" t="s">
        <v>320</v>
      </c>
      <c r="G26" s="430" t="s">
        <v>100</v>
      </c>
      <c r="H26" s="309">
        <v>473758500</v>
      </c>
    </row>
    <row r="27" spans="1:10" ht="17.100000000000001" customHeight="1" x14ac:dyDescent="0.3">
      <c r="A27" s="595" t="s">
        <v>316</v>
      </c>
      <c r="B27" s="421" t="s">
        <v>10</v>
      </c>
      <c r="C27" s="422" t="s">
        <v>177</v>
      </c>
      <c r="D27" s="423">
        <v>984000</v>
      </c>
      <c r="E27" s="424" t="s">
        <v>176</v>
      </c>
      <c r="F27" s="603" t="s">
        <v>326</v>
      </c>
      <c r="G27" s="605" t="s">
        <v>100</v>
      </c>
      <c r="H27" s="591">
        <v>2460000</v>
      </c>
    </row>
    <row r="28" spans="1:10" ht="17.100000000000001" customHeight="1" x14ac:dyDescent="0.3">
      <c r="A28" s="594"/>
      <c r="B28" s="397" t="s">
        <v>10</v>
      </c>
      <c r="C28" s="398" t="s">
        <v>30</v>
      </c>
      <c r="D28" s="416">
        <v>1476000</v>
      </c>
      <c r="E28" s="399" t="s">
        <v>176</v>
      </c>
      <c r="F28" s="604"/>
      <c r="G28" s="606"/>
      <c r="H28" s="592"/>
    </row>
    <row r="29" spans="1:10" ht="18" customHeight="1" x14ac:dyDescent="0.3">
      <c r="A29" s="596" t="s">
        <v>321</v>
      </c>
      <c r="B29" s="394" t="s">
        <v>10</v>
      </c>
      <c r="C29" s="395" t="s">
        <v>177</v>
      </c>
      <c r="D29" s="406">
        <v>13286000</v>
      </c>
      <c r="E29" s="396" t="s">
        <v>176</v>
      </c>
      <c r="F29" s="431" t="s">
        <v>179</v>
      </c>
      <c r="G29" s="432" t="s">
        <v>100</v>
      </c>
      <c r="H29" s="433">
        <v>13286000</v>
      </c>
      <c r="I29" s="393"/>
      <c r="J29" s="310"/>
    </row>
    <row r="30" spans="1:10" ht="18" customHeight="1" x14ac:dyDescent="0.3">
      <c r="A30" s="597"/>
      <c r="B30" s="400" t="s">
        <v>178</v>
      </c>
      <c r="C30" s="401" t="s">
        <v>175</v>
      </c>
      <c r="D30" s="407">
        <v>19929000</v>
      </c>
      <c r="E30" s="402" t="s">
        <v>176</v>
      </c>
      <c r="F30" s="434" t="s">
        <v>180</v>
      </c>
      <c r="G30" s="435" t="s">
        <v>100</v>
      </c>
      <c r="H30" s="436">
        <v>19929000</v>
      </c>
    </row>
    <row r="31" spans="1:10" ht="21.95" customHeight="1" x14ac:dyDescent="0.3">
      <c r="A31" s="89" t="s">
        <v>321</v>
      </c>
      <c r="B31" s="389" t="s">
        <v>178</v>
      </c>
      <c r="C31" s="308" t="s">
        <v>175</v>
      </c>
      <c r="D31" s="410">
        <v>13500000</v>
      </c>
      <c r="E31" s="312" t="s">
        <v>176</v>
      </c>
      <c r="F31" s="440" t="s">
        <v>185</v>
      </c>
      <c r="G31" s="430" t="s">
        <v>100</v>
      </c>
      <c r="H31" s="442">
        <v>13500000</v>
      </c>
    </row>
    <row r="32" spans="1:10" ht="18" customHeight="1" x14ac:dyDescent="0.3">
      <c r="A32" s="596" t="s">
        <v>321</v>
      </c>
      <c r="B32" s="403" t="s">
        <v>10</v>
      </c>
      <c r="C32" s="404" t="s">
        <v>177</v>
      </c>
      <c r="D32" s="408">
        <v>6000000</v>
      </c>
      <c r="E32" s="405" t="s">
        <v>176</v>
      </c>
      <c r="F32" s="437" t="s">
        <v>183</v>
      </c>
      <c r="G32" s="438" t="s">
        <v>100</v>
      </c>
      <c r="H32" s="439">
        <v>6000000</v>
      </c>
    </row>
    <row r="33" spans="1:8" ht="18" customHeight="1" x14ac:dyDescent="0.3">
      <c r="A33" s="597"/>
      <c r="B33" s="397" t="s">
        <v>178</v>
      </c>
      <c r="C33" s="398" t="s">
        <v>175</v>
      </c>
      <c r="D33" s="409">
        <v>9000000</v>
      </c>
      <c r="E33" s="399" t="s">
        <v>176</v>
      </c>
      <c r="F33" s="440" t="s">
        <v>184</v>
      </c>
      <c r="G33" s="441" t="s">
        <v>100</v>
      </c>
      <c r="H33" s="442">
        <v>9000000</v>
      </c>
    </row>
    <row r="34" spans="1:8" ht="17.100000000000001" customHeight="1" x14ac:dyDescent="0.3">
      <c r="A34" s="595" t="s">
        <v>325</v>
      </c>
      <c r="B34" s="421" t="s">
        <v>10</v>
      </c>
      <c r="C34" s="422" t="s">
        <v>177</v>
      </c>
      <c r="D34" s="423">
        <v>988000</v>
      </c>
      <c r="E34" s="424" t="s">
        <v>176</v>
      </c>
      <c r="F34" s="603" t="s">
        <v>328</v>
      </c>
      <c r="G34" s="605" t="s">
        <v>100</v>
      </c>
      <c r="H34" s="591">
        <v>2470000</v>
      </c>
    </row>
    <row r="35" spans="1:8" ht="17.100000000000001" customHeight="1" x14ac:dyDescent="0.3">
      <c r="A35" s="594"/>
      <c r="B35" s="397" t="s">
        <v>10</v>
      </c>
      <c r="C35" s="398" t="s">
        <v>30</v>
      </c>
      <c r="D35" s="416">
        <v>1482000</v>
      </c>
      <c r="E35" s="399" t="s">
        <v>176</v>
      </c>
      <c r="F35" s="604"/>
      <c r="G35" s="606"/>
      <c r="H35" s="592"/>
    </row>
    <row r="36" spans="1:8" ht="17.100000000000001" customHeight="1" x14ac:dyDescent="0.3">
      <c r="A36" s="595" t="s">
        <v>330</v>
      </c>
      <c r="B36" s="421" t="s">
        <v>10</v>
      </c>
      <c r="C36" s="422" t="s">
        <v>177</v>
      </c>
      <c r="D36" s="423">
        <v>988000</v>
      </c>
      <c r="E36" s="424" t="s">
        <v>176</v>
      </c>
      <c r="F36" s="603" t="s">
        <v>331</v>
      </c>
      <c r="G36" s="605" t="s">
        <v>100</v>
      </c>
      <c r="H36" s="591">
        <v>2470000</v>
      </c>
    </row>
    <row r="37" spans="1:8" ht="17.100000000000001" customHeight="1" x14ac:dyDescent="0.3">
      <c r="A37" s="594"/>
      <c r="B37" s="397" t="s">
        <v>10</v>
      </c>
      <c r="C37" s="398" t="s">
        <v>30</v>
      </c>
      <c r="D37" s="416">
        <v>1482000</v>
      </c>
      <c r="E37" s="399" t="s">
        <v>176</v>
      </c>
      <c r="F37" s="604"/>
      <c r="G37" s="606"/>
      <c r="H37" s="592"/>
    </row>
    <row r="38" spans="1:8" ht="17.100000000000001" customHeight="1" x14ac:dyDescent="0.3">
      <c r="A38" s="595" t="s">
        <v>333</v>
      </c>
      <c r="B38" s="421" t="s">
        <v>10</v>
      </c>
      <c r="C38" s="422" t="s">
        <v>177</v>
      </c>
      <c r="D38" s="423">
        <v>988000</v>
      </c>
      <c r="E38" s="424" t="s">
        <v>176</v>
      </c>
      <c r="F38" s="603" t="s">
        <v>332</v>
      </c>
      <c r="G38" s="605" t="s">
        <v>100</v>
      </c>
      <c r="H38" s="591">
        <v>2470000</v>
      </c>
    </row>
    <row r="39" spans="1:8" ht="17.100000000000001" customHeight="1" x14ac:dyDescent="0.3">
      <c r="A39" s="594"/>
      <c r="B39" s="397" t="s">
        <v>10</v>
      </c>
      <c r="C39" s="398" t="s">
        <v>30</v>
      </c>
      <c r="D39" s="416">
        <v>1482000</v>
      </c>
      <c r="E39" s="399" t="s">
        <v>176</v>
      </c>
      <c r="F39" s="604"/>
      <c r="G39" s="606"/>
      <c r="H39" s="592"/>
    </row>
    <row r="40" spans="1:8" ht="17.100000000000001" customHeight="1" x14ac:dyDescent="0.3">
      <c r="A40" s="595" t="s">
        <v>334</v>
      </c>
      <c r="B40" s="421" t="s">
        <v>10</v>
      </c>
      <c r="C40" s="422" t="s">
        <v>177</v>
      </c>
      <c r="D40" s="423">
        <v>984000</v>
      </c>
      <c r="E40" s="424" t="s">
        <v>176</v>
      </c>
      <c r="F40" s="603" t="s">
        <v>335</v>
      </c>
      <c r="G40" s="605" t="s">
        <v>100</v>
      </c>
      <c r="H40" s="591">
        <v>2460000</v>
      </c>
    </row>
    <row r="41" spans="1:8" ht="17.100000000000001" customHeight="1" x14ac:dyDescent="0.3">
      <c r="A41" s="594"/>
      <c r="B41" s="397" t="s">
        <v>10</v>
      </c>
      <c r="C41" s="398" t="s">
        <v>30</v>
      </c>
      <c r="D41" s="416">
        <v>1476000</v>
      </c>
      <c r="E41" s="399" t="s">
        <v>176</v>
      </c>
      <c r="F41" s="604"/>
      <c r="G41" s="606"/>
      <c r="H41" s="592"/>
    </row>
    <row r="42" spans="1:8" ht="17.100000000000001" customHeight="1" x14ac:dyDescent="0.3">
      <c r="A42" s="595" t="s">
        <v>294</v>
      </c>
      <c r="B42" s="421" t="s">
        <v>10</v>
      </c>
      <c r="C42" s="422" t="s">
        <v>177</v>
      </c>
      <c r="D42" s="423">
        <v>988000</v>
      </c>
      <c r="E42" s="424" t="s">
        <v>176</v>
      </c>
      <c r="F42" s="603" t="s">
        <v>336</v>
      </c>
      <c r="G42" s="605" t="s">
        <v>100</v>
      </c>
      <c r="H42" s="591">
        <v>2460000</v>
      </c>
    </row>
    <row r="43" spans="1:8" ht="17.100000000000001" customHeight="1" x14ac:dyDescent="0.3">
      <c r="A43" s="594"/>
      <c r="B43" s="397" t="s">
        <v>10</v>
      </c>
      <c r="C43" s="398" t="s">
        <v>30</v>
      </c>
      <c r="D43" s="416">
        <v>1482000</v>
      </c>
      <c r="E43" s="399" t="s">
        <v>176</v>
      </c>
      <c r="F43" s="604"/>
      <c r="G43" s="606"/>
      <c r="H43" s="592"/>
    </row>
    <row r="44" spans="1:8" ht="22.5" customHeight="1" thickBot="1" x14ac:dyDescent="0.35">
      <c r="A44" s="583" t="s">
        <v>455</v>
      </c>
      <c r="B44" s="584"/>
      <c r="C44" s="584"/>
      <c r="D44" s="584"/>
      <c r="E44" s="584"/>
      <c r="F44" s="584"/>
      <c r="G44" s="443"/>
      <c r="H44" s="307">
        <f>SUM(H6:H43)</f>
        <v>1110567000</v>
      </c>
    </row>
    <row r="45" spans="1:8" ht="21.95" customHeight="1" x14ac:dyDescent="0.3">
      <c r="A45" s="89" t="s">
        <v>305</v>
      </c>
      <c r="B45" s="389" t="s">
        <v>10</v>
      </c>
      <c r="C45" s="47" t="s">
        <v>306</v>
      </c>
      <c r="D45" s="48">
        <v>3066200</v>
      </c>
      <c r="E45" s="311" t="s">
        <v>307</v>
      </c>
      <c r="F45" s="95" t="s">
        <v>308</v>
      </c>
      <c r="G45" s="430" t="s">
        <v>100</v>
      </c>
      <c r="H45" s="309">
        <v>3066200</v>
      </c>
    </row>
    <row r="46" spans="1:8" ht="21.95" customHeight="1" x14ac:dyDescent="0.3">
      <c r="A46" s="89" t="s">
        <v>309</v>
      </c>
      <c r="B46" s="389" t="s">
        <v>10</v>
      </c>
      <c r="C46" s="47" t="s">
        <v>306</v>
      </c>
      <c r="D46" s="48">
        <v>14460000</v>
      </c>
      <c r="E46" s="311" t="s">
        <v>307</v>
      </c>
      <c r="F46" s="95" t="s">
        <v>310</v>
      </c>
      <c r="G46" s="430" t="s">
        <v>100</v>
      </c>
      <c r="H46" s="309">
        <v>14460000</v>
      </c>
    </row>
    <row r="47" spans="1:8" ht="21.95" customHeight="1" x14ac:dyDescent="0.3">
      <c r="A47" s="89" t="s">
        <v>317</v>
      </c>
      <c r="B47" s="389" t="s">
        <v>10</v>
      </c>
      <c r="C47" s="47" t="s">
        <v>306</v>
      </c>
      <c r="D47" s="48">
        <v>7000000</v>
      </c>
      <c r="E47" s="311" t="s">
        <v>176</v>
      </c>
      <c r="F47" s="95" t="s">
        <v>318</v>
      </c>
      <c r="G47" s="430" t="s">
        <v>100</v>
      </c>
      <c r="H47" s="309">
        <v>7000000</v>
      </c>
    </row>
    <row r="48" spans="1:8" ht="21.95" customHeight="1" x14ac:dyDescent="0.3">
      <c r="A48" s="89" t="s">
        <v>322</v>
      </c>
      <c r="B48" s="389" t="s">
        <v>10</v>
      </c>
      <c r="C48" s="47" t="s">
        <v>306</v>
      </c>
      <c r="D48" s="48">
        <v>2500000</v>
      </c>
      <c r="E48" s="311" t="s">
        <v>307</v>
      </c>
      <c r="F48" s="95" t="s">
        <v>323</v>
      </c>
      <c r="G48" s="430" t="s">
        <v>100</v>
      </c>
      <c r="H48" s="309">
        <v>2500000</v>
      </c>
    </row>
    <row r="49" spans="1:9" ht="21.95" customHeight="1" x14ac:dyDescent="0.3">
      <c r="A49" s="89" t="s">
        <v>322</v>
      </c>
      <c r="B49" s="389" t="s">
        <v>10</v>
      </c>
      <c r="C49" s="47" t="s">
        <v>306</v>
      </c>
      <c r="D49" s="48">
        <v>2500000</v>
      </c>
      <c r="E49" s="311" t="s">
        <v>307</v>
      </c>
      <c r="F49" s="95" t="s">
        <v>324</v>
      </c>
      <c r="G49" s="430" t="s">
        <v>100</v>
      </c>
      <c r="H49" s="309">
        <v>2500000</v>
      </c>
    </row>
    <row r="50" spans="1:9" ht="21.95" customHeight="1" x14ac:dyDescent="0.3">
      <c r="A50" s="89" t="s">
        <v>329</v>
      </c>
      <c r="B50" s="389" t="s">
        <v>10</v>
      </c>
      <c r="C50" s="47" t="s">
        <v>306</v>
      </c>
      <c r="D50" s="48">
        <v>6352000</v>
      </c>
      <c r="E50" s="311" t="s">
        <v>307</v>
      </c>
      <c r="F50" s="95" t="s">
        <v>310</v>
      </c>
      <c r="G50" s="430" t="s">
        <v>100</v>
      </c>
      <c r="H50" s="309">
        <v>6352000</v>
      </c>
    </row>
    <row r="51" spans="1:9" ht="22.5" customHeight="1" thickBot="1" x14ac:dyDescent="0.35">
      <c r="A51" s="583" t="s">
        <v>456</v>
      </c>
      <c r="B51" s="584"/>
      <c r="C51" s="584"/>
      <c r="D51" s="584"/>
      <c r="E51" s="584"/>
      <c r="F51" s="584"/>
      <c r="G51" s="443"/>
      <c r="H51" s="307">
        <f>SUM(H45:H50)</f>
        <v>35878200</v>
      </c>
    </row>
    <row r="52" spans="1:9" ht="22.5" customHeight="1" thickBot="1" x14ac:dyDescent="0.35">
      <c r="A52" s="601" t="s">
        <v>457</v>
      </c>
      <c r="B52" s="602"/>
      <c r="C52" s="602"/>
      <c r="D52" s="602"/>
      <c r="E52" s="602"/>
      <c r="F52" s="602"/>
      <c r="G52" s="528"/>
      <c r="H52" s="529">
        <f>SUM(H51,H44)</f>
        <v>1146445200</v>
      </c>
    </row>
    <row r="53" spans="1:9" x14ac:dyDescent="0.3">
      <c r="F53" s="74"/>
      <c r="G53" s="68"/>
      <c r="H53" s="79"/>
    </row>
    <row r="54" spans="1:9" x14ac:dyDescent="0.3">
      <c r="F54" s="74"/>
      <c r="G54" s="68"/>
      <c r="H54" s="79"/>
    </row>
    <row r="55" spans="1:9" s="533" customFormat="1" ht="18.75" customHeight="1" x14ac:dyDescent="0.3">
      <c r="A55" s="608" t="s">
        <v>454</v>
      </c>
      <c r="B55" s="608"/>
      <c r="C55" s="608"/>
      <c r="D55" s="608"/>
      <c r="E55" s="608"/>
      <c r="F55" s="608"/>
      <c r="G55" s="530"/>
      <c r="H55" s="531"/>
      <c r="I55" s="532"/>
    </row>
    <row r="56" spans="1:9" x14ac:dyDescent="0.3">
      <c r="F56" s="86"/>
      <c r="G56" s="86"/>
      <c r="H56" s="86"/>
    </row>
    <row r="59" spans="1:9" ht="35.1" customHeight="1" x14ac:dyDescent="0.3">
      <c r="A59" s="581" t="s">
        <v>265</v>
      </c>
      <c r="B59" s="581"/>
      <c r="C59" s="581"/>
      <c r="D59" s="581"/>
      <c r="E59" s="581"/>
      <c r="F59" s="581"/>
      <c r="G59" s="581"/>
      <c r="H59" s="581"/>
    </row>
    <row r="61" spans="1:9" ht="12.75" thickBot="1" x14ac:dyDescent="0.35">
      <c r="H61" s="55" t="s">
        <v>102</v>
      </c>
    </row>
    <row r="62" spans="1:9" ht="20.100000000000001" customHeight="1" x14ac:dyDescent="0.3">
      <c r="A62" s="133" t="s">
        <v>83</v>
      </c>
      <c r="B62" s="134" t="s">
        <v>84</v>
      </c>
      <c r="C62" s="134" t="s">
        <v>85</v>
      </c>
      <c r="D62" s="134" t="s">
        <v>79</v>
      </c>
      <c r="E62" s="134" t="s">
        <v>86</v>
      </c>
      <c r="F62" s="599" t="s">
        <v>101</v>
      </c>
      <c r="G62" s="599"/>
      <c r="H62" s="600"/>
    </row>
    <row r="63" spans="1:9" ht="21.95" customHeight="1" x14ac:dyDescent="0.3">
      <c r="A63" s="89" t="s">
        <v>267</v>
      </c>
      <c r="B63" s="389" t="s">
        <v>10</v>
      </c>
      <c r="C63" s="47" t="s">
        <v>175</v>
      </c>
      <c r="D63" s="48">
        <v>88141000</v>
      </c>
      <c r="E63" s="311" t="s">
        <v>176</v>
      </c>
      <c r="F63" s="95" t="s">
        <v>281</v>
      </c>
      <c r="G63" s="111" t="s">
        <v>100</v>
      </c>
      <c r="H63" s="309">
        <v>88141000</v>
      </c>
    </row>
    <row r="64" spans="1:9" ht="17.100000000000001" customHeight="1" x14ac:dyDescent="0.3">
      <c r="A64" s="593" t="s">
        <v>268</v>
      </c>
      <c r="B64" s="391" t="s">
        <v>10</v>
      </c>
      <c r="C64" s="308" t="s">
        <v>177</v>
      </c>
      <c r="D64" s="75">
        <v>172000</v>
      </c>
      <c r="E64" s="312" t="s">
        <v>176</v>
      </c>
      <c r="F64" s="587" t="s">
        <v>271</v>
      </c>
      <c r="G64" s="589" t="s">
        <v>100</v>
      </c>
      <c r="H64" s="591">
        <v>430000</v>
      </c>
    </row>
    <row r="65" spans="1:8" ht="17.100000000000001" customHeight="1" x14ac:dyDescent="0.3">
      <c r="A65" s="594"/>
      <c r="B65" s="389" t="s">
        <v>10</v>
      </c>
      <c r="C65" s="47" t="s">
        <v>30</v>
      </c>
      <c r="D65" s="152">
        <v>258000</v>
      </c>
      <c r="E65" s="311" t="s">
        <v>176</v>
      </c>
      <c r="F65" s="588"/>
      <c r="G65" s="590"/>
      <c r="H65" s="592"/>
    </row>
    <row r="66" spans="1:8" ht="17.100000000000001" customHeight="1" x14ac:dyDescent="0.3">
      <c r="A66" s="595" t="s">
        <v>269</v>
      </c>
      <c r="B66" s="391" t="s">
        <v>10</v>
      </c>
      <c r="C66" s="308" t="s">
        <v>177</v>
      </c>
      <c r="D66" s="75">
        <v>172000</v>
      </c>
      <c r="E66" s="312" t="s">
        <v>176</v>
      </c>
      <c r="F66" s="587" t="s">
        <v>272</v>
      </c>
      <c r="G66" s="589" t="s">
        <v>100</v>
      </c>
      <c r="H66" s="591">
        <v>430000</v>
      </c>
    </row>
    <row r="67" spans="1:8" ht="17.100000000000001" customHeight="1" x14ac:dyDescent="0.3">
      <c r="A67" s="594"/>
      <c r="B67" s="389" t="s">
        <v>10</v>
      </c>
      <c r="C67" s="47" t="s">
        <v>30</v>
      </c>
      <c r="D67" s="152">
        <v>258000</v>
      </c>
      <c r="E67" s="311" t="s">
        <v>176</v>
      </c>
      <c r="F67" s="588"/>
      <c r="G67" s="590"/>
      <c r="H67" s="592"/>
    </row>
    <row r="68" spans="1:8" ht="17.100000000000001" customHeight="1" x14ac:dyDescent="0.3">
      <c r="A68" s="596" t="s">
        <v>270</v>
      </c>
      <c r="B68" s="390" t="s">
        <v>178</v>
      </c>
      <c r="C68" s="308" t="s">
        <v>177</v>
      </c>
      <c r="D68" s="75">
        <v>172000</v>
      </c>
      <c r="E68" s="312" t="s">
        <v>176</v>
      </c>
      <c r="F68" s="587" t="s">
        <v>273</v>
      </c>
      <c r="G68" s="589" t="s">
        <v>100</v>
      </c>
      <c r="H68" s="591">
        <v>430000</v>
      </c>
    </row>
    <row r="69" spans="1:8" ht="17.100000000000001" customHeight="1" x14ac:dyDescent="0.3">
      <c r="A69" s="597"/>
      <c r="B69" s="389" t="s">
        <v>10</v>
      </c>
      <c r="C69" s="47" t="s">
        <v>30</v>
      </c>
      <c r="D69" s="152">
        <v>258000</v>
      </c>
      <c r="E69" s="311" t="s">
        <v>176</v>
      </c>
      <c r="F69" s="588"/>
      <c r="G69" s="590"/>
      <c r="H69" s="592"/>
    </row>
    <row r="70" spans="1:8" ht="17.100000000000001" customHeight="1" x14ac:dyDescent="0.3">
      <c r="A70" s="596" t="s">
        <v>274</v>
      </c>
      <c r="B70" s="390" t="s">
        <v>178</v>
      </c>
      <c r="C70" s="308" t="s">
        <v>177</v>
      </c>
      <c r="D70" s="75">
        <v>176000</v>
      </c>
      <c r="E70" s="312" t="s">
        <v>176</v>
      </c>
      <c r="F70" s="587" t="s">
        <v>275</v>
      </c>
      <c r="G70" s="589" t="s">
        <v>100</v>
      </c>
      <c r="H70" s="591">
        <v>440000</v>
      </c>
    </row>
    <row r="71" spans="1:8" ht="17.100000000000001" customHeight="1" x14ac:dyDescent="0.3">
      <c r="A71" s="597"/>
      <c r="B71" s="389" t="s">
        <v>10</v>
      </c>
      <c r="C71" s="47" t="s">
        <v>30</v>
      </c>
      <c r="D71" s="152">
        <v>264000</v>
      </c>
      <c r="E71" s="311" t="s">
        <v>176</v>
      </c>
      <c r="F71" s="588"/>
      <c r="G71" s="590"/>
      <c r="H71" s="592"/>
    </row>
    <row r="72" spans="1:8" ht="17.100000000000001" customHeight="1" x14ac:dyDescent="0.3">
      <c r="A72" s="596" t="s">
        <v>276</v>
      </c>
      <c r="B72" s="390" t="s">
        <v>178</v>
      </c>
      <c r="C72" s="308" t="s">
        <v>177</v>
      </c>
      <c r="D72" s="75">
        <v>176000</v>
      </c>
      <c r="E72" s="312" t="s">
        <v>176</v>
      </c>
      <c r="F72" s="587" t="s">
        <v>277</v>
      </c>
      <c r="G72" s="589" t="s">
        <v>100</v>
      </c>
      <c r="H72" s="591">
        <v>440000</v>
      </c>
    </row>
    <row r="73" spans="1:8" ht="17.100000000000001" customHeight="1" x14ac:dyDescent="0.3">
      <c r="A73" s="598"/>
      <c r="B73" s="389" t="s">
        <v>10</v>
      </c>
      <c r="C73" s="47" t="s">
        <v>30</v>
      </c>
      <c r="D73" s="152">
        <v>264000</v>
      </c>
      <c r="E73" s="311" t="s">
        <v>176</v>
      </c>
      <c r="F73" s="588"/>
      <c r="G73" s="590"/>
      <c r="H73" s="592"/>
    </row>
    <row r="74" spans="1:8" ht="17.100000000000001" customHeight="1" x14ac:dyDescent="0.3">
      <c r="A74" s="596" t="s">
        <v>278</v>
      </c>
      <c r="B74" s="390" t="s">
        <v>178</v>
      </c>
      <c r="C74" s="308" t="s">
        <v>177</v>
      </c>
      <c r="D74" s="75">
        <v>176000</v>
      </c>
      <c r="E74" s="312" t="s">
        <v>176</v>
      </c>
      <c r="F74" s="587" t="s">
        <v>279</v>
      </c>
      <c r="G74" s="589" t="s">
        <v>100</v>
      </c>
      <c r="H74" s="591">
        <v>440000</v>
      </c>
    </row>
    <row r="75" spans="1:8" ht="17.100000000000001" customHeight="1" x14ac:dyDescent="0.3">
      <c r="A75" s="598"/>
      <c r="B75" s="389" t="s">
        <v>10</v>
      </c>
      <c r="C75" s="47" t="s">
        <v>30</v>
      </c>
      <c r="D75" s="152">
        <v>264000</v>
      </c>
      <c r="E75" s="311" t="s">
        <v>176</v>
      </c>
      <c r="F75" s="588"/>
      <c r="G75" s="590"/>
      <c r="H75" s="592"/>
    </row>
    <row r="76" spans="1:8" ht="21.95" customHeight="1" x14ac:dyDescent="0.3">
      <c r="A76" s="89" t="s">
        <v>280</v>
      </c>
      <c r="B76" s="389" t="s">
        <v>10</v>
      </c>
      <c r="C76" s="47" t="s">
        <v>175</v>
      </c>
      <c r="D76" s="48">
        <v>88141000</v>
      </c>
      <c r="E76" s="311" t="s">
        <v>176</v>
      </c>
      <c r="F76" s="95" t="s">
        <v>282</v>
      </c>
      <c r="G76" s="111" t="s">
        <v>100</v>
      </c>
      <c r="H76" s="309">
        <v>88141000</v>
      </c>
    </row>
    <row r="77" spans="1:8" ht="17.100000000000001" customHeight="1" x14ac:dyDescent="0.3">
      <c r="A77" s="595" t="s">
        <v>284</v>
      </c>
      <c r="B77" s="391" t="s">
        <v>10</v>
      </c>
      <c r="C77" s="308" t="s">
        <v>177</v>
      </c>
      <c r="D77" s="75">
        <v>172000</v>
      </c>
      <c r="E77" s="312" t="s">
        <v>176</v>
      </c>
      <c r="F77" s="587" t="s">
        <v>283</v>
      </c>
      <c r="G77" s="589" t="s">
        <v>100</v>
      </c>
      <c r="H77" s="591">
        <v>430000</v>
      </c>
    </row>
    <row r="78" spans="1:8" ht="17.100000000000001" customHeight="1" x14ac:dyDescent="0.3">
      <c r="A78" s="594"/>
      <c r="B78" s="389" t="s">
        <v>10</v>
      </c>
      <c r="C78" s="47" t="s">
        <v>30</v>
      </c>
      <c r="D78" s="152">
        <v>258000</v>
      </c>
      <c r="E78" s="311" t="s">
        <v>176</v>
      </c>
      <c r="F78" s="588"/>
      <c r="G78" s="590"/>
      <c r="H78" s="592"/>
    </row>
    <row r="79" spans="1:8" ht="17.100000000000001" customHeight="1" x14ac:dyDescent="0.3">
      <c r="A79" s="595" t="s">
        <v>285</v>
      </c>
      <c r="B79" s="391" t="s">
        <v>10</v>
      </c>
      <c r="C79" s="308" t="s">
        <v>177</v>
      </c>
      <c r="D79" s="75">
        <v>172000</v>
      </c>
      <c r="E79" s="312" t="s">
        <v>176</v>
      </c>
      <c r="F79" s="587" t="s">
        <v>286</v>
      </c>
      <c r="G79" s="589" t="s">
        <v>100</v>
      </c>
      <c r="H79" s="591">
        <v>430000</v>
      </c>
    </row>
    <row r="80" spans="1:8" ht="17.100000000000001" customHeight="1" x14ac:dyDescent="0.3">
      <c r="A80" s="594"/>
      <c r="B80" s="389" t="s">
        <v>10</v>
      </c>
      <c r="C80" s="47" t="s">
        <v>30</v>
      </c>
      <c r="D80" s="152">
        <v>258000</v>
      </c>
      <c r="E80" s="311" t="s">
        <v>176</v>
      </c>
      <c r="F80" s="588"/>
      <c r="G80" s="590"/>
      <c r="H80" s="592"/>
    </row>
    <row r="81" spans="1:9" ht="17.100000000000001" customHeight="1" x14ac:dyDescent="0.3">
      <c r="A81" s="595" t="s">
        <v>287</v>
      </c>
      <c r="B81" s="391" t="s">
        <v>10</v>
      </c>
      <c r="C81" s="308" t="s">
        <v>177</v>
      </c>
      <c r="D81" s="75">
        <v>172000</v>
      </c>
      <c r="E81" s="312" t="s">
        <v>176</v>
      </c>
      <c r="F81" s="587" t="s">
        <v>288</v>
      </c>
      <c r="G81" s="589" t="s">
        <v>100</v>
      </c>
      <c r="H81" s="591">
        <v>430000</v>
      </c>
    </row>
    <row r="82" spans="1:9" ht="17.100000000000001" customHeight="1" x14ac:dyDescent="0.3">
      <c r="A82" s="594"/>
      <c r="B82" s="389" t="s">
        <v>10</v>
      </c>
      <c r="C82" s="47" t="s">
        <v>30</v>
      </c>
      <c r="D82" s="152">
        <v>258000</v>
      </c>
      <c r="E82" s="311" t="s">
        <v>176</v>
      </c>
      <c r="F82" s="588"/>
      <c r="G82" s="590"/>
      <c r="H82" s="592"/>
    </row>
    <row r="83" spans="1:9" ht="17.100000000000001" customHeight="1" x14ac:dyDescent="0.3">
      <c r="A83" s="595" t="s">
        <v>289</v>
      </c>
      <c r="B83" s="391" t="s">
        <v>10</v>
      </c>
      <c r="C83" s="308" t="s">
        <v>177</v>
      </c>
      <c r="D83" s="75">
        <v>172000</v>
      </c>
      <c r="E83" s="312" t="s">
        <v>176</v>
      </c>
      <c r="F83" s="587" t="s">
        <v>290</v>
      </c>
      <c r="G83" s="589" t="s">
        <v>100</v>
      </c>
      <c r="H83" s="591">
        <v>430000</v>
      </c>
    </row>
    <row r="84" spans="1:9" ht="17.100000000000001" customHeight="1" x14ac:dyDescent="0.3">
      <c r="A84" s="594"/>
      <c r="B84" s="389" t="s">
        <v>10</v>
      </c>
      <c r="C84" s="47" t="s">
        <v>30</v>
      </c>
      <c r="D84" s="152">
        <v>258000</v>
      </c>
      <c r="E84" s="311" t="s">
        <v>176</v>
      </c>
      <c r="F84" s="588"/>
      <c r="G84" s="590"/>
      <c r="H84" s="592"/>
    </row>
    <row r="85" spans="1:9" ht="17.100000000000001" customHeight="1" x14ac:dyDescent="0.3">
      <c r="A85" s="595" t="s">
        <v>293</v>
      </c>
      <c r="B85" s="391" t="s">
        <v>10</v>
      </c>
      <c r="C85" s="308" t="s">
        <v>177</v>
      </c>
      <c r="D85" s="75">
        <v>172000</v>
      </c>
      <c r="E85" s="312" t="s">
        <v>176</v>
      </c>
      <c r="F85" s="587" t="s">
        <v>291</v>
      </c>
      <c r="G85" s="589" t="s">
        <v>100</v>
      </c>
      <c r="H85" s="591">
        <v>430000</v>
      </c>
    </row>
    <row r="86" spans="1:9" ht="17.100000000000001" customHeight="1" x14ac:dyDescent="0.3">
      <c r="A86" s="594"/>
      <c r="B86" s="389" t="s">
        <v>10</v>
      </c>
      <c r="C86" s="47" t="s">
        <v>30</v>
      </c>
      <c r="D86" s="152">
        <v>258000</v>
      </c>
      <c r="E86" s="311" t="s">
        <v>176</v>
      </c>
      <c r="F86" s="588"/>
      <c r="G86" s="590"/>
      <c r="H86" s="592"/>
    </row>
    <row r="87" spans="1:9" ht="17.100000000000001" customHeight="1" x14ac:dyDescent="0.3">
      <c r="A87" s="595" t="s">
        <v>294</v>
      </c>
      <c r="B87" s="391" t="s">
        <v>10</v>
      </c>
      <c r="C87" s="308" t="s">
        <v>177</v>
      </c>
      <c r="D87" s="75">
        <v>172000</v>
      </c>
      <c r="E87" s="312" t="s">
        <v>176</v>
      </c>
      <c r="F87" s="587" t="s">
        <v>292</v>
      </c>
      <c r="G87" s="589" t="s">
        <v>100</v>
      </c>
      <c r="H87" s="591">
        <v>430000</v>
      </c>
    </row>
    <row r="88" spans="1:9" ht="17.100000000000001" customHeight="1" x14ac:dyDescent="0.3">
      <c r="A88" s="594"/>
      <c r="B88" s="389" t="s">
        <v>10</v>
      </c>
      <c r="C88" s="47" t="s">
        <v>30</v>
      </c>
      <c r="D88" s="152">
        <v>258000</v>
      </c>
      <c r="E88" s="311" t="s">
        <v>176</v>
      </c>
      <c r="F88" s="588"/>
      <c r="G88" s="590"/>
      <c r="H88" s="592"/>
    </row>
    <row r="89" spans="1:9" ht="17.100000000000001" customHeight="1" thickBot="1" x14ac:dyDescent="0.35">
      <c r="A89" s="583" t="s">
        <v>36</v>
      </c>
      <c r="B89" s="584"/>
      <c r="C89" s="584"/>
      <c r="D89" s="584"/>
      <c r="E89" s="584"/>
      <c r="F89" s="584"/>
      <c r="G89" s="118"/>
      <c r="H89" s="307">
        <f>SUM(H63:H88)</f>
        <v>181472000</v>
      </c>
    </row>
    <row r="91" spans="1:9" ht="21.75" customHeight="1" x14ac:dyDescent="0.3">
      <c r="H91" s="46" t="s">
        <v>295</v>
      </c>
      <c r="I91" s="392">
        <v>176282000</v>
      </c>
    </row>
    <row r="92" spans="1:9" ht="21.75" customHeight="1" x14ac:dyDescent="0.3">
      <c r="H92" s="46" t="s">
        <v>296</v>
      </c>
      <c r="I92" s="392">
        <v>5190000</v>
      </c>
    </row>
  </sheetData>
  <mergeCells count="110">
    <mergeCell ref="A55:F55"/>
    <mergeCell ref="A44:F44"/>
    <mergeCell ref="A51:F51"/>
    <mergeCell ref="A40:A41"/>
    <mergeCell ref="F40:F41"/>
    <mergeCell ref="G40:G41"/>
    <mergeCell ref="H40:H41"/>
    <mergeCell ref="A42:A43"/>
    <mergeCell ref="F42:F43"/>
    <mergeCell ref="G42:G43"/>
    <mergeCell ref="H42:H43"/>
    <mergeCell ref="A36:A37"/>
    <mergeCell ref="F36:F37"/>
    <mergeCell ref="G36:G37"/>
    <mergeCell ref="H36:H37"/>
    <mergeCell ref="A38:A39"/>
    <mergeCell ref="F38:F39"/>
    <mergeCell ref="G38:G39"/>
    <mergeCell ref="H38:H39"/>
    <mergeCell ref="A32:A33"/>
    <mergeCell ref="A34:A35"/>
    <mergeCell ref="F34:F35"/>
    <mergeCell ref="G34:G35"/>
    <mergeCell ref="H34:H35"/>
    <mergeCell ref="A27:A28"/>
    <mergeCell ref="F27:F28"/>
    <mergeCell ref="G27:G28"/>
    <mergeCell ref="H27:H28"/>
    <mergeCell ref="A29:A30"/>
    <mergeCell ref="A16:A17"/>
    <mergeCell ref="F16:F17"/>
    <mergeCell ref="G16:G17"/>
    <mergeCell ref="H16:H17"/>
    <mergeCell ref="A20:A21"/>
    <mergeCell ref="F20:F21"/>
    <mergeCell ref="G20:G21"/>
    <mergeCell ref="H20:H21"/>
    <mergeCell ref="A22:A23"/>
    <mergeCell ref="H87:H88"/>
    <mergeCell ref="A7:A8"/>
    <mergeCell ref="F7:F8"/>
    <mergeCell ref="G7:G8"/>
    <mergeCell ref="H7:H8"/>
    <mergeCell ref="A18:A19"/>
    <mergeCell ref="F18:F19"/>
    <mergeCell ref="G18:G19"/>
    <mergeCell ref="H18:H19"/>
    <mergeCell ref="A83:A84"/>
    <mergeCell ref="F83:F84"/>
    <mergeCell ref="G83:G84"/>
    <mergeCell ref="H83:H84"/>
    <mergeCell ref="A85:A86"/>
    <mergeCell ref="F85:F86"/>
    <mergeCell ref="G85:G86"/>
    <mergeCell ref="H85:H86"/>
    <mergeCell ref="A79:A80"/>
    <mergeCell ref="F79:F80"/>
    <mergeCell ref="G79:G80"/>
    <mergeCell ref="H79:H80"/>
    <mergeCell ref="F22:F23"/>
    <mergeCell ref="G22:G23"/>
    <mergeCell ref="H22:H23"/>
    <mergeCell ref="F5:H5"/>
    <mergeCell ref="A52:F52"/>
    <mergeCell ref="A2:H2"/>
    <mergeCell ref="A59:H59"/>
    <mergeCell ref="F62:H62"/>
    <mergeCell ref="A81:A82"/>
    <mergeCell ref="F81:F82"/>
    <mergeCell ref="G81:G82"/>
    <mergeCell ref="H81:H82"/>
    <mergeCell ref="A74:A75"/>
    <mergeCell ref="F74:F75"/>
    <mergeCell ref="G74:G75"/>
    <mergeCell ref="H74:H75"/>
    <mergeCell ref="A77:A78"/>
    <mergeCell ref="F77:F78"/>
    <mergeCell ref="G77:G78"/>
    <mergeCell ref="H77:H78"/>
    <mergeCell ref="A24:A25"/>
    <mergeCell ref="F24:F25"/>
    <mergeCell ref="G24:G25"/>
    <mergeCell ref="H24:H25"/>
    <mergeCell ref="A9:A10"/>
    <mergeCell ref="A11:A12"/>
    <mergeCell ref="A14:A15"/>
    <mergeCell ref="A89:F89"/>
    <mergeCell ref="F64:F65"/>
    <mergeCell ref="G64:G65"/>
    <mergeCell ref="H64:H65"/>
    <mergeCell ref="F66:F67"/>
    <mergeCell ref="G66:G67"/>
    <mergeCell ref="H66:H67"/>
    <mergeCell ref="F68:F69"/>
    <mergeCell ref="G68:G69"/>
    <mergeCell ref="H68:H69"/>
    <mergeCell ref="F70:F71"/>
    <mergeCell ref="G70:G71"/>
    <mergeCell ref="H70:H71"/>
    <mergeCell ref="G72:G73"/>
    <mergeCell ref="H72:H73"/>
    <mergeCell ref="F72:F73"/>
    <mergeCell ref="A64:A65"/>
    <mergeCell ref="A66:A67"/>
    <mergeCell ref="A68:A69"/>
    <mergeCell ref="A70:A71"/>
    <mergeCell ref="A72:A73"/>
    <mergeCell ref="A87:A88"/>
    <mergeCell ref="F87:F88"/>
    <mergeCell ref="G87:G88"/>
  </mergeCells>
  <phoneticPr fontId="5" type="noConversion"/>
  <pageMargins left="0.23622047244094491" right="0.23622047244094491" top="0.74803149606299213" bottom="0.74803149606299213" header="0.31496062992125984" footer="0.31496062992125984"/>
  <pageSetup paperSize="9" firstPageNumber="41" orientation="portrait" useFirstPageNumber="1" r:id="rId1"/>
  <headerFooter>
    <oddFooter>&amp;C&amp;10&amp;P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K18" sqref="K18"/>
    </sheetView>
  </sheetViews>
  <sheetFormatPr defaultRowHeight="12" x14ac:dyDescent="0.3"/>
  <cols>
    <col min="1" max="1" width="19.875" style="43" bestFit="1" customWidth="1"/>
    <col min="2" max="2" width="14.125" style="43" bestFit="1" customWidth="1"/>
    <col min="3" max="3" width="30.25" style="43" bestFit="1" customWidth="1"/>
    <col min="4" max="4" width="2.625" style="43" customWidth="1"/>
    <col min="5" max="5" width="13.25" style="43" customWidth="1"/>
    <col min="6" max="6" width="14.75" style="43" customWidth="1"/>
    <col min="7" max="16384" width="9" style="43"/>
  </cols>
  <sheetData>
    <row r="1" spans="1:7" ht="24.95" customHeight="1" x14ac:dyDescent="0.3">
      <c r="A1" s="42" t="s">
        <v>103</v>
      </c>
      <c r="B1" s="42"/>
      <c r="C1" s="42"/>
      <c r="D1" s="42"/>
      <c r="E1" s="42"/>
      <c r="F1" s="42"/>
    </row>
    <row r="2" spans="1:7" ht="35.1" customHeight="1" x14ac:dyDescent="0.3">
      <c r="A2" s="581" t="s">
        <v>347</v>
      </c>
      <c r="B2" s="581"/>
      <c r="C2" s="581"/>
      <c r="D2" s="581"/>
      <c r="E2" s="581"/>
      <c r="F2" s="581"/>
      <c r="G2" s="581"/>
    </row>
    <row r="3" spans="1:7" ht="20.100000000000001" customHeight="1" x14ac:dyDescent="0.3">
      <c r="A3" s="45"/>
      <c r="B3" s="45"/>
      <c r="C3" s="45"/>
      <c r="D3" s="45"/>
      <c r="E3" s="44"/>
    </row>
    <row r="4" spans="1:7" ht="12.75" customHeight="1" thickBot="1" x14ac:dyDescent="0.35">
      <c r="A4" s="91"/>
      <c r="B4" s="91"/>
      <c r="C4" s="91"/>
      <c r="E4" s="44"/>
      <c r="F4" s="92" t="s">
        <v>78</v>
      </c>
    </row>
    <row r="5" spans="1:7" s="46" customFormat="1" ht="20.100000000000001" customHeight="1" x14ac:dyDescent="0.3">
      <c r="A5" s="133" t="s">
        <v>24</v>
      </c>
      <c r="B5" s="134" t="s">
        <v>79</v>
      </c>
      <c r="C5" s="609" t="s">
        <v>80</v>
      </c>
      <c r="D5" s="610"/>
      <c r="E5" s="611"/>
      <c r="F5" s="132" t="s">
        <v>81</v>
      </c>
    </row>
    <row r="6" spans="1:7" s="46" customFormat="1" ht="20.100000000000001" customHeight="1" x14ac:dyDescent="0.3">
      <c r="A6" s="69" t="s">
        <v>37</v>
      </c>
      <c r="B6" s="85">
        <v>495825960</v>
      </c>
      <c r="C6" s="78" t="s">
        <v>450</v>
      </c>
      <c r="D6" s="111" t="s">
        <v>337</v>
      </c>
      <c r="E6" s="90">
        <f>SUM(B6)</f>
        <v>495825960</v>
      </c>
      <c r="F6" s="81"/>
    </row>
    <row r="7" spans="1:7" s="46" customFormat="1" ht="20.100000000000001" customHeight="1" x14ac:dyDescent="0.3">
      <c r="A7" s="71" t="s">
        <v>38</v>
      </c>
      <c r="B7" s="94">
        <v>115388700</v>
      </c>
      <c r="C7" s="78" t="s">
        <v>338</v>
      </c>
      <c r="D7" s="111" t="s">
        <v>337</v>
      </c>
      <c r="E7" s="90">
        <f t="shared" ref="E7:E11" si="0">SUM(B7)</f>
        <v>115388700</v>
      </c>
      <c r="F7" s="81"/>
    </row>
    <row r="8" spans="1:7" s="46" customFormat="1" ht="20.100000000000001" customHeight="1" x14ac:dyDescent="0.3">
      <c r="A8" s="71" t="s">
        <v>339</v>
      </c>
      <c r="B8" s="94">
        <v>0</v>
      </c>
      <c r="C8" s="78" t="s">
        <v>340</v>
      </c>
      <c r="D8" s="111" t="s">
        <v>337</v>
      </c>
      <c r="E8" s="90">
        <f t="shared" si="0"/>
        <v>0</v>
      </c>
      <c r="F8" s="81"/>
    </row>
    <row r="9" spans="1:7" s="46" customFormat="1" ht="20.100000000000001" customHeight="1" x14ac:dyDescent="0.3">
      <c r="A9" s="71" t="s">
        <v>39</v>
      </c>
      <c r="B9" s="94">
        <v>52956934</v>
      </c>
      <c r="C9" s="78" t="s">
        <v>354</v>
      </c>
      <c r="D9" s="111" t="s">
        <v>337</v>
      </c>
      <c r="E9" s="90">
        <f t="shared" si="0"/>
        <v>52956934</v>
      </c>
      <c r="F9" s="81"/>
    </row>
    <row r="10" spans="1:7" s="46" customFormat="1" ht="20.100000000000001" customHeight="1" x14ac:dyDescent="0.3">
      <c r="A10" s="71" t="s">
        <v>40</v>
      </c>
      <c r="B10" s="94">
        <v>59341160</v>
      </c>
      <c r="C10" s="78" t="s">
        <v>341</v>
      </c>
      <c r="D10" s="111" t="s">
        <v>337</v>
      </c>
      <c r="E10" s="90">
        <f t="shared" si="0"/>
        <v>59341160</v>
      </c>
      <c r="F10" s="81"/>
    </row>
    <row r="11" spans="1:7" s="46" customFormat="1" ht="20.100000000000001" customHeight="1" x14ac:dyDescent="0.3">
      <c r="A11" s="93" t="s">
        <v>41</v>
      </c>
      <c r="B11" s="88">
        <v>208990</v>
      </c>
      <c r="C11" s="74">
        <v>0</v>
      </c>
      <c r="D11" s="112" t="s">
        <v>337</v>
      </c>
      <c r="E11" s="90">
        <f t="shared" si="0"/>
        <v>208990</v>
      </c>
      <c r="F11" s="83"/>
    </row>
    <row r="12" spans="1:7" s="46" customFormat="1" ht="20.100000000000001" customHeight="1" thickBot="1" x14ac:dyDescent="0.35">
      <c r="A12" s="583" t="s">
        <v>36</v>
      </c>
      <c r="B12" s="584"/>
      <c r="C12" s="584"/>
      <c r="D12" s="584"/>
      <c r="E12" s="612"/>
      <c r="F12" s="119">
        <f>SUM(B6:B11)</f>
        <v>723721744</v>
      </c>
    </row>
    <row r="18" spans="1:7" ht="24.95" customHeight="1" x14ac:dyDescent="0.3">
      <c r="A18" s="42" t="s">
        <v>103</v>
      </c>
      <c r="B18" s="42"/>
      <c r="C18" s="42"/>
      <c r="D18" s="42"/>
      <c r="E18" s="42"/>
      <c r="F18" s="42"/>
    </row>
    <row r="19" spans="1:7" ht="35.1" customHeight="1" x14ac:dyDescent="0.3">
      <c r="A19" s="581" t="s">
        <v>348</v>
      </c>
      <c r="B19" s="581"/>
      <c r="C19" s="581"/>
      <c r="D19" s="581"/>
      <c r="E19" s="581"/>
      <c r="F19" s="581"/>
      <c r="G19" s="581"/>
    </row>
    <row r="20" spans="1:7" ht="20.100000000000001" customHeight="1" x14ac:dyDescent="0.3">
      <c r="A20" s="236"/>
      <c r="B20" s="236"/>
      <c r="C20" s="236"/>
      <c r="D20" s="236"/>
      <c r="E20" s="44"/>
    </row>
    <row r="21" spans="1:7" ht="12.75" customHeight="1" thickBot="1" x14ac:dyDescent="0.35">
      <c r="A21" s="91"/>
      <c r="B21" s="91"/>
      <c r="C21" s="91"/>
      <c r="E21" s="44"/>
      <c r="F21" s="92" t="s">
        <v>78</v>
      </c>
    </row>
    <row r="22" spans="1:7" s="46" customFormat="1" ht="20.100000000000001" customHeight="1" x14ac:dyDescent="0.3">
      <c r="A22" s="133" t="s">
        <v>24</v>
      </c>
      <c r="B22" s="134" t="s">
        <v>79</v>
      </c>
      <c r="C22" s="609" t="s">
        <v>80</v>
      </c>
      <c r="D22" s="610"/>
      <c r="E22" s="611"/>
      <c r="F22" s="235" t="s">
        <v>81</v>
      </c>
    </row>
    <row r="23" spans="1:7" s="46" customFormat="1" ht="20.100000000000001" customHeight="1" x14ac:dyDescent="0.3">
      <c r="A23" s="69" t="s">
        <v>37</v>
      </c>
      <c r="B23" s="85">
        <v>84804600</v>
      </c>
      <c r="C23" s="78" t="s">
        <v>342</v>
      </c>
      <c r="D23" s="111" t="s">
        <v>337</v>
      </c>
      <c r="E23" s="90">
        <f>SUM(B23)</f>
        <v>84804600</v>
      </c>
      <c r="F23" s="81"/>
    </row>
    <row r="24" spans="1:7" s="46" customFormat="1" ht="20.100000000000001" customHeight="1" x14ac:dyDescent="0.3">
      <c r="A24" s="71" t="s">
        <v>38</v>
      </c>
      <c r="B24" s="94">
        <v>19166530</v>
      </c>
      <c r="C24" s="78" t="s">
        <v>338</v>
      </c>
      <c r="D24" s="111" t="s">
        <v>337</v>
      </c>
      <c r="E24" s="90">
        <f t="shared" ref="E24:E26" si="1">SUM(B24)</f>
        <v>19166530</v>
      </c>
      <c r="F24" s="81"/>
    </row>
    <row r="25" spans="1:7" s="46" customFormat="1" ht="20.100000000000001" customHeight="1" x14ac:dyDescent="0.3">
      <c r="A25" s="71" t="s">
        <v>39</v>
      </c>
      <c r="B25" s="94">
        <v>8664110</v>
      </c>
      <c r="C25" s="78" t="s">
        <v>353</v>
      </c>
      <c r="D25" s="111" t="s">
        <v>337</v>
      </c>
      <c r="E25" s="90">
        <f t="shared" si="1"/>
        <v>8664110</v>
      </c>
      <c r="F25" s="81"/>
    </row>
    <row r="26" spans="1:7" s="46" customFormat="1" ht="20.100000000000001" customHeight="1" x14ac:dyDescent="0.3">
      <c r="A26" s="71" t="s">
        <v>40</v>
      </c>
      <c r="B26" s="94">
        <v>10238770</v>
      </c>
      <c r="C26" s="78" t="s">
        <v>341</v>
      </c>
      <c r="D26" s="111" t="s">
        <v>337</v>
      </c>
      <c r="E26" s="90">
        <f t="shared" si="1"/>
        <v>10238770</v>
      </c>
      <c r="F26" s="81"/>
    </row>
    <row r="27" spans="1:7" s="46" customFormat="1" ht="20.100000000000001" customHeight="1" thickBot="1" x14ac:dyDescent="0.35">
      <c r="A27" s="583" t="s">
        <v>36</v>
      </c>
      <c r="B27" s="584"/>
      <c r="C27" s="584"/>
      <c r="D27" s="584"/>
      <c r="E27" s="612"/>
      <c r="F27" s="332">
        <f>SUM(B23:B26)</f>
        <v>122874010</v>
      </c>
    </row>
  </sheetData>
  <mergeCells count="6">
    <mergeCell ref="C22:E22"/>
    <mergeCell ref="A27:E27"/>
    <mergeCell ref="C5:E5"/>
    <mergeCell ref="A12:E12"/>
    <mergeCell ref="A2:G2"/>
    <mergeCell ref="A19:G1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5" firstPageNumber="43" orientation="portrait" useFirstPageNumber="1" r:id="rId1"/>
  <headerFooter>
    <oddFooter>&amp;C&amp;10&amp;P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2" zoomScaleNormal="100" workbookViewId="0">
      <selection activeCell="G31" sqref="G31"/>
    </sheetView>
  </sheetViews>
  <sheetFormatPr defaultRowHeight="12" x14ac:dyDescent="0.3"/>
  <cols>
    <col min="1" max="1" width="6.375" style="43" bestFit="1" customWidth="1"/>
    <col min="2" max="2" width="25.125" style="43" customWidth="1"/>
    <col min="3" max="3" width="10.5" style="43" customWidth="1"/>
    <col min="4" max="4" width="35.375" style="101" customWidth="1"/>
    <col min="5" max="5" width="2.625" style="43" customWidth="1"/>
    <col min="6" max="6" width="4.75" style="43" customWidth="1"/>
    <col min="7" max="7" width="13.5" style="43" customWidth="1"/>
    <col min="8" max="16384" width="9" style="43"/>
  </cols>
  <sheetData>
    <row r="1" spans="1:8" ht="24.95" customHeight="1" x14ac:dyDescent="0.3">
      <c r="A1" s="43" t="s">
        <v>104</v>
      </c>
    </row>
    <row r="2" spans="1:8" ht="35.1" customHeight="1" x14ac:dyDescent="0.3">
      <c r="A2" s="581" t="s">
        <v>349</v>
      </c>
      <c r="B2" s="581"/>
      <c r="C2" s="581"/>
      <c r="D2" s="581"/>
      <c r="E2" s="581"/>
      <c r="F2" s="581"/>
      <c r="G2" s="581"/>
      <c r="H2" s="49"/>
    </row>
    <row r="3" spans="1:8" ht="12.75" thickBot="1" x14ac:dyDescent="0.35">
      <c r="G3" s="54" t="s">
        <v>78</v>
      </c>
    </row>
    <row r="4" spans="1:8" ht="20.100000000000001" customHeight="1" x14ac:dyDescent="0.3">
      <c r="A4" s="135" t="s">
        <v>24</v>
      </c>
      <c r="B4" s="136" t="s">
        <v>82</v>
      </c>
      <c r="C4" s="136" t="s">
        <v>79</v>
      </c>
      <c r="D4" s="614" t="s">
        <v>80</v>
      </c>
      <c r="E4" s="615"/>
      <c r="F4" s="616"/>
      <c r="G4" s="137" t="s">
        <v>81</v>
      </c>
    </row>
    <row r="5" spans="1:8" ht="20.100000000000001" customHeight="1" x14ac:dyDescent="0.3">
      <c r="A5" s="333" t="s">
        <v>18</v>
      </c>
      <c r="B5" s="339" t="s">
        <v>207</v>
      </c>
      <c r="C5" s="334">
        <v>300000</v>
      </c>
      <c r="D5" s="341" t="s">
        <v>356</v>
      </c>
      <c r="E5" s="315" t="s">
        <v>100</v>
      </c>
      <c r="F5" s="316"/>
      <c r="G5" s="347"/>
    </row>
    <row r="6" spans="1:8" ht="20.100000000000001" customHeight="1" x14ac:dyDescent="0.3">
      <c r="A6" s="346" t="s">
        <v>18</v>
      </c>
      <c r="B6" s="359" t="s">
        <v>208</v>
      </c>
      <c r="C6" s="317">
        <v>2276110</v>
      </c>
      <c r="D6" s="335" t="s">
        <v>357</v>
      </c>
      <c r="E6" s="68" t="s">
        <v>100</v>
      </c>
      <c r="F6" s="317"/>
      <c r="G6" s="345"/>
    </row>
    <row r="7" spans="1:8" ht="20.100000000000001" customHeight="1" x14ac:dyDescent="0.3">
      <c r="A7" s="343" t="s">
        <v>18</v>
      </c>
      <c r="B7" s="342" t="s">
        <v>209</v>
      </c>
      <c r="C7" s="360">
        <v>13367350</v>
      </c>
      <c r="D7" s="331" t="s">
        <v>358</v>
      </c>
      <c r="E7" s="68" t="s">
        <v>100</v>
      </c>
      <c r="F7" s="318"/>
      <c r="G7" s="345"/>
    </row>
    <row r="8" spans="1:8" ht="26.25" customHeight="1" x14ac:dyDescent="0.3">
      <c r="A8" s="343" t="s">
        <v>18</v>
      </c>
      <c r="B8" s="340" t="s">
        <v>210</v>
      </c>
      <c r="C8" s="360">
        <v>16542500</v>
      </c>
      <c r="D8" s="448" t="s">
        <v>364</v>
      </c>
      <c r="E8" s="68" t="s">
        <v>100</v>
      </c>
      <c r="F8" s="318"/>
      <c r="G8" s="345"/>
    </row>
    <row r="9" spans="1:8" ht="20.100000000000001" customHeight="1" x14ac:dyDescent="0.3">
      <c r="A9" s="353" t="s">
        <v>18</v>
      </c>
      <c r="B9" s="352" t="s">
        <v>211</v>
      </c>
      <c r="C9" s="357">
        <v>2598600</v>
      </c>
      <c r="D9" s="330" t="s">
        <v>359</v>
      </c>
      <c r="E9" s="68" t="s">
        <v>100</v>
      </c>
      <c r="F9" s="319"/>
      <c r="G9" s="345"/>
    </row>
    <row r="10" spans="1:8" ht="20.100000000000001" customHeight="1" x14ac:dyDescent="0.3">
      <c r="A10" s="356" t="s">
        <v>18</v>
      </c>
      <c r="B10" s="325" t="s">
        <v>344</v>
      </c>
      <c r="C10" s="320">
        <v>1753500</v>
      </c>
      <c r="D10" s="329" t="s">
        <v>360</v>
      </c>
      <c r="E10" s="68" t="s">
        <v>100</v>
      </c>
      <c r="F10" s="320"/>
      <c r="G10" s="345"/>
    </row>
    <row r="11" spans="1:8" ht="27" customHeight="1" x14ac:dyDescent="0.3">
      <c r="A11" s="346" t="s">
        <v>18</v>
      </c>
      <c r="B11" s="338" t="s">
        <v>214</v>
      </c>
      <c r="C11" s="317">
        <v>6236700</v>
      </c>
      <c r="D11" s="341" t="s">
        <v>361</v>
      </c>
      <c r="E11" s="68" t="s">
        <v>100</v>
      </c>
      <c r="F11" s="317"/>
      <c r="G11" s="345"/>
    </row>
    <row r="12" spans="1:8" ht="27" customHeight="1" x14ac:dyDescent="0.3">
      <c r="A12" s="349" t="s">
        <v>18</v>
      </c>
      <c r="B12" s="337" t="s">
        <v>215</v>
      </c>
      <c r="C12" s="321">
        <v>2856750</v>
      </c>
      <c r="D12" s="328" t="s">
        <v>362</v>
      </c>
      <c r="E12" s="68" t="s">
        <v>100</v>
      </c>
      <c r="F12" s="321"/>
      <c r="G12" s="345"/>
    </row>
    <row r="13" spans="1:8" ht="24" customHeight="1" x14ac:dyDescent="0.3">
      <c r="A13" s="356" t="s">
        <v>18</v>
      </c>
      <c r="B13" s="325" t="s">
        <v>216</v>
      </c>
      <c r="C13" s="354">
        <v>49385271</v>
      </c>
      <c r="D13" s="327" t="s">
        <v>363</v>
      </c>
      <c r="E13" s="68" t="s">
        <v>100</v>
      </c>
      <c r="F13" s="320"/>
      <c r="G13" s="345"/>
    </row>
    <row r="14" spans="1:8" ht="24.75" customHeight="1" x14ac:dyDescent="0.3">
      <c r="A14" s="346" t="s">
        <v>121</v>
      </c>
      <c r="B14" s="338" t="s">
        <v>217</v>
      </c>
      <c r="C14" s="344">
        <v>7279428</v>
      </c>
      <c r="D14" s="341" t="s">
        <v>365</v>
      </c>
      <c r="E14" s="68"/>
      <c r="F14" s="317"/>
      <c r="G14" s="345"/>
    </row>
    <row r="15" spans="1:8" ht="20.100000000000001" customHeight="1" x14ac:dyDescent="0.3">
      <c r="A15" s="351" t="s">
        <v>18</v>
      </c>
      <c r="B15" s="336" t="s">
        <v>218</v>
      </c>
      <c r="C15" s="358">
        <v>26028820</v>
      </c>
      <c r="D15" s="326" t="s">
        <v>366</v>
      </c>
      <c r="E15" s="68" t="s">
        <v>100</v>
      </c>
      <c r="F15" s="322"/>
      <c r="G15" s="345"/>
    </row>
    <row r="16" spans="1:8" ht="20.100000000000001" customHeight="1" x14ac:dyDescent="0.3">
      <c r="A16" s="351" t="s">
        <v>18</v>
      </c>
      <c r="B16" s="336" t="s">
        <v>219</v>
      </c>
      <c r="C16" s="358">
        <v>1294319166</v>
      </c>
      <c r="D16" s="326" t="s">
        <v>367</v>
      </c>
      <c r="E16" s="68"/>
      <c r="F16" s="322"/>
      <c r="G16" s="355"/>
    </row>
    <row r="17" spans="1:8" ht="27.75" customHeight="1" x14ac:dyDescent="0.3">
      <c r="A17" s="351" t="s">
        <v>121</v>
      </c>
      <c r="B17" s="336" t="s">
        <v>220</v>
      </c>
      <c r="C17" s="350">
        <v>537860</v>
      </c>
      <c r="D17" s="326" t="s">
        <v>368</v>
      </c>
      <c r="E17" s="323" t="s">
        <v>100</v>
      </c>
      <c r="F17" s="324"/>
      <c r="G17" s="348"/>
    </row>
    <row r="18" spans="1:8" ht="20.100000000000001" customHeight="1" x14ac:dyDescent="0.3">
      <c r="A18" s="351" t="s">
        <v>18</v>
      </c>
      <c r="B18" s="336" t="s">
        <v>345</v>
      </c>
      <c r="C18" s="358">
        <v>34330</v>
      </c>
      <c r="D18" s="326" t="s">
        <v>171</v>
      </c>
      <c r="E18" s="68"/>
      <c r="F18" s="322"/>
      <c r="G18" s="355"/>
    </row>
    <row r="19" spans="1:8" ht="20.100000000000001" customHeight="1" x14ac:dyDescent="0.3">
      <c r="A19" s="351" t="s">
        <v>121</v>
      </c>
      <c r="B19" s="336" t="s">
        <v>222</v>
      </c>
      <c r="C19" s="350">
        <v>1339000</v>
      </c>
      <c r="D19" s="326" t="s">
        <v>369</v>
      </c>
      <c r="E19" s="323" t="s">
        <v>100</v>
      </c>
      <c r="F19" s="324"/>
      <c r="G19" s="348"/>
    </row>
    <row r="20" spans="1:8" ht="39" customHeight="1" x14ac:dyDescent="0.3">
      <c r="A20" s="351" t="s">
        <v>18</v>
      </c>
      <c r="B20" s="336" t="s">
        <v>346</v>
      </c>
      <c r="C20" s="358">
        <v>53021673</v>
      </c>
      <c r="D20" s="326" t="s">
        <v>370</v>
      </c>
      <c r="E20" s="68"/>
      <c r="F20" s="322"/>
      <c r="G20" s="355"/>
    </row>
    <row r="21" spans="1:8" ht="20.100000000000001" customHeight="1" x14ac:dyDescent="0.3">
      <c r="A21" s="351" t="s">
        <v>122</v>
      </c>
      <c r="B21" s="336" t="s">
        <v>223</v>
      </c>
      <c r="C21" s="350">
        <v>19641720</v>
      </c>
      <c r="D21" s="326" t="s">
        <v>371</v>
      </c>
      <c r="E21" s="323" t="s">
        <v>100</v>
      </c>
      <c r="F21" s="324"/>
      <c r="G21" s="348"/>
    </row>
    <row r="22" spans="1:8" ht="20.100000000000001" customHeight="1" thickBot="1" x14ac:dyDescent="0.35">
      <c r="A22" s="617" t="s">
        <v>36</v>
      </c>
      <c r="B22" s="618"/>
      <c r="C22" s="618"/>
      <c r="D22" s="618"/>
      <c r="E22" s="619"/>
      <c r="F22" s="620"/>
      <c r="G22" s="120">
        <f>SUM(C5:C21)</f>
        <v>1497518778</v>
      </c>
    </row>
    <row r="31" spans="1:8" ht="24.95" customHeight="1" x14ac:dyDescent="0.3">
      <c r="A31" s="43" t="s">
        <v>104</v>
      </c>
    </row>
    <row r="32" spans="1:8" ht="35.1" customHeight="1" x14ac:dyDescent="0.3">
      <c r="A32" s="581" t="s">
        <v>352</v>
      </c>
      <c r="B32" s="581"/>
      <c r="C32" s="581"/>
      <c r="D32" s="581"/>
      <c r="E32" s="581"/>
      <c r="F32" s="581"/>
      <c r="G32" s="581"/>
      <c r="H32" s="49"/>
    </row>
    <row r="33" spans="1:7" ht="12.75" thickBot="1" x14ac:dyDescent="0.35">
      <c r="G33" s="54" t="s">
        <v>78</v>
      </c>
    </row>
    <row r="34" spans="1:7" ht="20.100000000000001" customHeight="1" x14ac:dyDescent="0.3">
      <c r="A34" s="135" t="s">
        <v>24</v>
      </c>
      <c r="B34" s="136" t="s">
        <v>82</v>
      </c>
      <c r="C34" s="136" t="s">
        <v>79</v>
      </c>
      <c r="D34" s="614" t="s">
        <v>80</v>
      </c>
      <c r="E34" s="615"/>
      <c r="F34" s="616"/>
      <c r="G34" s="137" t="s">
        <v>81</v>
      </c>
    </row>
    <row r="35" spans="1:7" ht="20.100000000000001" customHeight="1" x14ac:dyDescent="0.3">
      <c r="A35" s="123" t="s">
        <v>18</v>
      </c>
      <c r="B35" s="121" t="s">
        <v>208</v>
      </c>
      <c r="C35" s="122">
        <v>3861900</v>
      </c>
      <c r="D35" s="78" t="s">
        <v>355</v>
      </c>
      <c r="E35" s="314" t="s">
        <v>100</v>
      </c>
      <c r="F35" s="102"/>
      <c r="G35" s="124"/>
    </row>
    <row r="36" spans="1:7" ht="20.100000000000001" customHeight="1" x14ac:dyDescent="0.3">
      <c r="A36" s="84" t="s">
        <v>18</v>
      </c>
      <c r="B36" s="153" t="s">
        <v>343</v>
      </c>
      <c r="C36" s="154">
        <v>41529080</v>
      </c>
      <c r="D36" s="78" t="s">
        <v>189</v>
      </c>
      <c r="E36" s="313" t="s">
        <v>100</v>
      </c>
      <c r="F36" s="154"/>
      <c r="G36" s="72"/>
    </row>
    <row r="37" spans="1:7" ht="20.100000000000001" customHeight="1" x14ac:dyDescent="0.3">
      <c r="A37" s="93" t="s">
        <v>187</v>
      </c>
      <c r="B37" s="87" t="s">
        <v>214</v>
      </c>
      <c r="C37" s="88">
        <v>4500000</v>
      </c>
      <c r="D37" s="95" t="s">
        <v>190</v>
      </c>
      <c r="E37" s="313" t="s">
        <v>100</v>
      </c>
      <c r="F37" s="107"/>
      <c r="G37" s="72"/>
    </row>
    <row r="38" spans="1:7" ht="20.100000000000001" customHeight="1" thickBot="1" x14ac:dyDescent="0.35">
      <c r="A38" s="583" t="s">
        <v>36</v>
      </c>
      <c r="B38" s="584"/>
      <c r="C38" s="584"/>
      <c r="D38" s="584"/>
      <c r="E38" s="584"/>
      <c r="F38" s="613"/>
      <c r="G38" s="120">
        <f>SUM(C35:C37)</f>
        <v>49890980</v>
      </c>
    </row>
  </sheetData>
  <mergeCells count="6">
    <mergeCell ref="A38:F38"/>
    <mergeCell ref="A2:G2"/>
    <mergeCell ref="D4:F4"/>
    <mergeCell ref="A22:F22"/>
    <mergeCell ref="A32:G32"/>
    <mergeCell ref="D34:F3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6" firstPageNumber="44" orientation="portrait" useFirstPageNumber="1" r:id="rId1"/>
  <headerFooter>
    <oddFooter>&amp;C&amp;10&amp;P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P41" sqref="P41"/>
    </sheetView>
  </sheetViews>
  <sheetFormatPr defaultRowHeight="12" x14ac:dyDescent="0.3"/>
  <cols>
    <col min="1" max="1" width="14.375" style="50" customWidth="1"/>
    <col min="2" max="2" width="14.25" style="50" bestFit="1" customWidth="1"/>
    <col min="3" max="3" width="15.75" style="50" customWidth="1"/>
    <col min="4" max="4" width="27.125" style="106" customWidth="1"/>
    <col min="5" max="5" width="2.625" style="50" customWidth="1"/>
    <col min="6" max="6" width="12.25" style="104" customWidth="1"/>
    <col min="7" max="7" width="10.375" style="50" customWidth="1"/>
    <col min="8" max="16384" width="9" style="50"/>
  </cols>
  <sheetData>
    <row r="1" spans="1:9" ht="24.95" customHeight="1" x14ac:dyDescent="0.3">
      <c r="A1" s="50" t="s">
        <v>106</v>
      </c>
    </row>
    <row r="2" spans="1:9" ht="35.1" customHeight="1" x14ac:dyDescent="0.3">
      <c r="A2" s="581" t="s">
        <v>351</v>
      </c>
      <c r="B2" s="581"/>
      <c r="C2" s="581"/>
      <c r="D2" s="581"/>
      <c r="E2" s="581"/>
      <c r="F2" s="581"/>
      <c r="G2" s="581"/>
      <c r="H2" s="49"/>
      <c r="I2" s="49"/>
    </row>
    <row r="3" spans="1:9" ht="20.100000000000001" customHeight="1" x14ac:dyDescent="0.3">
      <c r="A3" s="51"/>
      <c r="B3" s="51"/>
      <c r="C3" s="51"/>
      <c r="D3" s="105"/>
      <c r="E3" s="51"/>
      <c r="F3" s="103"/>
      <c r="G3" s="51"/>
      <c r="H3" s="51"/>
      <c r="I3" s="51"/>
    </row>
    <row r="4" spans="1:9" ht="12.75" thickBot="1" x14ac:dyDescent="0.35">
      <c r="G4" s="52" t="s">
        <v>78</v>
      </c>
    </row>
    <row r="5" spans="1:9" ht="20.100000000000001" customHeight="1" x14ac:dyDescent="0.3">
      <c r="A5" s="133" t="s">
        <v>24</v>
      </c>
      <c r="B5" s="134" t="s">
        <v>82</v>
      </c>
      <c r="C5" s="134" t="s">
        <v>79</v>
      </c>
      <c r="D5" s="621" t="s">
        <v>80</v>
      </c>
      <c r="E5" s="622"/>
      <c r="F5" s="623"/>
      <c r="G5" s="138" t="s">
        <v>81</v>
      </c>
    </row>
    <row r="6" spans="1:9" ht="20.100000000000001" customHeight="1" x14ac:dyDescent="0.3">
      <c r="A6" s="109" t="s">
        <v>11</v>
      </c>
      <c r="B6" s="73" t="s">
        <v>42</v>
      </c>
      <c r="C6" s="48">
        <v>3615050</v>
      </c>
      <c r="D6" s="73" t="s">
        <v>372</v>
      </c>
      <c r="E6" s="117" t="s">
        <v>100</v>
      </c>
      <c r="F6" s="48">
        <v>3615050</v>
      </c>
      <c r="G6" s="70"/>
    </row>
    <row r="7" spans="1:9" ht="20.100000000000001" customHeight="1" x14ac:dyDescent="0.3">
      <c r="A7" s="110" t="s">
        <v>11</v>
      </c>
      <c r="B7" s="108" t="s">
        <v>188</v>
      </c>
      <c r="C7" s="97">
        <v>3600000</v>
      </c>
      <c r="D7" s="108" t="s">
        <v>373</v>
      </c>
      <c r="E7" s="113" t="s">
        <v>100</v>
      </c>
      <c r="F7" s="97">
        <v>3600000</v>
      </c>
      <c r="G7" s="72"/>
    </row>
    <row r="8" spans="1:9" ht="20.100000000000001" customHeight="1" x14ac:dyDescent="0.3">
      <c r="A8" s="110" t="s">
        <v>11</v>
      </c>
      <c r="B8" s="108" t="s">
        <v>43</v>
      </c>
      <c r="C8" s="97">
        <v>304000</v>
      </c>
      <c r="D8" s="108" t="s">
        <v>374</v>
      </c>
      <c r="E8" s="113" t="s">
        <v>100</v>
      </c>
      <c r="F8" s="97">
        <v>304000</v>
      </c>
      <c r="G8" s="72"/>
    </row>
    <row r="9" spans="1:9" ht="20.100000000000001" customHeight="1" x14ac:dyDescent="0.3">
      <c r="A9" s="82" t="s">
        <v>13</v>
      </c>
      <c r="B9" s="100" t="s">
        <v>44</v>
      </c>
      <c r="C9" s="107">
        <v>626600</v>
      </c>
      <c r="D9" s="100" t="s">
        <v>375</v>
      </c>
      <c r="E9" s="113" t="s">
        <v>100</v>
      </c>
      <c r="F9" s="107">
        <v>626600</v>
      </c>
      <c r="G9" s="72"/>
    </row>
    <row r="10" spans="1:9" ht="20.100000000000001" customHeight="1" x14ac:dyDescent="0.3">
      <c r="A10" s="80" t="s">
        <v>13</v>
      </c>
      <c r="B10" s="98" t="s">
        <v>45</v>
      </c>
      <c r="C10" s="96">
        <v>12497780</v>
      </c>
      <c r="D10" s="98" t="s">
        <v>376</v>
      </c>
      <c r="E10" s="114" t="s">
        <v>100</v>
      </c>
      <c r="F10" s="96">
        <v>12497780</v>
      </c>
      <c r="G10" s="72"/>
    </row>
    <row r="11" spans="1:9" ht="20.100000000000001" customHeight="1" x14ac:dyDescent="0.3">
      <c r="A11" s="80" t="s">
        <v>13</v>
      </c>
      <c r="B11" s="98" t="s">
        <v>46</v>
      </c>
      <c r="C11" s="96">
        <v>23551650</v>
      </c>
      <c r="D11" s="98" t="s">
        <v>377</v>
      </c>
      <c r="E11" s="113" t="s">
        <v>100</v>
      </c>
      <c r="F11" s="96">
        <v>23551650</v>
      </c>
      <c r="G11" s="72"/>
    </row>
    <row r="12" spans="1:9" ht="20.100000000000001" customHeight="1" x14ac:dyDescent="0.3">
      <c r="A12" s="80" t="s">
        <v>13</v>
      </c>
      <c r="B12" s="98" t="s">
        <v>47</v>
      </c>
      <c r="C12" s="96">
        <v>18813770</v>
      </c>
      <c r="D12" s="98" t="s">
        <v>378</v>
      </c>
      <c r="E12" s="113" t="s">
        <v>100</v>
      </c>
      <c r="F12" s="96">
        <v>18813770</v>
      </c>
      <c r="G12" s="72"/>
    </row>
    <row r="13" spans="1:9" ht="20.100000000000001" customHeight="1" x14ac:dyDescent="0.3">
      <c r="A13" s="80" t="s">
        <v>13</v>
      </c>
      <c r="B13" s="98" t="s">
        <v>48</v>
      </c>
      <c r="C13" s="96">
        <v>13940525</v>
      </c>
      <c r="D13" s="98" t="s">
        <v>379</v>
      </c>
      <c r="E13" s="113" t="s">
        <v>100</v>
      </c>
      <c r="F13" s="96">
        <v>13940525</v>
      </c>
      <c r="G13" s="72"/>
    </row>
    <row r="14" spans="1:9" ht="20.100000000000001" customHeight="1" x14ac:dyDescent="0.3">
      <c r="A14" s="84" t="s">
        <v>123</v>
      </c>
      <c r="B14" s="153" t="s">
        <v>124</v>
      </c>
      <c r="C14" s="154">
        <v>370000</v>
      </c>
      <c r="D14" s="153" t="s">
        <v>380</v>
      </c>
      <c r="E14" s="115"/>
      <c r="F14" s="154">
        <v>370000</v>
      </c>
      <c r="G14" s="72"/>
    </row>
    <row r="15" spans="1:9" ht="20.100000000000001" customHeight="1" x14ac:dyDescent="0.3">
      <c r="A15" s="71" t="s">
        <v>13</v>
      </c>
      <c r="B15" s="99" t="s">
        <v>49</v>
      </c>
      <c r="C15" s="97">
        <v>1408500</v>
      </c>
      <c r="D15" s="99" t="s">
        <v>381</v>
      </c>
      <c r="E15" s="116" t="s">
        <v>100</v>
      </c>
      <c r="F15" s="97">
        <v>1408500</v>
      </c>
      <c r="G15" s="72"/>
    </row>
    <row r="16" spans="1:9" ht="20.100000000000001" customHeight="1" thickBot="1" x14ac:dyDescent="0.35">
      <c r="A16" s="617" t="s">
        <v>36</v>
      </c>
      <c r="B16" s="618"/>
      <c r="C16" s="618"/>
      <c r="D16" s="618"/>
      <c r="E16" s="618"/>
      <c r="F16" s="620"/>
      <c r="G16" s="120">
        <f>SUM(C6:C15)</f>
        <v>78727875</v>
      </c>
    </row>
    <row r="20" spans="1:9" x14ac:dyDescent="0.3">
      <c r="B20" s="53"/>
    </row>
    <row r="21" spans="1:9" x14ac:dyDescent="0.3">
      <c r="B21" s="53"/>
    </row>
    <row r="26" spans="1:9" ht="24.95" customHeight="1" x14ac:dyDescent="0.3">
      <c r="A26" s="50" t="s">
        <v>106</v>
      </c>
    </row>
    <row r="27" spans="1:9" ht="35.1" customHeight="1" x14ac:dyDescent="0.3">
      <c r="A27" s="581" t="s">
        <v>350</v>
      </c>
      <c r="B27" s="581"/>
      <c r="C27" s="581"/>
      <c r="D27" s="581"/>
      <c r="E27" s="581"/>
      <c r="F27" s="581"/>
      <c r="G27" s="581"/>
      <c r="H27" s="49"/>
      <c r="I27" s="49"/>
    </row>
    <row r="28" spans="1:9" ht="20.100000000000001" customHeight="1" x14ac:dyDescent="0.3">
      <c r="A28" s="234"/>
      <c r="B28" s="234"/>
      <c r="C28" s="234"/>
      <c r="D28" s="105"/>
      <c r="E28" s="234"/>
      <c r="F28" s="103"/>
      <c r="G28" s="234"/>
      <c r="H28" s="234"/>
      <c r="I28" s="234"/>
    </row>
    <row r="29" spans="1:9" ht="12.75" thickBot="1" x14ac:dyDescent="0.35">
      <c r="G29" s="52" t="s">
        <v>78</v>
      </c>
    </row>
    <row r="30" spans="1:9" ht="20.100000000000001" customHeight="1" x14ac:dyDescent="0.3">
      <c r="A30" s="133" t="s">
        <v>24</v>
      </c>
      <c r="B30" s="134" t="s">
        <v>82</v>
      </c>
      <c r="C30" s="134" t="s">
        <v>79</v>
      </c>
      <c r="D30" s="621" t="s">
        <v>80</v>
      </c>
      <c r="E30" s="622"/>
      <c r="F30" s="623"/>
      <c r="G30" s="138" t="s">
        <v>81</v>
      </c>
    </row>
    <row r="31" spans="1:9" ht="20.100000000000001" customHeight="1" x14ac:dyDescent="0.3">
      <c r="A31" s="110" t="s">
        <v>11</v>
      </c>
      <c r="B31" s="108"/>
      <c r="C31" s="97">
        <v>0</v>
      </c>
      <c r="D31" s="108"/>
      <c r="E31" s="113" t="s">
        <v>100</v>
      </c>
      <c r="F31" s="97"/>
      <c r="G31" s="72"/>
    </row>
    <row r="32" spans="1:9" ht="20.100000000000001" customHeight="1" x14ac:dyDescent="0.3">
      <c r="A32" s="80" t="s">
        <v>13</v>
      </c>
      <c r="B32" s="98"/>
      <c r="C32" s="96">
        <v>0</v>
      </c>
      <c r="D32" s="98"/>
      <c r="E32" s="113" t="s">
        <v>100</v>
      </c>
      <c r="F32" s="96"/>
      <c r="G32" s="72"/>
    </row>
    <row r="33" spans="1:7" ht="20.100000000000001" customHeight="1" x14ac:dyDescent="0.3">
      <c r="A33" s="80" t="s">
        <v>13</v>
      </c>
      <c r="B33" s="98"/>
      <c r="C33" s="96">
        <v>0</v>
      </c>
      <c r="D33" s="98"/>
      <c r="E33" s="113" t="s">
        <v>100</v>
      </c>
      <c r="F33" s="96"/>
      <c r="G33" s="72"/>
    </row>
    <row r="34" spans="1:7" ht="20.100000000000001" customHeight="1" thickBot="1" x14ac:dyDescent="0.35">
      <c r="A34" s="617" t="s">
        <v>36</v>
      </c>
      <c r="B34" s="618"/>
      <c r="C34" s="618"/>
      <c r="D34" s="618"/>
      <c r="E34" s="618"/>
      <c r="F34" s="620"/>
      <c r="G34" s="120">
        <f>SUM(C31:C33)</f>
        <v>0</v>
      </c>
    </row>
  </sheetData>
  <mergeCells count="6">
    <mergeCell ref="A34:F34"/>
    <mergeCell ref="A2:G2"/>
    <mergeCell ref="A16:F16"/>
    <mergeCell ref="D5:F5"/>
    <mergeCell ref="A27:G27"/>
    <mergeCell ref="D30:F3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6" firstPageNumber="45" orientation="portrait" useFirstPageNumber="1" r:id="rId1"/>
  <headerFooter>
    <oddFooter>&amp;C&amp;10&amp;P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4" zoomScaleNormal="100" workbookViewId="0">
      <selection activeCell="F8" sqref="F8:F15"/>
    </sheetView>
  </sheetViews>
  <sheetFormatPr defaultRowHeight="24.95" customHeight="1" x14ac:dyDescent="0.3"/>
  <cols>
    <col min="1" max="1" width="18" style="451" customWidth="1"/>
    <col min="2" max="2" width="17.875" style="451" customWidth="1"/>
    <col min="3" max="3" width="16" style="473" customWidth="1"/>
    <col min="4" max="4" width="13.625" style="451" customWidth="1"/>
    <col min="5" max="5" width="15.75" style="473" customWidth="1"/>
    <col min="6" max="6" width="10.125" style="451" bestFit="1" customWidth="1"/>
    <col min="7" max="7" width="8.75" style="451" customWidth="1"/>
    <col min="8" max="256" width="9" style="451"/>
    <col min="257" max="257" width="17.75" style="451" customWidth="1"/>
    <col min="258" max="258" width="15.125" style="451" customWidth="1"/>
    <col min="259" max="259" width="18.75" style="451" customWidth="1"/>
    <col min="260" max="260" width="16.875" style="451" customWidth="1"/>
    <col min="261" max="261" width="17.125" style="451" customWidth="1"/>
    <col min="262" max="262" width="15" style="451" customWidth="1"/>
    <col min="263" max="263" width="8.75" style="451" customWidth="1"/>
    <col min="264" max="512" width="9" style="451"/>
    <col min="513" max="513" width="17.75" style="451" customWidth="1"/>
    <col min="514" max="514" width="15.125" style="451" customWidth="1"/>
    <col min="515" max="515" width="18.75" style="451" customWidth="1"/>
    <col min="516" max="516" width="16.875" style="451" customWidth="1"/>
    <col min="517" max="517" width="17.125" style="451" customWidth="1"/>
    <col min="518" max="518" width="15" style="451" customWidth="1"/>
    <col min="519" max="519" width="8.75" style="451" customWidth="1"/>
    <col min="520" max="768" width="9" style="451"/>
    <col min="769" max="769" width="17.75" style="451" customWidth="1"/>
    <col min="770" max="770" width="15.125" style="451" customWidth="1"/>
    <col min="771" max="771" width="18.75" style="451" customWidth="1"/>
    <col min="772" max="772" width="16.875" style="451" customWidth="1"/>
    <col min="773" max="773" width="17.125" style="451" customWidth="1"/>
    <col min="774" max="774" width="15" style="451" customWidth="1"/>
    <col min="775" max="775" width="8.75" style="451" customWidth="1"/>
    <col min="776" max="1024" width="9" style="451"/>
    <col min="1025" max="1025" width="17.75" style="451" customWidth="1"/>
    <col min="1026" max="1026" width="15.125" style="451" customWidth="1"/>
    <col min="1027" max="1027" width="18.75" style="451" customWidth="1"/>
    <col min="1028" max="1028" width="16.875" style="451" customWidth="1"/>
    <col min="1029" max="1029" width="17.125" style="451" customWidth="1"/>
    <col min="1030" max="1030" width="15" style="451" customWidth="1"/>
    <col min="1031" max="1031" width="8.75" style="451" customWidth="1"/>
    <col min="1032" max="1280" width="9" style="451"/>
    <col min="1281" max="1281" width="17.75" style="451" customWidth="1"/>
    <col min="1282" max="1282" width="15.125" style="451" customWidth="1"/>
    <col min="1283" max="1283" width="18.75" style="451" customWidth="1"/>
    <col min="1284" max="1284" width="16.875" style="451" customWidth="1"/>
    <col min="1285" max="1285" width="17.125" style="451" customWidth="1"/>
    <col min="1286" max="1286" width="15" style="451" customWidth="1"/>
    <col min="1287" max="1287" width="8.75" style="451" customWidth="1"/>
    <col min="1288" max="1536" width="9" style="451"/>
    <col min="1537" max="1537" width="17.75" style="451" customWidth="1"/>
    <col min="1538" max="1538" width="15.125" style="451" customWidth="1"/>
    <col min="1539" max="1539" width="18.75" style="451" customWidth="1"/>
    <col min="1540" max="1540" width="16.875" style="451" customWidth="1"/>
    <col min="1541" max="1541" width="17.125" style="451" customWidth="1"/>
    <col min="1542" max="1542" width="15" style="451" customWidth="1"/>
    <col min="1543" max="1543" width="8.75" style="451" customWidth="1"/>
    <col min="1544" max="1792" width="9" style="451"/>
    <col min="1793" max="1793" width="17.75" style="451" customWidth="1"/>
    <col min="1794" max="1794" width="15.125" style="451" customWidth="1"/>
    <col min="1795" max="1795" width="18.75" style="451" customWidth="1"/>
    <col min="1796" max="1796" width="16.875" style="451" customWidth="1"/>
    <col min="1797" max="1797" width="17.125" style="451" customWidth="1"/>
    <col min="1798" max="1798" width="15" style="451" customWidth="1"/>
    <col min="1799" max="1799" width="8.75" style="451" customWidth="1"/>
    <col min="1800" max="2048" width="9" style="451"/>
    <col min="2049" max="2049" width="17.75" style="451" customWidth="1"/>
    <col min="2050" max="2050" width="15.125" style="451" customWidth="1"/>
    <col min="2051" max="2051" width="18.75" style="451" customWidth="1"/>
    <col min="2052" max="2052" width="16.875" style="451" customWidth="1"/>
    <col min="2053" max="2053" width="17.125" style="451" customWidth="1"/>
    <col min="2054" max="2054" width="15" style="451" customWidth="1"/>
    <col min="2055" max="2055" width="8.75" style="451" customWidth="1"/>
    <col min="2056" max="2304" width="9" style="451"/>
    <col min="2305" max="2305" width="17.75" style="451" customWidth="1"/>
    <col min="2306" max="2306" width="15.125" style="451" customWidth="1"/>
    <col min="2307" max="2307" width="18.75" style="451" customWidth="1"/>
    <col min="2308" max="2308" width="16.875" style="451" customWidth="1"/>
    <col min="2309" max="2309" width="17.125" style="451" customWidth="1"/>
    <col min="2310" max="2310" width="15" style="451" customWidth="1"/>
    <col min="2311" max="2311" width="8.75" style="451" customWidth="1"/>
    <col min="2312" max="2560" width="9" style="451"/>
    <col min="2561" max="2561" width="17.75" style="451" customWidth="1"/>
    <col min="2562" max="2562" width="15.125" style="451" customWidth="1"/>
    <col min="2563" max="2563" width="18.75" style="451" customWidth="1"/>
    <col min="2564" max="2564" width="16.875" style="451" customWidth="1"/>
    <col min="2565" max="2565" width="17.125" style="451" customWidth="1"/>
    <col min="2566" max="2566" width="15" style="451" customWidth="1"/>
    <col min="2567" max="2567" width="8.75" style="451" customWidth="1"/>
    <col min="2568" max="2816" width="9" style="451"/>
    <col min="2817" max="2817" width="17.75" style="451" customWidth="1"/>
    <col min="2818" max="2818" width="15.125" style="451" customWidth="1"/>
    <col min="2819" max="2819" width="18.75" style="451" customWidth="1"/>
    <col min="2820" max="2820" width="16.875" style="451" customWidth="1"/>
    <col min="2821" max="2821" width="17.125" style="451" customWidth="1"/>
    <col min="2822" max="2822" width="15" style="451" customWidth="1"/>
    <col min="2823" max="2823" width="8.75" style="451" customWidth="1"/>
    <col min="2824" max="3072" width="9" style="451"/>
    <col min="3073" max="3073" width="17.75" style="451" customWidth="1"/>
    <col min="3074" max="3074" width="15.125" style="451" customWidth="1"/>
    <col min="3075" max="3075" width="18.75" style="451" customWidth="1"/>
    <col min="3076" max="3076" width="16.875" style="451" customWidth="1"/>
    <col min="3077" max="3077" width="17.125" style="451" customWidth="1"/>
    <col min="3078" max="3078" width="15" style="451" customWidth="1"/>
    <col min="3079" max="3079" width="8.75" style="451" customWidth="1"/>
    <col min="3080" max="3328" width="9" style="451"/>
    <col min="3329" max="3329" width="17.75" style="451" customWidth="1"/>
    <col min="3330" max="3330" width="15.125" style="451" customWidth="1"/>
    <col min="3331" max="3331" width="18.75" style="451" customWidth="1"/>
    <col min="3332" max="3332" width="16.875" style="451" customWidth="1"/>
    <col min="3333" max="3333" width="17.125" style="451" customWidth="1"/>
    <col min="3334" max="3334" width="15" style="451" customWidth="1"/>
    <col min="3335" max="3335" width="8.75" style="451" customWidth="1"/>
    <col min="3336" max="3584" width="9" style="451"/>
    <col min="3585" max="3585" width="17.75" style="451" customWidth="1"/>
    <col min="3586" max="3586" width="15.125" style="451" customWidth="1"/>
    <col min="3587" max="3587" width="18.75" style="451" customWidth="1"/>
    <col min="3588" max="3588" width="16.875" style="451" customWidth="1"/>
    <col min="3589" max="3589" width="17.125" style="451" customWidth="1"/>
    <col min="3590" max="3590" width="15" style="451" customWidth="1"/>
    <col min="3591" max="3591" width="8.75" style="451" customWidth="1"/>
    <col min="3592" max="3840" width="9" style="451"/>
    <col min="3841" max="3841" width="17.75" style="451" customWidth="1"/>
    <col min="3842" max="3842" width="15.125" style="451" customWidth="1"/>
    <col min="3843" max="3843" width="18.75" style="451" customWidth="1"/>
    <col min="3844" max="3844" width="16.875" style="451" customWidth="1"/>
    <col min="3845" max="3845" width="17.125" style="451" customWidth="1"/>
    <col min="3846" max="3846" width="15" style="451" customWidth="1"/>
    <col min="3847" max="3847" width="8.75" style="451" customWidth="1"/>
    <col min="3848" max="4096" width="9" style="451"/>
    <col min="4097" max="4097" width="17.75" style="451" customWidth="1"/>
    <col min="4098" max="4098" width="15.125" style="451" customWidth="1"/>
    <col min="4099" max="4099" width="18.75" style="451" customWidth="1"/>
    <col min="4100" max="4100" width="16.875" style="451" customWidth="1"/>
    <col min="4101" max="4101" width="17.125" style="451" customWidth="1"/>
    <col min="4102" max="4102" width="15" style="451" customWidth="1"/>
    <col min="4103" max="4103" width="8.75" style="451" customWidth="1"/>
    <col min="4104" max="4352" width="9" style="451"/>
    <col min="4353" max="4353" width="17.75" style="451" customWidth="1"/>
    <col min="4354" max="4354" width="15.125" style="451" customWidth="1"/>
    <col min="4355" max="4355" width="18.75" style="451" customWidth="1"/>
    <col min="4356" max="4356" width="16.875" style="451" customWidth="1"/>
    <col min="4357" max="4357" width="17.125" style="451" customWidth="1"/>
    <col min="4358" max="4358" width="15" style="451" customWidth="1"/>
    <col min="4359" max="4359" width="8.75" style="451" customWidth="1"/>
    <col min="4360" max="4608" width="9" style="451"/>
    <col min="4609" max="4609" width="17.75" style="451" customWidth="1"/>
    <col min="4610" max="4610" width="15.125" style="451" customWidth="1"/>
    <col min="4611" max="4611" width="18.75" style="451" customWidth="1"/>
    <col min="4612" max="4612" width="16.875" style="451" customWidth="1"/>
    <col min="4613" max="4613" width="17.125" style="451" customWidth="1"/>
    <col min="4614" max="4614" width="15" style="451" customWidth="1"/>
    <col min="4615" max="4615" width="8.75" style="451" customWidth="1"/>
    <col min="4616" max="4864" width="9" style="451"/>
    <col min="4865" max="4865" width="17.75" style="451" customWidth="1"/>
    <col min="4866" max="4866" width="15.125" style="451" customWidth="1"/>
    <col min="4867" max="4867" width="18.75" style="451" customWidth="1"/>
    <col min="4868" max="4868" width="16.875" style="451" customWidth="1"/>
    <col min="4869" max="4869" width="17.125" style="451" customWidth="1"/>
    <col min="4870" max="4870" width="15" style="451" customWidth="1"/>
    <col min="4871" max="4871" width="8.75" style="451" customWidth="1"/>
    <col min="4872" max="5120" width="9" style="451"/>
    <col min="5121" max="5121" width="17.75" style="451" customWidth="1"/>
    <col min="5122" max="5122" width="15.125" style="451" customWidth="1"/>
    <col min="5123" max="5123" width="18.75" style="451" customWidth="1"/>
    <col min="5124" max="5124" width="16.875" style="451" customWidth="1"/>
    <col min="5125" max="5125" width="17.125" style="451" customWidth="1"/>
    <col min="5126" max="5126" width="15" style="451" customWidth="1"/>
    <col min="5127" max="5127" width="8.75" style="451" customWidth="1"/>
    <col min="5128" max="5376" width="9" style="451"/>
    <col min="5377" max="5377" width="17.75" style="451" customWidth="1"/>
    <col min="5378" max="5378" width="15.125" style="451" customWidth="1"/>
    <col min="5379" max="5379" width="18.75" style="451" customWidth="1"/>
    <col min="5380" max="5380" width="16.875" style="451" customWidth="1"/>
    <col min="5381" max="5381" width="17.125" style="451" customWidth="1"/>
    <col min="5382" max="5382" width="15" style="451" customWidth="1"/>
    <col min="5383" max="5383" width="8.75" style="451" customWidth="1"/>
    <col min="5384" max="5632" width="9" style="451"/>
    <col min="5633" max="5633" width="17.75" style="451" customWidth="1"/>
    <col min="5634" max="5634" width="15.125" style="451" customWidth="1"/>
    <col min="5635" max="5635" width="18.75" style="451" customWidth="1"/>
    <col min="5636" max="5636" width="16.875" style="451" customWidth="1"/>
    <col min="5637" max="5637" width="17.125" style="451" customWidth="1"/>
    <col min="5638" max="5638" width="15" style="451" customWidth="1"/>
    <col min="5639" max="5639" width="8.75" style="451" customWidth="1"/>
    <col min="5640" max="5888" width="9" style="451"/>
    <col min="5889" max="5889" width="17.75" style="451" customWidth="1"/>
    <col min="5890" max="5890" width="15.125" style="451" customWidth="1"/>
    <col min="5891" max="5891" width="18.75" style="451" customWidth="1"/>
    <col min="5892" max="5892" width="16.875" style="451" customWidth="1"/>
    <col min="5893" max="5893" width="17.125" style="451" customWidth="1"/>
    <col min="5894" max="5894" width="15" style="451" customWidth="1"/>
    <col min="5895" max="5895" width="8.75" style="451" customWidth="1"/>
    <col min="5896" max="6144" width="9" style="451"/>
    <col min="6145" max="6145" width="17.75" style="451" customWidth="1"/>
    <col min="6146" max="6146" width="15.125" style="451" customWidth="1"/>
    <col min="6147" max="6147" width="18.75" style="451" customWidth="1"/>
    <col min="6148" max="6148" width="16.875" style="451" customWidth="1"/>
    <col min="6149" max="6149" width="17.125" style="451" customWidth="1"/>
    <col min="6150" max="6150" width="15" style="451" customWidth="1"/>
    <col min="6151" max="6151" width="8.75" style="451" customWidth="1"/>
    <col min="6152" max="6400" width="9" style="451"/>
    <col min="6401" max="6401" width="17.75" style="451" customWidth="1"/>
    <col min="6402" max="6402" width="15.125" style="451" customWidth="1"/>
    <col min="6403" max="6403" width="18.75" style="451" customWidth="1"/>
    <col min="6404" max="6404" width="16.875" style="451" customWidth="1"/>
    <col min="6405" max="6405" width="17.125" style="451" customWidth="1"/>
    <col min="6406" max="6406" width="15" style="451" customWidth="1"/>
    <col min="6407" max="6407" width="8.75" style="451" customWidth="1"/>
    <col min="6408" max="6656" width="9" style="451"/>
    <col min="6657" max="6657" width="17.75" style="451" customWidth="1"/>
    <col min="6658" max="6658" width="15.125" style="451" customWidth="1"/>
    <col min="6659" max="6659" width="18.75" style="451" customWidth="1"/>
    <col min="6660" max="6660" width="16.875" style="451" customWidth="1"/>
    <col min="6661" max="6661" width="17.125" style="451" customWidth="1"/>
    <col min="6662" max="6662" width="15" style="451" customWidth="1"/>
    <col min="6663" max="6663" width="8.75" style="451" customWidth="1"/>
    <col min="6664" max="6912" width="9" style="451"/>
    <col min="6913" max="6913" width="17.75" style="451" customWidth="1"/>
    <col min="6914" max="6914" width="15.125" style="451" customWidth="1"/>
    <col min="6915" max="6915" width="18.75" style="451" customWidth="1"/>
    <col min="6916" max="6916" width="16.875" style="451" customWidth="1"/>
    <col min="6917" max="6917" width="17.125" style="451" customWidth="1"/>
    <col min="6918" max="6918" width="15" style="451" customWidth="1"/>
    <col min="6919" max="6919" width="8.75" style="451" customWidth="1"/>
    <col min="6920" max="7168" width="9" style="451"/>
    <col min="7169" max="7169" width="17.75" style="451" customWidth="1"/>
    <col min="7170" max="7170" width="15.125" style="451" customWidth="1"/>
    <col min="7171" max="7171" width="18.75" style="451" customWidth="1"/>
    <col min="7172" max="7172" width="16.875" style="451" customWidth="1"/>
    <col min="7173" max="7173" width="17.125" style="451" customWidth="1"/>
    <col min="7174" max="7174" width="15" style="451" customWidth="1"/>
    <col min="7175" max="7175" width="8.75" style="451" customWidth="1"/>
    <col min="7176" max="7424" width="9" style="451"/>
    <col min="7425" max="7425" width="17.75" style="451" customWidth="1"/>
    <col min="7426" max="7426" width="15.125" style="451" customWidth="1"/>
    <col min="7427" max="7427" width="18.75" style="451" customWidth="1"/>
    <col min="7428" max="7428" width="16.875" style="451" customWidth="1"/>
    <col min="7429" max="7429" width="17.125" style="451" customWidth="1"/>
    <col min="7430" max="7430" width="15" style="451" customWidth="1"/>
    <col min="7431" max="7431" width="8.75" style="451" customWidth="1"/>
    <col min="7432" max="7680" width="9" style="451"/>
    <col min="7681" max="7681" width="17.75" style="451" customWidth="1"/>
    <col min="7682" max="7682" width="15.125" style="451" customWidth="1"/>
    <col min="7683" max="7683" width="18.75" style="451" customWidth="1"/>
    <col min="7684" max="7684" width="16.875" style="451" customWidth="1"/>
    <col min="7685" max="7685" width="17.125" style="451" customWidth="1"/>
    <col min="7686" max="7686" width="15" style="451" customWidth="1"/>
    <col min="7687" max="7687" width="8.75" style="451" customWidth="1"/>
    <col min="7688" max="7936" width="9" style="451"/>
    <col min="7937" max="7937" width="17.75" style="451" customWidth="1"/>
    <col min="7938" max="7938" width="15.125" style="451" customWidth="1"/>
    <col min="7939" max="7939" width="18.75" style="451" customWidth="1"/>
    <col min="7940" max="7940" width="16.875" style="451" customWidth="1"/>
    <col min="7941" max="7941" width="17.125" style="451" customWidth="1"/>
    <col min="7942" max="7942" width="15" style="451" customWidth="1"/>
    <col min="7943" max="7943" width="8.75" style="451" customWidth="1"/>
    <col min="7944" max="8192" width="9" style="451"/>
    <col min="8193" max="8193" width="17.75" style="451" customWidth="1"/>
    <col min="8194" max="8194" width="15.125" style="451" customWidth="1"/>
    <col min="8195" max="8195" width="18.75" style="451" customWidth="1"/>
    <col min="8196" max="8196" width="16.875" style="451" customWidth="1"/>
    <col min="8197" max="8197" width="17.125" style="451" customWidth="1"/>
    <col min="8198" max="8198" width="15" style="451" customWidth="1"/>
    <col min="8199" max="8199" width="8.75" style="451" customWidth="1"/>
    <col min="8200" max="8448" width="9" style="451"/>
    <col min="8449" max="8449" width="17.75" style="451" customWidth="1"/>
    <col min="8450" max="8450" width="15.125" style="451" customWidth="1"/>
    <col min="8451" max="8451" width="18.75" style="451" customWidth="1"/>
    <col min="8452" max="8452" width="16.875" style="451" customWidth="1"/>
    <col min="8453" max="8453" width="17.125" style="451" customWidth="1"/>
    <col min="8454" max="8454" width="15" style="451" customWidth="1"/>
    <col min="8455" max="8455" width="8.75" style="451" customWidth="1"/>
    <col min="8456" max="8704" width="9" style="451"/>
    <col min="8705" max="8705" width="17.75" style="451" customWidth="1"/>
    <col min="8706" max="8706" width="15.125" style="451" customWidth="1"/>
    <col min="8707" max="8707" width="18.75" style="451" customWidth="1"/>
    <col min="8708" max="8708" width="16.875" style="451" customWidth="1"/>
    <col min="8709" max="8709" width="17.125" style="451" customWidth="1"/>
    <col min="8710" max="8710" width="15" style="451" customWidth="1"/>
    <col min="8711" max="8711" width="8.75" style="451" customWidth="1"/>
    <col min="8712" max="8960" width="9" style="451"/>
    <col min="8961" max="8961" width="17.75" style="451" customWidth="1"/>
    <col min="8962" max="8962" width="15.125" style="451" customWidth="1"/>
    <col min="8963" max="8963" width="18.75" style="451" customWidth="1"/>
    <col min="8964" max="8964" width="16.875" style="451" customWidth="1"/>
    <col min="8965" max="8965" width="17.125" style="451" customWidth="1"/>
    <col min="8966" max="8966" width="15" style="451" customWidth="1"/>
    <col min="8967" max="8967" width="8.75" style="451" customWidth="1"/>
    <col min="8968" max="9216" width="9" style="451"/>
    <col min="9217" max="9217" width="17.75" style="451" customWidth="1"/>
    <col min="9218" max="9218" width="15.125" style="451" customWidth="1"/>
    <col min="9219" max="9219" width="18.75" style="451" customWidth="1"/>
    <col min="9220" max="9220" width="16.875" style="451" customWidth="1"/>
    <col min="9221" max="9221" width="17.125" style="451" customWidth="1"/>
    <col min="9222" max="9222" width="15" style="451" customWidth="1"/>
    <col min="9223" max="9223" width="8.75" style="451" customWidth="1"/>
    <col min="9224" max="9472" width="9" style="451"/>
    <col min="9473" max="9473" width="17.75" style="451" customWidth="1"/>
    <col min="9474" max="9474" width="15.125" style="451" customWidth="1"/>
    <col min="9475" max="9475" width="18.75" style="451" customWidth="1"/>
    <col min="9476" max="9476" width="16.875" style="451" customWidth="1"/>
    <col min="9477" max="9477" width="17.125" style="451" customWidth="1"/>
    <col min="9478" max="9478" width="15" style="451" customWidth="1"/>
    <col min="9479" max="9479" width="8.75" style="451" customWidth="1"/>
    <col min="9480" max="9728" width="9" style="451"/>
    <col min="9729" max="9729" width="17.75" style="451" customWidth="1"/>
    <col min="9730" max="9730" width="15.125" style="451" customWidth="1"/>
    <col min="9731" max="9731" width="18.75" style="451" customWidth="1"/>
    <col min="9732" max="9732" width="16.875" style="451" customWidth="1"/>
    <col min="9733" max="9733" width="17.125" style="451" customWidth="1"/>
    <col min="9734" max="9734" width="15" style="451" customWidth="1"/>
    <col min="9735" max="9735" width="8.75" style="451" customWidth="1"/>
    <col min="9736" max="9984" width="9" style="451"/>
    <col min="9985" max="9985" width="17.75" style="451" customWidth="1"/>
    <col min="9986" max="9986" width="15.125" style="451" customWidth="1"/>
    <col min="9987" max="9987" width="18.75" style="451" customWidth="1"/>
    <col min="9988" max="9988" width="16.875" style="451" customWidth="1"/>
    <col min="9989" max="9989" width="17.125" style="451" customWidth="1"/>
    <col min="9990" max="9990" width="15" style="451" customWidth="1"/>
    <col min="9991" max="9991" width="8.75" style="451" customWidth="1"/>
    <col min="9992" max="10240" width="9" style="451"/>
    <col min="10241" max="10241" width="17.75" style="451" customWidth="1"/>
    <col min="10242" max="10242" width="15.125" style="451" customWidth="1"/>
    <col min="10243" max="10243" width="18.75" style="451" customWidth="1"/>
    <col min="10244" max="10244" width="16.875" style="451" customWidth="1"/>
    <col min="10245" max="10245" width="17.125" style="451" customWidth="1"/>
    <col min="10246" max="10246" width="15" style="451" customWidth="1"/>
    <col min="10247" max="10247" width="8.75" style="451" customWidth="1"/>
    <col min="10248" max="10496" width="9" style="451"/>
    <col min="10497" max="10497" width="17.75" style="451" customWidth="1"/>
    <col min="10498" max="10498" width="15.125" style="451" customWidth="1"/>
    <col min="10499" max="10499" width="18.75" style="451" customWidth="1"/>
    <col min="10500" max="10500" width="16.875" style="451" customWidth="1"/>
    <col min="10501" max="10501" width="17.125" style="451" customWidth="1"/>
    <col min="10502" max="10502" width="15" style="451" customWidth="1"/>
    <col min="10503" max="10503" width="8.75" style="451" customWidth="1"/>
    <col min="10504" max="10752" width="9" style="451"/>
    <col min="10753" max="10753" width="17.75" style="451" customWidth="1"/>
    <col min="10754" max="10754" width="15.125" style="451" customWidth="1"/>
    <col min="10755" max="10755" width="18.75" style="451" customWidth="1"/>
    <col min="10756" max="10756" width="16.875" style="451" customWidth="1"/>
    <col min="10757" max="10757" width="17.125" style="451" customWidth="1"/>
    <col min="10758" max="10758" width="15" style="451" customWidth="1"/>
    <col min="10759" max="10759" width="8.75" style="451" customWidth="1"/>
    <col min="10760" max="11008" width="9" style="451"/>
    <col min="11009" max="11009" width="17.75" style="451" customWidth="1"/>
    <col min="11010" max="11010" width="15.125" style="451" customWidth="1"/>
    <col min="11011" max="11011" width="18.75" style="451" customWidth="1"/>
    <col min="11012" max="11012" width="16.875" style="451" customWidth="1"/>
    <col min="11013" max="11013" width="17.125" style="451" customWidth="1"/>
    <col min="11014" max="11014" width="15" style="451" customWidth="1"/>
    <col min="11015" max="11015" width="8.75" style="451" customWidth="1"/>
    <col min="11016" max="11264" width="9" style="451"/>
    <col min="11265" max="11265" width="17.75" style="451" customWidth="1"/>
    <col min="11266" max="11266" width="15.125" style="451" customWidth="1"/>
    <col min="11267" max="11267" width="18.75" style="451" customWidth="1"/>
    <col min="11268" max="11268" width="16.875" style="451" customWidth="1"/>
    <col min="11269" max="11269" width="17.125" style="451" customWidth="1"/>
    <col min="11270" max="11270" width="15" style="451" customWidth="1"/>
    <col min="11271" max="11271" width="8.75" style="451" customWidth="1"/>
    <col min="11272" max="11520" width="9" style="451"/>
    <col min="11521" max="11521" width="17.75" style="451" customWidth="1"/>
    <col min="11522" max="11522" width="15.125" style="451" customWidth="1"/>
    <col min="11523" max="11523" width="18.75" style="451" customWidth="1"/>
    <col min="11524" max="11524" width="16.875" style="451" customWidth="1"/>
    <col min="11525" max="11525" width="17.125" style="451" customWidth="1"/>
    <col min="11526" max="11526" width="15" style="451" customWidth="1"/>
    <col min="11527" max="11527" width="8.75" style="451" customWidth="1"/>
    <col min="11528" max="11776" width="9" style="451"/>
    <col min="11777" max="11777" width="17.75" style="451" customWidth="1"/>
    <col min="11778" max="11778" width="15.125" style="451" customWidth="1"/>
    <col min="11779" max="11779" width="18.75" style="451" customWidth="1"/>
    <col min="11780" max="11780" width="16.875" style="451" customWidth="1"/>
    <col min="11781" max="11781" width="17.125" style="451" customWidth="1"/>
    <col min="11782" max="11782" width="15" style="451" customWidth="1"/>
    <col min="11783" max="11783" width="8.75" style="451" customWidth="1"/>
    <col min="11784" max="12032" width="9" style="451"/>
    <col min="12033" max="12033" width="17.75" style="451" customWidth="1"/>
    <col min="12034" max="12034" width="15.125" style="451" customWidth="1"/>
    <col min="12035" max="12035" width="18.75" style="451" customWidth="1"/>
    <col min="12036" max="12036" width="16.875" style="451" customWidth="1"/>
    <col min="12037" max="12037" width="17.125" style="451" customWidth="1"/>
    <col min="12038" max="12038" width="15" style="451" customWidth="1"/>
    <col min="12039" max="12039" width="8.75" style="451" customWidth="1"/>
    <col min="12040" max="12288" width="9" style="451"/>
    <col min="12289" max="12289" width="17.75" style="451" customWidth="1"/>
    <col min="12290" max="12290" width="15.125" style="451" customWidth="1"/>
    <col min="12291" max="12291" width="18.75" style="451" customWidth="1"/>
    <col min="12292" max="12292" width="16.875" style="451" customWidth="1"/>
    <col min="12293" max="12293" width="17.125" style="451" customWidth="1"/>
    <col min="12294" max="12294" width="15" style="451" customWidth="1"/>
    <col min="12295" max="12295" width="8.75" style="451" customWidth="1"/>
    <col min="12296" max="12544" width="9" style="451"/>
    <col min="12545" max="12545" width="17.75" style="451" customWidth="1"/>
    <col min="12546" max="12546" width="15.125" style="451" customWidth="1"/>
    <col min="12547" max="12547" width="18.75" style="451" customWidth="1"/>
    <col min="12548" max="12548" width="16.875" style="451" customWidth="1"/>
    <col min="12549" max="12549" width="17.125" style="451" customWidth="1"/>
    <col min="12550" max="12550" width="15" style="451" customWidth="1"/>
    <col min="12551" max="12551" width="8.75" style="451" customWidth="1"/>
    <col min="12552" max="12800" width="9" style="451"/>
    <col min="12801" max="12801" width="17.75" style="451" customWidth="1"/>
    <col min="12802" max="12802" width="15.125" style="451" customWidth="1"/>
    <col min="12803" max="12803" width="18.75" style="451" customWidth="1"/>
    <col min="12804" max="12804" width="16.875" style="451" customWidth="1"/>
    <col min="12805" max="12805" width="17.125" style="451" customWidth="1"/>
    <col min="12806" max="12806" width="15" style="451" customWidth="1"/>
    <col min="12807" max="12807" width="8.75" style="451" customWidth="1"/>
    <col min="12808" max="13056" width="9" style="451"/>
    <col min="13057" max="13057" width="17.75" style="451" customWidth="1"/>
    <col min="13058" max="13058" width="15.125" style="451" customWidth="1"/>
    <col min="13059" max="13059" width="18.75" style="451" customWidth="1"/>
    <col min="13060" max="13060" width="16.875" style="451" customWidth="1"/>
    <col min="13061" max="13061" width="17.125" style="451" customWidth="1"/>
    <col min="13062" max="13062" width="15" style="451" customWidth="1"/>
    <col min="13063" max="13063" width="8.75" style="451" customWidth="1"/>
    <col min="13064" max="13312" width="9" style="451"/>
    <col min="13313" max="13313" width="17.75" style="451" customWidth="1"/>
    <col min="13314" max="13314" width="15.125" style="451" customWidth="1"/>
    <col min="13315" max="13315" width="18.75" style="451" customWidth="1"/>
    <col min="13316" max="13316" width="16.875" style="451" customWidth="1"/>
    <col min="13317" max="13317" width="17.125" style="451" customWidth="1"/>
    <col min="13318" max="13318" width="15" style="451" customWidth="1"/>
    <col min="13319" max="13319" width="8.75" style="451" customWidth="1"/>
    <col min="13320" max="13568" width="9" style="451"/>
    <col min="13569" max="13569" width="17.75" style="451" customWidth="1"/>
    <col min="13570" max="13570" width="15.125" style="451" customWidth="1"/>
    <col min="13571" max="13571" width="18.75" style="451" customWidth="1"/>
    <col min="13572" max="13572" width="16.875" style="451" customWidth="1"/>
    <col min="13573" max="13573" width="17.125" style="451" customWidth="1"/>
    <col min="13574" max="13574" width="15" style="451" customWidth="1"/>
    <col min="13575" max="13575" width="8.75" style="451" customWidth="1"/>
    <col min="13576" max="13824" width="9" style="451"/>
    <col min="13825" max="13825" width="17.75" style="451" customWidth="1"/>
    <col min="13826" max="13826" width="15.125" style="451" customWidth="1"/>
    <col min="13827" max="13827" width="18.75" style="451" customWidth="1"/>
    <col min="13828" max="13828" width="16.875" style="451" customWidth="1"/>
    <col min="13829" max="13829" width="17.125" style="451" customWidth="1"/>
    <col min="13830" max="13830" width="15" style="451" customWidth="1"/>
    <col min="13831" max="13831" width="8.75" style="451" customWidth="1"/>
    <col min="13832" max="14080" width="9" style="451"/>
    <col min="14081" max="14081" width="17.75" style="451" customWidth="1"/>
    <col min="14082" max="14082" width="15.125" style="451" customWidth="1"/>
    <col min="14083" max="14083" width="18.75" style="451" customWidth="1"/>
    <col min="14084" max="14084" width="16.875" style="451" customWidth="1"/>
    <col min="14085" max="14085" width="17.125" style="451" customWidth="1"/>
    <col min="14086" max="14086" width="15" style="451" customWidth="1"/>
    <col min="14087" max="14087" width="8.75" style="451" customWidth="1"/>
    <col min="14088" max="14336" width="9" style="451"/>
    <col min="14337" max="14337" width="17.75" style="451" customWidth="1"/>
    <col min="14338" max="14338" width="15.125" style="451" customWidth="1"/>
    <col min="14339" max="14339" width="18.75" style="451" customWidth="1"/>
    <col min="14340" max="14340" width="16.875" style="451" customWidth="1"/>
    <col min="14341" max="14341" width="17.125" style="451" customWidth="1"/>
    <col min="14342" max="14342" width="15" style="451" customWidth="1"/>
    <col min="14343" max="14343" width="8.75" style="451" customWidth="1"/>
    <col min="14344" max="14592" width="9" style="451"/>
    <col min="14593" max="14593" width="17.75" style="451" customWidth="1"/>
    <col min="14594" max="14594" width="15.125" style="451" customWidth="1"/>
    <col min="14595" max="14595" width="18.75" style="451" customWidth="1"/>
    <col min="14596" max="14596" width="16.875" style="451" customWidth="1"/>
    <col min="14597" max="14597" width="17.125" style="451" customWidth="1"/>
    <col min="14598" max="14598" width="15" style="451" customWidth="1"/>
    <col min="14599" max="14599" width="8.75" style="451" customWidth="1"/>
    <col min="14600" max="14848" width="9" style="451"/>
    <col min="14849" max="14849" width="17.75" style="451" customWidth="1"/>
    <col min="14850" max="14850" width="15.125" style="451" customWidth="1"/>
    <col min="14851" max="14851" width="18.75" style="451" customWidth="1"/>
    <col min="14852" max="14852" width="16.875" style="451" customWidth="1"/>
    <col min="14853" max="14853" width="17.125" style="451" customWidth="1"/>
    <col min="14854" max="14854" width="15" style="451" customWidth="1"/>
    <col min="14855" max="14855" width="8.75" style="451" customWidth="1"/>
    <col min="14856" max="15104" width="9" style="451"/>
    <col min="15105" max="15105" width="17.75" style="451" customWidth="1"/>
    <col min="15106" max="15106" width="15.125" style="451" customWidth="1"/>
    <col min="15107" max="15107" width="18.75" style="451" customWidth="1"/>
    <col min="15108" max="15108" width="16.875" style="451" customWidth="1"/>
    <col min="15109" max="15109" width="17.125" style="451" customWidth="1"/>
    <col min="15110" max="15110" width="15" style="451" customWidth="1"/>
    <col min="15111" max="15111" width="8.75" style="451" customWidth="1"/>
    <col min="15112" max="15360" width="9" style="451"/>
    <col min="15361" max="15361" width="17.75" style="451" customWidth="1"/>
    <col min="15362" max="15362" width="15.125" style="451" customWidth="1"/>
    <col min="15363" max="15363" width="18.75" style="451" customWidth="1"/>
    <col min="15364" max="15364" width="16.875" style="451" customWidth="1"/>
    <col min="15365" max="15365" width="17.125" style="451" customWidth="1"/>
    <col min="15366" max="15366" width="15" style="451" customWidth="1"/>
    <col min="15367" max="15367" width="8.75" style="451" customWidth="1"/>
    <col min="15368" max="15616" width="9" style="451"/>
    <col min="15617" max="15617" width="17.75" style="451" customWidth="1"/>
    <col min="15618" max="15618" width="15.125" style="451" customWidth="1"/>
    <col min="15619" max="15619" width="18.75" style="451" customWidth="1"/>
    <col min="15620" max="15620" width="16.875" style="451" customWidth="1"/>
    <col min="15621" max="15621" width="17.125" style="451" customWidth="1"/>
    <col min="15622" max="15622" width="15" style="451" customWidth="1"/>
    <col min="15623" max="15623" width="8.75" style="451" customWidth="1"/>
    <col min="15624" max="15872" width="9" style="451"/>
    <col min="15873" max="15873" width="17.75" style="451" customWidth="1"/>
    <col min="15874" max="15874" width="15.125" style="451" customWidth="1"/>
    <col min="15875" max="15875" width="18.75" style="451" customWidth="1"/>
    <col min="15876" max="15876" width="16.875" style="451" customWidth="1"/>
    <col min="15877" max="15877" width="17.125" style="451" customWidth="1"/>
    <col min="15878" max="15878" width="15" style="451" customWidth="1"/>
    <col min="15879" max="15879" width="8.75" style="451" customWidth="1"/>
    <col min="15880" max="16128" width="9" style="451"/>
    <col min="16129" max="16129" width="17.75" style="451" customWidth="1"/>
    <col min="16130" max="16130" width="15.125" style="451" customWidth="1"/>
    <col min="16131" max="16131" width="18.75" style="451" customWidth="1"/>
    <col min="16132" max="16132" width="16.875" style="451" customWidth="1"/>
    <col min="16133" max="16133" width="17.125" style="451" customWidth="1"/>
    <col min="16134" max="16134" width="15" style="451" customWidth="1"/>
    <col min="16135" max="16135" width="8.75" style="451" customWidth="1"/>
    <col min="16136" max="16384" width="9" style="451"/>
  </cols>
  <sheetData>
    <row r="1" spans="1:11" s="9" customFormat="1" ht="13.5" x14ac:dyDescent="0.3">
      <c r="A1" s="563" t="s">
        <v>382</v>
      </c>
      <c r="B1" s="563"/>
      <c r="C1" s="563"/>
      <c r="D1" s="563"/>
      <c r="E1" s="563"/>
      <c r="F1" s="563"/>
      <c r="G1" s="563"/>
    </row>
    <row r="2" spans="1:11" s="9" customFormat="1" ht="31.5" x14ac:dyDescent="0.3">
      <c r="A2" s="639" t="s">
        <v>383</v>
      </c>
      <c r="B2" s="639"/>
      <c r="C2" s="639"/>
      <c r="D2" s="639"/>
      <c r="E2" s="639"/>
      <c r="F2" s="639"/>
      <c r="G2" s="639"/>
    </row>
    <row r="3" spans="1:11" s="450" customFormat="1" ht="12" x14ac:dyDescent="0.3">
      <c r="A3" s="449"/>
      <c r="B3" s="449"/>
      <c r="C3" s="449"/>
      <c r="D3" s="449"/>
      <c r="E3" s="449"/>
      <c r="F3" s="449"/>
      <c r="G3" s="449"/>
    </row>
    <row r="4" spans="1:11" ht="24.75" customHeight="1" x14ac:dyDescent="0.3">
      <c r="A4" s="624" t="s">
        <v>384</v>
      </c>
      <c r="B4" s="624"/>
      <c r="C4" s="624"/>
      <c r="D4" s="624"/>
      <c r="E4" s="624"/>
      <c r="F4" s="624"/>
      <c r="G4" s="624"/>
    </row>
    <row r="5" spans="1:11" ht="24.75" customHeight="1" thickBot="1" x14ac:dyDescent="0.35">
      <c r="A5" s="625" t="s">
        <v>385</v>
      </c>
      <c r="B5" s="625"/>
      <c r="C5" s="625"/>
      <c r="D5" s="625"/>
      <c r="E5" s="625"/>
      <c r="F5" s="625"/>
      <c r="G5" s="625"/>
    </row>
    <row r="6" spans="1:11" s="456" customFormat="1" ht="24.75" customHeight="1" thickBot="1" x14ac:dyDescent="0.35">
      <c r="A6" s="452" t="s">
        <v>386</v>
      </c>
      <c r="B6" s="453" t="s">
        <v>387</v>
      </c>
      <c r="C6" s="453" t="s">
        <v>388</v>
      </c>
      <c r="D6" s="453" t="s">
        <v>389</v>
      </c>
      <c r="E6" s="453" t="s">
        <v>390</v>
      </c>
      <c r="F6" s="454" t="s">
        <v>391</v>
      </c>
      <c r="G6" s="455" t="s">
        <v>392</v>
      </c>
    </row>
    <row r="7" spans="1:11" s="456" customFormat="1" ht="24.75" customHeight="1" thickTop="1" x14ac:dyDescent="0.3">
      <c r="A7" s="457" t="s">
        <v>393</v>
      </c>
      <c r="B7" s="458"/>
      <c r="C7" s="459"/>
      <c r="D7" s="459"/>
      <c r="E7" s="459"/>
      <c r="F7" s="460">
        <f>SUM(F8:F15)</f>
        <v>84074709</v>
      </c>
      <c r="G7" s="461"/>
    </row>
    <row r="8" spans="1:11" s="456" customFormat="1" ht="24.75" customHeight="1" x14ac:dyDescent="0.3">
      <c r="A8" s="462" t="s">
        <v>394</v>
      </c>
      <c r="B8" s="488" t="s">
        <v>395</v>
      </c>
      <c r="C8" s="463" t="s">
        <v>396</v>
      </c>
      <c r="D8" s="463" t="s">
        <v>397</v>
      </c>
      <c r="E8" s="463" t="s">
        <v>398</v>
      </c>
      <c r="F8" s="464">
        <v>11853951</v>
      </c>
      <c r="G8" s="465" t="s">
        <v>399</v>
      </c>
    </row>
    <row r="9" spans="1:11" s="456" customFormat="1" ht="24.75" customHeight="1" x14ac:dyDescent="0.3">
      <c r="A9" s="462" t="s">
        <v>400</v>
      </c>
      <c r="B9" s="488" t="s">
        <v>395</v>
      </c>
      <c r="C9" s="463" t="s">
        <v>401</v>
      </c>
      <c r="D9" s="463" t="s">
        <v>402</v>
      </c>
      <c r="E9" s="463" t="s">
        <v>403</v>
      </c>
      <c r="F9" s="464">
        <v>4500743</v>
      </c>
      <c r="G9" s="465" t="s">
        <v>399</v>
      </c>
    </row>
    <row r="10" spans="1:11" s="456" customFormat="1" ht="24.75" customHeight="1" x14ac:dyDescent="0.3">
      <c r="A10" s="462" t="s">
        <v>404</v>
      </c>
      <c r="B10" s="488" t="s">
        <v>395</v>
      </c>
      <c r="C10" s="463" t="s">
        <v>405</v>
      </c>
      <c r="D10" s="463" t="s">
        <v>406</v>
      </c>
      <c r="E10" s="463" t="s">
        <v>407</v>
      </c>
      <c r="F10" s="464">
        <v>18725835</v>
      </c>
      <c r="G10" s="465" t="s">
        <v>399</v>
      </c>
    </row>
    <row r="11" spans="1:11" s="456" customFormat="1" ht="24.75" customHeight="1" x14ac:dyDescent="0.3">
      <c r="A11" s="462" t="s">
        <v>408</v>
      </c>
      <c r="B11" s="489" t="s">
        <v>395</v>
      </c>
      <c r="C11" s="466" t="s">
        <v>405</v>
      </c>
      <c r="D11" s="466" t="s">
        <v>409</v>
      </c>
      <c r="E11" s="466" t="s">
        <v>410</v>
      </c>
      <c r="F11" s="467">
        <v>9459260</v>
      </c>
      <c r="G11" s="468" t="s">
        <v>411</v>
      </c>
    </row>
    <row r="12" spans="1:11" s="456" customFormat="1" ht="24.75" customHeight="1" x14ac:dyDescent="0.3">
      <c r="A12" s="462" t="s">
        <v>412</v>
      </c>
      <c r="B12" s="488" t="s">
        <v>395</v>
      </c>
      <c r="C12" s="466" t="s">
        <v>396</v>
      </c>
      <c r="D12" s="466" t="s">
        <v>413</v>
      </c>
      <c r="E12" s="466" t="s">
        <v>398</v>
      </c>
      <c r="F12" s="467">
        <v>3000000</v>
      </c>
      <c r="G12" s="468" t="s">
        <v>399</v>
      </c>
    </row>
    <row r="13" spans="1:11" s="456" customFormat="1" ht="24.75" customHeight="1" x14ac:dyDescent="0.3">
      <c r="A13" s="462" t="s">
        <v>414</v>
      </c>
      <c r="B13" s="488" t="s">
        <v>395</v>
      </c>
      <c r="C13" s="466" t="s">
        <v>396</v>
      </c>
      <c r="D13" s="466" t="s">
        <v>415</v>
      </c>
      <c r="E13" s="466" t="s">
        <v>398</v>
      </c>
      <c r="F13" s="467">
        <v>5000000</v>
      </c>
      <c r="G13" s="468" t="s">
        <v>399</v>
      </c>
    </row>
    <row r="14" spans="1:11" s="456" customFormat="1" ht="24.75" customHeight="1" x14ac:dyDescent="0.3">
      <c r="A14" s="462" t="s">
        <v>416</v>
      </c>
      <c r="B14" s="488" t="s">
        <v>395</v>
      </c>
      <c r="C14" s="466" t="s">
        <v>396</v>
      </c>
      <c r="D14" s="466" t="s">
        <v>417</v>
      </c>
      <c r="E14" s="466" t="s">
        <v>396</v>
      </c>
      <c r="F14" s="467">
        <v>23700000</v>
      </c>
      <c r="G14" s="468" t="s">
        <v>399</v>
      </c>
    </row>
    <row r="15" spans="1:11" s="456" customFormat="1" ht="24.75" customHeight="1" thickBot="1" x14ac:dyDescent="0.35">
      <c r="A15" s="469" t="s">
        <v>418</v>
      </c>
      <c r="B15" s="490" t="s">
        <v>395</v>
      </c>
      <c r="C15" s="491" t="s">
        <v>405</v>
      </c>
      <c r="D15" s="491" t="s">
        <v>419</v>
      </c>
      <c r="E15" s="492" t="s">
        <v>420</v>
      </c>
      <c r="F15" s="493">
        <v>7834920</v>
      </c>
      <c r="G15" s="494" t="s">
        <v>399</v>
      </c>
      <c r="K15" s="472"/>
    </row>
    <row r="16" spans="1:11" ht="24.75" customHeight="1" x14ac:dyDescent="0.3"/>
    <row r="17" spans="1:7" ht="24.75" customHeight="1" x14ac:dyDescent="0.3">
      <c r="A17" s="624" t="s">
        <v>421</v>
      </c>
      <c r="B17" s="624"/>
      <c r="C17" s="624"/>
      <c r="D17" s="624"/>
      <c r="E17" s="624"/>
      <c r="F17" s="624"/>
      <c r="G17" s="624"/>
    </row>
    <row r="18" spans="1:7" ht="24.75" customHeight="1" thickBot="1" x14ac:dyDescent="0.35">
      <c r="A18" s="625" t="s">
        <v>422</v>
      </c>
      <c r="B18" s="625"/>
      <c r="C18" s="625"/>
      <c r="D18" s="625"/>
      <c r="E18" s="625"/>
      <c r="F18" s="625"/>
      <c r="G18" s="625"/>
    </row>
    <row r="19" spans="1:7" s="456" customFormat="1" ht="24.75" customHeight="1" thickBot="1" x14ac:dyDescent="0.35">
      <c r="A19" s="452" t="s">
        <v>387</v>
      </c>
      <c r="B19" s="453" t="s">
        <v>423</v>
      </c>
      <c r="C19" s="453" t="s">
        <v>389</v>
      </c>
      <c r="D19" s="453" t="s">
        <v>424</v>
      </c>
      <c r="E19" s="453" t="s">
        <v>425</v>
      </c>
      <c r="F19" s="454" t="s">
        <v>426</v>
      </c>
      <c r="G19" s="455" t="s">
        <v>392</v>
      </c>
    </row>
    <row r="20" spans="1:7" s="456" customFormat="1" ht="24.75" customHeight="1" thickTop="1" thickBot="1" x14ac:dyDescent="0.35">
      <c r="A20" s="474" t="s">
        <v>427</v>
      </c>
      <c r="B20" s="475" t="s">
        <v>428</v>
      </c>
      <c r="C20" s="470" t="s">
        <v>429</v>
      </c>
      <c r="D20" s="470"/>
      <c r="E20" s="471" t="s">
        <v>430</v>
      </c>
      <c r="F20" s="476">
        <v>6041</v>
      </c>
      <c r="G20" s="477"/>
    </row>
    <row r="21" spans="1:7" ht="24.75" customHeight="1" x14ac:dyDescent="0.3"/>
    <row r="22" spans="1:7" ht="24.75" customHeight="1" x14ac:dyDescent="0.3">
      <c r="A22" s="624" t="s">
        <v>431</v>
      </c>
      <c r="B22" s="624"/>
      <c r="C22" s="624"/>
      <c r="D22" s="624"/>
      <c r="E22" s="624"/>
      <c r="F22" s="624"/>
      <c r="G22" s="624"/>
    </row>
    <row r="23" spans="1:7" ht="24.75" customHeight="1" thickBot="1" x14ac:dyDescent="0.35">
      <c r="A23" s="625" t="s">
        <v>385</v>
      </c>
      <c r="B23" s="625"/>
      <c r="C23" s="625"/>
      <c r="D23" s="625"/>
      <c r="E23" s="625"/>
      <c r="F23" s="625"/>
      <c r="G23" s="625"/>
    </row>
    <row r="24" spans="1:7" s="456" customFormat="1" ht="24.75" customHeight="1" thickBot="1" x14ac:dyDescent="0.35">
      <c r="A24" s="478" t="s">
        <v>386</v>
      </c>
      <c r="B24" s="479" t="s">
        <v>387</v>
      </c>
      <c r="C24" s="479" t="s">
        <v>432</v>
      </c>
      <c r="D24" s="479" t="s">
        <v>433</v>
      </c>
      <c r="E24" s="635" t="s">
        <v>434</v>
      </c>
      <c r="F24" s="636"/>
      <c r="G24" s="480" t="s">
        <v>392</v>
      </c>
    </row>
    <row r="25" spans="1:7" s="456" customFormat="1" ht="24.75" customHeight="1" thickTop="1" x14ac:dyDescent="0.3">
      <c r="A25" s="481" t="s">
        <v>393</v>
      </c>
      <c r="B25" s="495"/>
      <c r="C25" s="482"/>
      <c r="D25" s="483">
        <f>SUM(D26:D33)</f>
        <v>61412033</v>
      </c>
      <c r="E25" s="637"/>
      <c r="F25" s="637"/>
      <c r="G25" s="484"/>
    </row>
    <row r="26" spans="1:7" s="456" customFormat="1" ht="24.75" customHeight="1" x14ac:dyDescent="0.3">
      <c r="A26" s="462" t="s">
        <v>394</v>
      </c>
      <c r="B26" s="485" t="s">
        <v>395</v>
      </c>
      <c r="C26" s="466" t="s">
        <v>435</v>
      </c>
      <c r="D26" s="486">
        <v>10964210</v>
      </c>
      <c r="E26" s="638"/>
      <c r="F26" s="638"/>
      <c r="G26" s="465" t="s">
        <v>399</v>
      </c>
    </row>
    <row r="27" spans="1:7" s="456" customFormat="1" ht="24.75" customHeight="1" x14ac:dyDescent="0.3">
      <c r="A27" s="462" t="s">
        <v>400</v>
      </c>
      <c r="B27" s="485" t="s">
        <v>395</v>
      </c>
      <c r="C27" s="466" t="s">
        <v>436</v>
      </c>
      <c r="D27" s="486">
        <v>5895200</v>
      </c>
      <c r="E27" s="638"/>
      <c r="F27" s="638"/>
      <c r="G27" s="465" t="s">
        <v>399</v>
      </c>
    </row>
    <row r="28" spans="1:7" s="456" customFormat="1" ht="24.75" customHeight="1" x14ac:dyDescent="0.3">
      <c r="A28" s="462" t="s">
        <v>404</v>
      </c>
      <c r="B28" s="485" t="s">
        <v>395</v>
      </c>
      <c r="C28" s="466" t="s">
        <v>437</v>
      </c>
      <c r="D28" s="486">
        <v>5561740</v>
      </c>
      <c r="E28" s="638"/>
      <c r="F28" s="638"/>
      <c r="G28" s="465" t="s">
        <v>399</v>
      </c>
    </row>
    <row r="29" spans="1:7" s="456" customFormat="1" ht="24.75" customHeight="1" x14ac:dyDescent="0.3">
      <c r="A29" s="462" t="s">
        <v>408</v>
      </c>
      <c r="B29" s="485" t="s">
        <v>395</v>
      </c>
      <c r="C29" s="466" t="s">
        <v>438</v>
      </c>
      <c r="D29" s="486">
        <v>392180</v>
      </c>
      <c r="E29" s="638"/>
      <c r="F29" s="638"/>
      <c r="G29" s="468" t="s">
        <v>411</v>
      </c>
    </row>
    <row r="30" spans="1:7" s="456" customFormat="1" ht="24.75" customHeight="1" x14ac:dyDescent="0.3">
      <c r="A30" s="462" t="s">
        <v>412</v>
      </c>
      <c r="B30" s="485" t="s">
        <v>395</v>
      </c>
      <c r="C30" s="466" t="s">
        <v>439</v>
      </c>
      <c r="D30" s="486">
        <v>3000000</v>
      </c>
      <c r="E30" s="638"/>
      <c r="F30" s="638"/>
      <c r="G30" s="468" t="s">
        <v>399</v>
      </c>
    </row>
    <row r="31" spans="1:7" s="456" customFormat="1" ht="24.75" customHeight="1" x14ac:dyDescent="0.3">
      <c r="A31" s="462" t="s">
        <v>414</v>
      </c>
      <c r="B31" s="485" t="s">
        <v>395</v>
      </c>
      <c r="C31" s="466" t="s">
        <v>440</v>
      </c>
      <c r="D31" s="486">
        <v>5000000</v>
      </c>
      <c r="E31" s="638"/>
      <c r="F31" s="638"/>
      <c r="G31" s="468" t="s">
        <v>399</v>
      </c>
    </row>
    <row r="32" spans="1:7" s="456" customFormat="1" ht="24.75" customHeight="1" x14ac:dyDescent="0.3">
      <c r="A32" s="462" t="s">
        <v>416</v>
      </c>
      <c r="B32" s="485" t="s">
        <v>395</v>
      </c>
      <c r="C32" s="466" t="s">
        <v>441</v>
      </c>
      <c r="D32" s="486">
        <v>23700000</v>
      </c>
      <c r="E32" s="638"/>
      <c r="F32" s="638"/>
      <c r="G32" s="468" t="s">
        <v>399</v>
      </c>
    </row>
    <row r="33" spans="1:7" s="456" customFormat="1" ht="24.75" customHeight="1" thickBot="1" x14ac:dyDescent="0.35">
      <c r="A33" s="469" t="s">
        <v>418</v>
      </c>
      <c r="B33" s="490" t="s">
        <v>395</v>
      </c>
      <c r="C33" s="491" t="s">
        <v>442</v>
      </c>
      <c r="D33" s="496">
        <v>6898703</v>
      </c>
      <c r="E33" s="634"/>
      <c r="F33" s="634"/>
      <c r="G33" s="494" t="s">
        <v>399</v>
      </c>
    </row>
    <row r="34" spans="1:7" ht="24.75" customHeight="1" x14ac:dyDescent="0.3">
      <c r="G34" s="487"/>
    </row>
    <row r="35" spans="1:7" ht="24.75" customHeight="1" x14ac:dyDescent="0.3">
      <c r="A35" s="624" t="s">
        <v>443</v>
      </c>
      <c r="B35" s="624"/>
      <c r="C35" s="624"/>
      <c r="D35" s="624"/>
      <c r="E35" s="624"/>
      <c r="F35" s="624"/>
      <c r="G35" s="624"/>
    </row>
    <row r="36" spans="1:7" ht="24.75" customHeight="1" thickBot="1" x14ac:dyDescent="0.35">
      <c r="A36" s="625" t="s">
        <v>422</v>
      </c>
      <c r="B36" s="625"/>
      <c r="C36" s="625"/>
      <c r="D36" s="625"/>
      <c r="E36" s="625"/>
      <c r="F36" s="625"/>
      <c r="G36" s="625"/>
    </row>
    <row r="37" spans="1:7" s="456" customFormat="1" ht="24.75" customHeight="1" thickBot="1" x14ac:dyDescent="0.35">
      <c r="A37" s="452" t="s">
        <v>387</v>
      </c>
      <c r="B37" s="626" t="s">
        <v>432</v>
      </c>
      <c r="C37" s="627"/>
      <c r="D37" s="453" t="s">
        <v>444</v>
      </c>
      <c r="E37" s="453" t="s">
        <v>426</v>
      </c>
      <c r="F37" s="628" t="s">
        <v>392</v>
      </c>
      <c r="G37" s="629"/>
    </row>
    <row r="38" spans="1:7" s="456" customFormat="1" ht="24.75" customHeight="1" thickTop="1" thickBot="1" x14ac:dyDescent="0.35">
      <c r="A38" s="474" t="s">
        <v>427</v>
      </c>
      <c r="B38" s="630" t="s">
        <v>445</v>
      </c>
      <c r="C38" s="631"/>
      <c r="D38" s="470"/>
      <c r="E38" s="497">
        <v>4071</v>
      </c>
      <c r="F38" s="632"/>
      <c r="G38" s="633"/>
    </row>
    <row r="39" spans="1:7" ht="24.95" customHeight="1" thickBot="1" x14ac:dyDescent="0.35"/>
    <row r="40" spans="1:7" ht="24.95" customHeight="1" x14ac:dyDescent="0.3">
      <c r="B40" s="518" t="s">
        <v>451</v>
      </c>
      <c r="C40" s="519">
        <v>84011220</v>
      </c>
    </row>
    <row r="41" spans="1:7" ht="24.95" customHeight="1" x14ac:dyDescent="0.3">
      <c r="B41" s="520" t="s">
        <v>452</v>
      </c>
      <c r="C41" s="521">
        <v>63489</v>
      </c>
      <c r="F41" s="524"/>
    </row>
    <row r="42" spans="1:7" ht="24.95" customHeight="1" thickBot="1" x14ac:dyDescent="0.35">
      <c r="B42" s="522" t="s">
        <v>453</v>
      </c>
      <c r="C42" s="523">
        <f>SUM(C40:C41)</f>
        <v>84074709</v>
      </c>
      <c r="F42" s="524"/>
    </row>
    <row r="43" spans="1:7" ht="24.95" customHeight="1" x14ac:dyDescent="0.3">
      <c r="F43" s="524"/>
    </row>
    <row r="44" spans="1:7" ht="24.95" customHeight="1" x14ac:dyDescent="0.3">
      <c r="F44" s="524"/>
    </row>
    <row r="45" spans="1:7" ht="24.95" customHeight="1" x14ac:dyDescent="0.3">
      <c r="F45" s="524"/>
    </row>
    <row r="46" spans="1:7" ht="24.95" customHeight="1" x14ac:dyDescent="0.3">
      <c r="F46" s="524"/>
    </row>
    <row r="47" spans="1:7" ht="24.95" customHeight="1" x14ac:dyDescent="0.3">
      <c r="F47" s="524"/>
    </row>
    <row r="48" spans="1:7" ht="24.95" customHeight="1" x14ac:dyDescent="0.3">
      <c r="F48" s="524"/>
    </row>
    <row r="49" spans="6:6" ht="24.95" customHeight="1" x14ac:dyDescent="0.3">
      <c r="F49" s="524"/>
    </row>
    <row r="50" spans="6:6" ht="24.95" customHeight="1" x14ac:dyDescent="0.3">
      <c r="F50" s="524"/>
    </row>
    <row r="51" spans="6:6" ht="24.95" customHeight="1" x14ac:dyDescent="0.3">
      <c r="F51" s="524"/>
    </row>
    <row r="52" spans="6:6" ht="24.95" customHeight="1" x14ac:dyDescent="0.3">
      <c r="F52" s="524"/>
    </row>
    <row r="53" spans="6:6" ht="24.95" customHeight="1" x14ac:dyDescent="0.3">
      <c r="F53" s="524"/>
    </row>
    <row r="54" spans="6:6" ht="24.95" customHeight="1" x14ac:dyDescent="0.3">
      <c r="F54" s="524"/>
    </row>
    <row r="55" spans="6:6" ht="24.95" customHeight="1" x14ac:dyDescent="0.3">
      <c r="F55" s="524"/>
    </row>
    <row r="56" spans="6:6" ht="24.95" customHeight="1" x14ac:dyDescent="0.3">
      <c r="F56" s="524"/>
    </row>
    <row r="57" spans="6:6" ht="24.95" customHeight="1" x14ac:dyDescent="0.3">
      <c r="F57" s="524"/>
    </row>
  </sheetData>
  <mergeCells count="24">
    <mergeCell ref="A18:G18"/>
    <mergeCell ref="A1:G1"/>
    <mergeCell ref="A2:G2"/>
    <mergeCell ref="A4:G4"/>
    <mergeCell ref="A5:G5"/>
    <mergeCell ref="A17:G17"/>
    <mergeCell ref="E33:F33"/>
    <mergeCell ref="A22:G22"/>
    <mergeCell ref="A23:G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5:G35"/>
    <mergeCell ref="A36:G36"/>
    <mergeCell ref="B37:C37"/>
    <mergeCell ref="F37:G37"/>
    <mergeCell ref="B38:C38"/>
    <mergeCell ref="F38:G3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firstPageNumber="25" orientation="portrait" useFirstPageNumber="1" r:id="rId1"/>
  <headerFooter>
    <oddFooter>&amp;C&amp;P&amp;R영동군장애인복지관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E31" sqref="E31"/>
    </sheetView>
  </sheetViews>
  <sheetFormatPr defaultRowHeight="13.5" x14ac:dyDescent="0.3"/>
  <cols>
    <col min="1" max="2" width="11.125" style="6" customWidth="1"/>
    <col min="3" max="3" width="13.375" style="6" customWidth="1"/>
    <col min="4" max="4" width="14.375" style="6" customWidth="1"/>
    <col min="5" max="5" width="13" style="6" customWidth="1"/>
    <col min="6" max="7" width="11.125" style="6" customWidth="1"/>
    <col min="8" max="8" width="12.5" style="6" customWidth="1"/>
    <col min="9" max="9" width="11.625" style="6" customWidth="1"/>
    <col min="10" max="10" width="14" style="6" customWidth="1"/>
    <col min="11" max="11" width="10.625" style="6" customWidth="1"/>
    <col min="12" max="16384" width="9" style="6"/>
  </cols>
  <sheetData>
    <row r="1" spans="1:11" ht="24.95" customHeight="1" x14ac:dyDescent="0.3">
      <c r="A1" s="57"/>
    </row>
    <row r="2" spans="1:11" ht="41.25" customHeight="1" x14ac:dyDescent="0.3">
      <c r="A2" s="541" t="s">
        <v>193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</row>
    <row r="3" spans="1:11" ht="15" customHeight="1" thickBot="1" x14ac:dyDescent="0.35">
      <c r="A3" s="5"/>
      <c r="K3" s="56" t="s">
        <v>88</v>
      </c>
    </row>
    <row r="4" spans="1:11" s="7" customFormat="1" ht="24.95" customHeight="1" thickBot="1" x14ac:dyDescent="0.35">
      <c r="A4" s="544" t="s">
        <v>0</v>
      </c>
      <c r="B4" s="545"/>
      <c r="C4" s="545"/>
      <c r="D4" s="545"/>
      <c r="E4" s="545"/>
      <c r="F4" s="545" t="s">
        <v>1</v>
      </c>
      <c r="G4" s="545"/>
      <c r="H4" s="545"/>
      <c r="I4" s="545"/>
      <c r="J4" s="546"/>
      <c r="K4" s="547" t="s">
        <v>126</v>
      </c>
    </row>
    <row r="5" spans="1:11" s="7" customFormat="1" ht="24.95" customHeight="1" thickBot="1" x14ac:dyDescent="0.35">
      <c r="A5" s="164" t="s">
        <v>2</v>
      </c>
      <c r="B5" s="165" t="s">
        <v>3</v>
      </c>
      <c r="C5" s="165" t="s">
        <v>4</v>
      </c>
      <c r="D5" s="165" t="s">
        <v>5</v>
      </c>
      <c r="E5" s="165" t="s">
        <v>6</v>
      </c>
      <c r="F5" s="165" t="s">
        <v>2</v>
      </c>
      <c r="G5" s="165" t="s">
        <v>3</v>
      </c>
      <c r="H5" s="165" t="s">
        <v>4</v>
      </c>
      <c r="I5" s="165" t="s">
        <v>5</v>
      </c>
      <c r="J5" s="166" t="s">
        <v>6</v>
      </c>
      <c r="K5" s="548"/>
    </row>
    <row r="6" spans="1:11" ht="20.100000000000001" customHeight="1" x14ac:dyDescent="0.3">
      <c r="A6" s="167" t="s">
        <v>7</v>
      </c>
      <c r="B6" s="168" t="s">
        <v>7</v>
      </c>
      <c r="C6" s="160">
        <v>1411680688</v>
      </c>
      <c r="D6" s="159">
        <v>1421441870</v>
      </c>
      <c r="E6" s="169">
        <f>SUM(D6-C6)</f>
        <v>9761182</v>
      </c>
      <c r="F6" s="542" t="s">
        <v>8</v>
      </c>
      <c r="G6" s="168" t="s">
        <v>9</v>
      </c>
      <c r="H6" s="160">
        <v>793313571</v>
      </c>
      <c r="I6" s="160">
        <v>723721744</v>
      </c>
      <c r="J6" s="169">
        <f>SUM(I6-H6)</f>
        <v>-69591827</v>
      </c>
      <c r="K6" s="170"/>
    </row>
    <row r="7" spans="1:11" ht="20.100000000000001" customHeight="1" x14ac:dyDescent="0.3">
      <c r="A7" s="171" t="s">
        <v>10</v>
      </c>
      <c r="B7" s="172" t="s">
        <v>10</v>
      </c>
      <c r="C7" s="160">
        <v>1150265200</v>
      </c>
      <c r="D7" s="159">
        <v>1146445200</v>
      </c>
      <c r="E7" s="158">
        <f t="shared" ref="E7:E14" si="0">SUM(D7-C7)</f>
        <v>-3820000</v>
      </c>
      <c r="F7" s="542"/>
      <c r="G7" s="172" t="s">
        <v>11</v>
      </c>
      <c r="H7" s="160">
        <v>13500000</v>
      </c>
      <c r="I7" s="160">
        <v>7519050</v>
      </c>
      <c r="J7" s="158">
        <f t="shared" ref="J7:J14" si="1">SUM(I7-H7)</f>
        <v>-5980950</v>
      </c>
      <c r="K7" s="173"/>
    </row>
    <row r="8" spans="1:11" ht="20.100000000000001" customHeight="1" x14ac:dyDescent="0.3">
      <c r="A8" s="171" t="s">
        <v>12</v>
      </c>
      <c r="B8" s="172" t="s">
        <v>12</v>
      </c>
      <c r="C8" s="160">
        <v>98000000</v>
      </c>
      <c r="D8" s="159">
        <v>79511220</v>
      </c>
      <c r="E8" s="158">
        <f t="shared" si="0"/>
        <v>-18488780</v>
      </c>
      <c r="F8" s="543"/>
      <c r="G8" s="172" t="s">
        <v>13</v>
      </c>
      <c r="H8" s="160">
        <v>106436887</v>
      </c>
      <c r="I8" s="160">
        <v>71208825</v>
      </c>
      <c r="J8" s="158">
        <f t="shared" si="1"/>
        <v>-35228062</v>
      </c>
      <c r="K8" s="173"/>
    </row>
    <row r="9" spans="1:11" ht="20.100000000000001" customHeight="1" x14ac:dyDescent="0.3">
      <c r="A9" s="171" t="s">
        <v>14</v>
      </c>
      <c r="B9" s="172" t="s">
        <v>14</v>
      </c>
      <c r="C9" s="160">
        <v>28700000</v>
      </c>
      <c r="D9" s="159">
        <v>28800000</v>
      </c>
      <c r="E9" s="158">
        <f t="shared" si="0"/>
        <v>100000</v>
      </c>
      <c r="F9" s="172" t="s">
        <v>15</v>
      </c>
      <c r="G9" s="172" t="s">
        <v>16</v>
      </c>
      <c r="H9" s="160">
        <v>65852000</v>
      </c>
      <c r="I9" s="160">
        <v>43768960</v>
      </c>
      <c r="J9" s="158">
        <f t="shared" si="1"/>
        <v>-22083040</v>
      </c>
      <c r="K9" s="173"/>
    </row>
    <row r="10" spans="1:11" ht="20.100000000000001" customHeight="1" x14ac:dyDescent="0.3">
      <c r="A10" s="171" t="s">
        <v>113</v>
      </c>
      <c r="B10" s="172" t="s">
        <v>114</v>
      </c>
      <c r="C10" s="160">
        <v>497951871</v>
      </c>
      <c r="D10" s="159">
        <v>497951871</v>
      </c>
      <c r="E10" s="158">
        <f t="shared" si="0"/>
        <v>0</v>
      </c>
      <c r="F10" s="172" t="s">
        <v>18</v>
      </c>
      <c r="G10" s="172" t="s">
        <v>18</v>
      </c>
      <c r="H10" s="160">
        <v>1798150488</v>
      </c>
      <c r="I10" s="160">
        <v>1497518778</v>
      </c>
      <c r="J10" s="158">
        <f t="shared" si="1"/>
        <v>-300631710</v>
      </c>
      <c r="K10" s="173"/>
    </row>
    <row r="11" spans="1:11" ht="20.100000000000001" customHeight="1" x14ac:dyDescent="0.3">
      <c r="A11" s="171" t="s">
        <v>17</v>
      </c>
      <c r="B11" s="172" t="s">
        <v>17</v>
      </c>
      <c r="C11" s="160">
        <v>1400000</v>
      </c>
      <c r="D11" s="159">
        <v>1259162</v>
      </c>
      <c r="E11" s="158">
        <f t="shared" si="0"/>
        <v>-140838</v>
      </c>
      <c r="F11" s="172" t="s">
        <v>19</v>
      </c>
      <c r="G11" s="172" t="s">
        <v>19</v>
      </c>
      <c r="H11" s="161">
        <v>0</v>
      </c>
      <c r="I11" s="161">
        <v>0</v>
      </c>
      <c r="J11" s="158">
        <f t="shared" si="1"/>
        <v>0</v>
      </c>
      <c r="K11" s="173"/>
    </row>
    <row r="12" spans="1:11" ht="20.100000000000001" customHeight="1" x14ac:dyDescent="0.3">
      <c r="A12" s="171"/>
      <c r="B12" s="172"/>
      <c r="C12" s="161"/>
      <c r="D12" s="161"/>
      <c r="E12" s="158">
        <f t="shared" si="0"/>
        <v>0</v>
      </c>
      <c r="F12" s="172" t="s">
        <v>20</v>
      </c>
      <c r="G12" s="172" t="s">
        <v>20</v>
      </c>
      <c r="H12" s="160">
        <v>1400000</v>
      </c>
      <c r="I12" s="160">
        <v>0</v>
      </c>
      <c r="J12" s="158">
        <f t="shared" si="1"/>
        <v>-1400000</v>
      </c>
      <c r="K12" s="173"/>
    </row>
    <row r="13" spans="1:11" ht="20.100000000000001" customHeight="1" thickBot="1" x14ac:dyDescent="0.35">
      <c r="A13" s="174"/>
      <c r="B13" s="175"/>
      <c r="C13" s="176"/>
      <c r="D13" s="176"/>
      <c r="E13" s="162">
        <f t="shared" si="0"/>
        <v>0</v>
      </c>
      <c r="F13" s="175" t="s">
        <v>127</v>
      </c>
      <c r="G13" s="175" t="s">
        <v>127</v>
      </c>
      <c r="H13" s="163">
        <v>409344813</v>
      </c>
      <c r="I13" s="163">
        <v>65200267</v>
      </c>
      <c r="J13" s="162">
        <f t="shared" si="1"/>
        <v>-344144546</v>
      </c>
      <c r="K13" s="177"/>
    </row>
    <row r="14" spans="1:11" s="7" customFormat="1" ht="20.100000000000001" customHeight="1" thickBot="1" x14ac:dyDescent="0.35">
      <c r="A14" s="540" t="s">
        <v>53</v>
      </c>
      <c r="B14" s="539"/>
      <c r="C14" s="178">
        <f>SUM(C6:C13)</f>
        <v>3187997759</v>
      </c>
      <c r="D14" s="178">
        <f>SUM(D6:D13)</f>
        <v>3175409323</v>
      </c>
      <c r="E14" s="179">
        <f t="shared" si="0"/>
        <v>-12588436</v>
      </c>
      <c r="F14" s="538" t="s">
        <v>53</v>
      </c>
      <c r="G14" s="539"/>
      <c r="H14" s="180">
        <f>SUM(H6:H13)</f>
        <v>3187997759</v>
      </c>
      <c r="I14" s="180">
        <f>SUM(I6:I13)</f>
        <v>2408937624</v>
      </c>
      <c r="J14" s="179">
        <f t="shared" si="1"/>
        <v>-779060135</v>
      </c>
      <c r="K14" s="181">
        <v>0</v>
      </c>
    </row>
    <row r="20" spans="5:5" x14ac:dyDescent="0.3">
      <c r="E20" s="429">
        <f>SUM(D14-I14)</f>
        <v>766471699</v>
      </c>
    </row>
  </sheetData>
  <mergeCells count="7">
    <mergeCell ref="F14:G14"/>
    <mergeCell ref="A14:B14"/>
    <mergeCell ref="A2:K2"/>
    <mergeCell ref="F6:F8"/>
    <mergeCell ref="A4:E4"/>
    <mergeCell ref="F4:J4"/>
    <mergeCell ref="K4:K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rstPageNumber="28" orientation="landscape" useFirstPageNumber="1" r:id="rId1"/>
  <headerFooter>
    <oddFooter>&amp;C&amp;10&amp;P&amp;R칠곡군장애인종합복지관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Normal="100" workbookViewId="0">
      <selection activeCell="F71" sqref="F71"/>
    </sheetView>
  </sheetViews>
  <sheetFormatPr defaultRowHeight="13.5" x14ac:dyDescent="0.3"/>
  <cols>
    <col min="1" max="2" width="16.75" style="8" customWidth="1"/>
    <col min="3" max="3" width="18.125" style="8" customWidth="1"/>
    <col min="4" max="4" width="6.125" style="6" customWidth="1"/>
    <col min="5" max="5" width="16" style="6" customWidth="1"/>
    <col min="6" max="6" width="16.125" style="6" customWidth="1"/>
    <col min="7" max="7" width="16" style="6" customWidth="1"/>
    <col min="8" max="8" width="16.125" style="6" customWidth="1"/>
    <col min="9" max="9" width="3.75" style="6" customWidth="1"/>
    <col min="10" max="10" width="15.875" style="6" customWidth="1"/>
    <col min="11" max="12" width="9" style="6"/>
    <col min="13" max="13" width="9.25" style="217" bestFit="1" customWidth="1"/>
    <col min="14" max="16384" width="9" style="6"/>
  </cols>
  <sheetData>
    <row r="1" spans="1:13" ht="24.95" customHeight="1" x14ac:dyDescent="0.3">
      <c r="A1" s="550" t="s">
        <v>108</v>
      </c>
      <c r="B1" s="550"/>
    </row>
    <row r="2" spans="1:13" ht="35.1" customHeight="1" x14ac:dyDescent="0.3">
      <c r="A2" s="549" t="s">
        <v>194</v>
      </c>
      <c r="B2" s="549"/>
      <c r="C2" s="549"/>
      <c r="D2" s="549"/>
      <c r="E2" s="549"/>
      <c r="F2" s="549"/>
      <c r="G2" s="549"/>
      <c r="H2" s="549"/>
    </row>
    <row r="3" spans="1:13" ht="15" customHeight="1" thickBot="1" x14ac:dyDescent="0.35">
      <c r="H3" s="56" t="s">
        <v>88</v>
      </c>
    </row>
    <row r="4" spans="1:13" s="7" customFormat="1" ht="24.95" customHeight="1" thickBot="1" x14ac:dyDescent="0.35">
      <c r="A4" s="125" t="s">
        <v>2</v>
      </c>
      <c r="B4" s="126" t="s">
        <v>3</v>
      </c>
      <c r="C4" s="126" t="s">
        <v>23</v>
      </c>
      <c r="D4" s="208" t="s">
        <v>24</v>
      </c>
      <c r="E4" s="209" t="s">
        <v>54</v>
      </c>
      <c r="F4" s="209" t="s">
        <v>25</v>
      </c>
      <c r="G4" s="210" t="s">
        <v>26</v>
      </c>
      <c r="H4" s="190" t="s">
        <v>22</v>
      </c>
      <c r="M4" s="218"/>
    </row>
    <row r="5" spans="1:13" s="7" customFormat="1" ht="15" customHeight="1" x14ac:dyDescent="0.3">
      <c r="A5" s="196" t="s">
        <v>7</v>
      </c>
      <c r="B5" s="197" t="s">
        <v>7</v>
      </c>
      <c r="C5" s="197" t="s">
        <v>198</v>
      </c>
      <c r="D5" s="198" t="s">
        <v>27</v>
      </c>
      <c r="E5" s="200"/>
      <c r="F5" s="199">
        <v>11350000</v>
      </c>
      <c r="G5" s="201">
        <v>0</v>
      </c>
      <c r="H5" s="191">
        <f>SUM(E5:G5)</f>
        <v>11350000</v>
      </c>
      <c r="M5" s="218"/>
    </row>
    <row r="6" spans="1:13" s="7" customFormat="1" ht="15" customHeight="1" x14ac:dyDescent="0.3">
      <c r="A6" s="155"/>
      <c r="B6" s="143"/>
      <c r="C6" s="143"/>
      <c r="D6" s="144" t="s">
        <v>28</v>
      </c>
      <c r="E6" s="221">
        <v>0</v>
      </c>
      <c r="F6" s="146">
        <v>4799100</v>
      </c>
      <c r="G6" s="185">
        <v>0</v>
      </c>
      <c r="H6" s="187">
        <f>SUM(E6:G6)</f>
        <v>4799100</v>
      </c>
      <c r="M6" s="218"/>
    </row>
    <row r="7" spans="1:13" s="7" customFormat="1" ht="15" customHeight="1" x14ac:dyDescent="0.3">
      <c r="A7" s="155"/>
      <c r="B7" s="143"/>
      <c r="C7" s="147"/>
      <c r="D7" s="144" t="s">
        <v>29</v>
      </c>
      <c r="E7" s="182">
        <v>0</v>
      </c>
      <c r="F7" s="182">
        <f>SUM(F6-F5)</f>
        <v>-6550900</v>
      </c>
      <c r="G7" s="183">
        <f t="shared" ref="G7" si="0">SUM(G6-G5)</f>
        <v>0</v>
      </c>
      <c r="H7" s="427">
        <f>SUM(H6-H5)</f>
        <v>-6550900</v>
      </c>
      <c r="M7" s="218"/>
    </row>
    <row r="8" spans="1:13" s="7" customFormat="1" ht="15" customHeight="1" x14ac:dyDescent="0.3">
      <c r="A8" s="155"/>
      <c r="B8" s="143"/>
      <c r="C8" s="139" t="s">
        <v>199</v>
      </c>
      <c r="D8" s="140" t="s">
        <v>27</v>
      </c>
      <c r="E8" s="141"/>
      <c r="F8" s="142">
        <v>1000000</v>
      </c>
      <c r="G8" s="184"/>
      <c r="H8" s="187">
        <f>SUM(E8:G8)</f>
        <v>1000000</v>
      </c>
      <c r="M8" s="218"/>
    </row>
    <row r="9" spans="1:13" s="7" customFormat="1" ht="15" customHeight="1" x14ac:dyDescent="0.3">
      <c r="A9" s="155"/>
      <c r="B9" s="143"/>
      <c r="C9" s="143"/>
      <c r="D9" s="144" t="s">
        <v>28</v>
      </c>
      <c r="E9" s="145"/>
      <c r="F9" s="146">
        <v>500000</v>
      </c>
      <c r="G9" s="185"/>
      <c r="H9" s="187">
        <f t="shared" ref="H9:H57" si="1">SUM(E9:G9)</f>
        <v>500000</v>
      </c>
      <c r="M9" s="218"/>
    </row>
    <row r="10" spans="1:13" s="7" customFormat="1" ht="15" customHeight="1" x14ac:dyDescent="0.3">
      <c r="A10" s="155"/>
      <c r="B10" s="143"/>
      <c r="C10" s="147"/>
      <c r="D10" s="144" t="s">
        <v>29</v>
      </c>
      <c r="E10" s="182">
        <f>SUM(E9-E8)</f>
        <v>0</v>
      </c>
      <c r="F10" s="182">
        <f>SUM(F9-F8)</f>
        <v>-500000</v>
      </c>
      <c r="G10" s="183">
        <f t="shared" ref="G10" si="2">SUM(G9-G8)</f>
        <v>0</v>
      </c>
      <c r="H10" s="427">
        <f>SUM(H9-H8)</f>
        <v>-500000</v>
      </c>
      <c r="M10" s="218"/>
    </row>
    <row r="11" spans="1:13" s="7" customFormat="1" ht="15" customHeight="1" x14ac:dyDescent="0.3">
      <c r="A11" s="155"/>
      <c r="B11" s="143"/>
      <c r="C11" s="139" t="s">
        <v>200</v>
      </c>
      <c r="D11" s="140" t="s">
        <v>27</v>
      </c>
      <c r="E11" s="141"/>
      <c r="F11" s="142">
        <v>1365719688</v>
      </c>
      <c r="G11" s="184"/>
      <c r="H11" s="187">
        <f t="shared" si="1"/>
        <v>1365719688</v>
      </c>
      <c r="M11" s="218"/>
    </row>
    <row r="12" spans="1:13" s="7" customFormat="1" ht="15" customHeight="1" x14ac:dyDescent="0.3">
      <c r="A12" s="155"/>
      <c r="B12" s="143"/>
      <c r="C12" s="143"/>
      <c r="D12" s="144" t="s">
        <v>28</v>
      </c>
      <c r="E12" s="145"/>
      <c r="F12" s="146">
        <v>1393449020</v>
      </c>
      <c r="G12" s="185"/>
      <c r="H12" s="187">
        <f t="shared" si="1"/>
        <v>1393449020</v>
      </c>
      <c r="M12" s="218"/>
    </row>
    <row r="13" spans="1:13" s="7" customFormat="1" ht="15" customHeight="1" x14ac:dyDescent="0.3">
      <c r="A13" s="155"/>
      <c r="B13" s="143"/>
      <c r="C13" s="147"/>
      <c r="D13" s="144" t="s">
        <v>29</v>
      </c>
      <c r="E13" s="182">
        <f>SUM(E12-E11)</f>
        <v>0</v>
      </c>
      <c r="F13" s="182">
        <f>SUM(F12-F11)</f>
        <v>27729332</v>
      </c>
      <c r="G13" s="183">
        <f t="shared" ref="G13:H13" si="3">SUM(G12-G11)</f>
        <v>0</v>
      </c>
      <c r="H13" s="188">
        <f t="shared" si="3"/>
        <v>27729332</v>
      </c>
      <c r="M13" s="218"/>
    </row>
    <row r="14" spans="1:13" s="7" customFormat="1" ht="15" customHeight="1" x14ac:dyDescent="0.3">
      <c r="A14" s="155"/>
      <c r="B14" s="143"/>
      <c r="C14" s="139" t="s">
        <v>201</v>
      </c>
      <c r="D14" s="140" t="s">
        <v>27</v>
      </c>
      <c r="E14" s="141"/>
      <c r="F14" s="142">
        <v>2669000</v>
      </c>
      <c r="G14" s="184"/>
      <c r="H14" s="187">
        <f t="shared" si="1"/>
        <v>2669000</v>
      </c>
      <c r="M14" s="218"/>
    </row>
    <row r="15" spans="1:13" s="7" customFormat="1" ht="15" customHeight="1" x14ac:dyDescent="0.3">
      <c r="A15" s="155"/>
      <c r="B15" s="143"/>
      <c r="C15" s="143"/>
      <c r="D15" s="144" t="s">
        <v>28</v>
      </c>
      <c r="E15" s="145"/>
      <c r="F15" s="146">
        <v>0</v>
      </c>
      <c r="G15" s="185"/>
      <c r="H15" s="187">
        <f t="shared" si="1"/>
        <v>0</v>
      </c>
      <c r="M15" s="218"/>
    </row>
    <row r="16" spans="1:13" s="7" customFormat="1" ht="15" customHeight="1" x14ac:dyDescent="0.3">
      <c r="A16" s="155"/>
      <c r="B16" s="143"/>
      <c r="C16" s="147"/>
      <c r="D16" s="144" t="s">
        <v>29</v>
      </c>
      <c r="E16" s="182">
        <f>SUM(E15-E14)</f>
        <v>0</v>
      </c>
      <c r="F16" s="182">
        <f>SUM(F15-F14)</f>
        <v>-2669000</v>
      </c>
      <c r="G16" s="183">
        <f t="shared" ref="G16" si="4">SUM(G15-G14)</f>
        <v>0</v>
      </c>
      <c r="H16" s="427">
        <f>SUM(H15-H14)</f>
        <v>-2669000</v>
      </c>
      <c r="M16" s="218"/>
    </row>
    <row r="17" spans="1:13" s="7" customFormat="1" ht="15" customHeight="1" x14ac:dyDescent="0.3">
      <c r="A17" s="155"/>
      <c r="B17" s="143"/>
      <c r="C17" s="139" t="s">
        <v>202</v>
      </c>
      <c r="D17" s="140" t="s">
        <v>27</v>
      </c>
      <c r="E17" s="141"/>
      <c r="F17" s="142">
        <v>792000</v>
      </c>
      <c r="G17" s="184"/>
      <c r="H17" s="187">
        <f t="shared" si="1"/>
        <v>792000</v>
      </c>
      <c r="M17" s="218"/>
    </row>
    <row r="18" spans="1:13" s="7" customFormat="1" ht="15" customHeight="1" x14ac:dyDescent="0.3">
      <c r="A18" s="155"/>
      <c r="B18" s="143"/>
      <c r="C18" s="143"/>
      <c r="D18" s="144" t="s">
        <v>28</v>
      </c>
      <c r="E18" s="145"/>
      <c r="F18" s="146">
        <v>0</v>
      </c>
      <c r="G18" s="185"/>
      <c r="H18" s="187">
        <f t="shared" si="1"/>
        <v>0</v>
      </c>
      <c r="M18" s="218"/>
    </row>
    <row r="19" spans="1:13" s="7" customFormat="1" ht="15" customHeight="1" x14ac:dyDescent="0.3">
      <c r="A19" s="155"/>
      <c r="B19" s="143"/>
      <c r="C19" s="147"/>
      <c r="D19" s="144" t="s">
        <v>29</v>
      </c>
      <c r="E19" s="182">
        <f>SUM(E18-E17)</f>
        <v>0</v>
      </c>
      <c r="F19" s="182">
        <f>SUM(F18-F17)</f>
        <v>-792000</v>
      </c>
      <c r="G19" s="183">
        <f t="shared" ref="G19" si="5">SUM(G18-G17)</f>
        <v>0</v>
      </c>
      <c r="H19" s="427">
        <f>SUM(H18-H17)</f>
        <v>-792000</v>
      </c>
      <c r="M19" s="218"/>
    </row>
    <row r="20" spans="1:13" s="7" customFormat="1" ht="15" customHeight="1" x14ac:dyDescent="0.3">
      <c r="A20" s="155"/>
      <c r="B20" s="143"/>
      <c r="C20" s="139" t="s">
        <v>203</v>
      </c>
      <c r="D20" s="140" t="s">
        <v>27</v>
      </c>
      <c r="E20" s="141"/>
      <c r="F20" s="142">
        <v>27000000</v>
      </c>
      <c r="G20" s="184"/>
      <c r="H20" s="187">
        <f t="shared" si="1"/>
        <v>27000000</v>
      </c>
      <c r="M20" s="218"/>
    </row>
    <row r="21" spans="1:13" s="7" customFormat="1" ht="15" customHeight="1" x14ac:dyDescent="0.3">
      <c r="A21" s="155"/>
      <c r="B21" s="143"/>
      <c r="C21" s="143"/>
      <c r="D21" s="144" t="s">
        <v>28</v>
      </c>
      <c r="E21" s="145"/>
      <c r="F21" s="146">
        <v>20552500</v>
      </c>
      <c r="G21" s="185"/>
      <c r="H21" s="187">
        <f t="shared" si="1"/>
        <v>20552500</v>
      </c>
      <c r="M21" s="218"/>
    </row>
    <row r="22" spans="1:13" s="7" customFormat="1" ht="15" customHeight="1" x14ac:dyDescent="0.3">
      <c r="A22" s="155"/>
      <c r="B22" s="143"/>
      <c r="C22" s="147"/>
      <c r="D22" s="144" t="s">
        <v>29</v>
      </c>
      <c r="E22" s="182">
        <f>SUM(E21-E20)</f>
        <v>0</v>
      </c>
      <c r="F22" s="182">
        <f>SUM(F21-F20)</f>
        <v>-6447500</v>
      </c>
      <c r="G22" s="183">
        <f t="shared" ref="G22" si="6">SUM(G21-G20)</f>
        <v>0</v>
      </c>
      <c r="H22" s="427">
        <f>SUM(H21-H20)</f>
        <v>-6447500</v>
      </c>
      <c r="M22" s="218"/>
    </row>
    <row r="23" spans="1:13" s="7" customFormat="1" ht="15" customHeight="1" x14ac:dyDescent="0.3">
      <c r="A23" s="155"/>
      <c r="B23" s="143"/>
      <c r="C23" s="139" t="s">
        <v>204</v>
      </c>
      <c r="D23" s="140" t="s">
        <v>27</v>
      </c>
      <c r="E23" s="141"/>
      <c r="F23" s="142">
        <v>3150000</v>
      </c>
      <c r="G23" s="184"/>
      <c r="H23" s="187">
        <f t="shared" si="1"/>
        <v>3150000</v>
      </c>
      <c r="M23" s="218"/>
    </row>
    <row r="24" spans="1:13" s="7" customFormat="1" ht="15" customHeight="1" x14ac:dyDescent="0.3">
      <c r="A24" s="155"/>
      <c r="B24" s="143"/>
      <c r="C24" s="143"/>
      <c r="D24" s="144" t="s">
        <v>28</v>
      </c>
      <c r="E24" s="145"/>
      <c r="F24" s="146">
        <v>2141250</v>
      </c>
      <c r="G24" s="185"/>
      <c r="H24" s="187">
        <f t="shared" si="1"/>
        <v>2141250</v>
      </c>
      <c r="M24" s="218"/>
    </row>
    <row r="25" spans="1:13" s="7" customFormat="1" ht="15" customHeight="1" thickBot="1" x14ac:dyDescent="0.35">
      <c r="A25" s="155"/>
      <c r="B25" s="143"/>
      <c r="C25" s="147"/>
      <c r="D25" s="144" t="s">
        <v>29</v>
      </c>
      <c r="E25" s="182">
        <f>SUM(E24-E23)</f>
        <v>0</v>
      </c>
      <c r="F25" s="182">
        <f>SUM(F24-F23)</f>
        <v>-1008750</v>
      </c>
      <c r="G25" s="183">
        <f t="shared" ref="G25" si="7">SUM(G24-G23)</f>
        <v>0</v>
      </c>
      <c r="H25" s="427">
        <f>SUM(H24-H23)</f>
        <v>-1008750</v>
      </c>
      <c r="M25" s="218"/>
    </row>
    <row r="26" spans="1:13" s="7" customFormat="1" ht="15" customHeight="1" x14ac:dyDescent="0.3">
      <c r="A26" s="196" t="s">
        <v>10</v>
      </c>
      <c r="B26" s="197" t="s">
        <v>10</v>
      </c>
      <c r="C26" s="197" t="s">
        <v>195</v>
      </c>
      <c r="D26" s="198" t="s">
        <v>27</v>
      </c>
      <c r="E26" s="199">
        <v>55948000</v>
      </c>
      <c r="F26" s="200"/>
      <c r="G26" s="201"/>
      <c r="H26" s="191">
        <f t="shared" si="1"/>
        <v>55948000</v>
      </c>
      <c r="M26" s="218"/>
    </row>
    <row r="27" spans="1:13" s="7" customFormat="1" ht="15" customHeight="1" x14ac:dyDescent="0.3">
      <c r="A27" s="155"/>
      <c r="B27" s="143"/>
      <c r="C27" s="143"/>
      <c r="D27" s="144" t="s">
        <v>28</v>
      </c>
      <c r="E27" s="146">
        <v>54420000</v>
      </c>
      <c r="F27" s="145"/>
      <c r="G27" s="185"/>
      <c r="H27" s="187">
        <f t="shared" si="1"/>
        <v>54420000</v>
      </c>
      <c r="M27" s="218"/>
    </row>
    <row r="28" spans="1:13" s="7" customFormat="1" ht="15" customHeight="1" x14ac:dyDescent="0.3">
      <c r="A28" s="155"/>
      <c r="B28" s="143"/>
      <c r="C28" s="147"/>
      <c r="D28" s="144" t="s">
        <v>29</v>
      </c>
      <c r="E28" s="182">
        <f>SUM(E27-E26)</f>
        <v>-1528000</v>
      </c>
      <c r="F28" s="182">
        <f>SUM(F27-F26)</f>
        <v>0</v>
      </c>
      <c r="G28" s="183">
        <f>SUM(G27-G26)</f>
        <v>0</v>
      </c>
      <c r="H28" s="427">
        <f>SUM(H27-H26)</f>
        <v>-1528000</v>
      </c>
      <c r="M28" s="218"/>
    </row>
    <row r="29" spans="1:13" s="7" customFormat="1" ht="15" customHeight="1" x14ac:dyDescent="0.3">
      <c r="A29" s="155"/>
      <c r="B29" s="143"/>
      <c r="C29" s="143" t="s">
        <v>196</v>
      </c>
      <c r="D29" s="144" t="s">
        <v>27</v>
      </c>
      <c r="E29" s="146">
        <v>1058439000</v>
      </c>
      <c r="F29" s="145"/>
      <c r="G29" s="185"/>
      <c r="H29" s="187">
        <f t="shared" si="1"/>
        <v>1058439000</v>
      </c>
      <c r="M29" s="218"/>
    </row>
    <row r="30" spans="1:13" s="7" customFormat="1" ht="15" customHeight="1" x14ac:dyDescent="0.3">
      <c r="A30" s="155"/>
      <c r="B30" s="143"/>
      <c r="C30" s="143"/>
      <c r="D30" s="144" t="s">
        <v>28</v>
      </c>
      <c r="E30" s="146">
        <v>1056147000</v>
      </c>
      <c r="F30" s="145"/>
      <c r="G30" s="185"/>
      <c r="H30" s="187">
        <f t="shared" si="1"/>
        <v>1056147000</v>
      </c>
      <c r="M30" s="218"/>
    </row>
    <row r="31" spans="1:13" s="7" customFormat="1" ht="15" customHeight="1" x14ac:dyDescent="0.3">
      <c r="A31" s="155"/>
      <c r="B31" s="143"/>
      <c r="C31" s="147"/>
      <c r="D31" s="144" t="s">
        <v>29</v>
      </c>
      <c r="E31" s="182">
        <f>SUM(E30-E29)</f>
        <v>-2292000</v>
      </c>
      <c r="F31" s="182">
        <f t="shared" ref="F31:G31" si="8">SUM(F30-F29)</f>
        <v>0</v>
      </c>
      <c r="G31" s="183">
        <f t="shared" si="8"/>
        <v>0</v>
      </c>
      <c r="H31" s="427">
        <f>SUM(H30-H29)</f>
        <v>-2292000</v>
      </c>
      <c r="M31" s="218">
        <v>3926727</v>
      </c>
    </row>
    <row r="32" spans="1:13" s="7" customFormat="1" ht="15" customHeight="1" x14ac:dyDescent="0.3">
      <c r="A32" s="155"/>
      <c r="B32" s="143"/>
      <c r="C32" s="143" t="s">
        <v>197</v>
      </c>
      <c r="D32" s="144" t="s">
        <v>27</v>
      </c>
      <c r="E32" s="146">
        <v>35878200</v>
      </c>
      <c r="F32" s="145"/>
      <c r="G32" s="185"/>
      <c r="H32" s="187">
        <f t="shared" si="1"/>
        <v>35878200</v>
      </c>
      <c r="M32" s="218"/>
    </row>
    <row r="33" spans="1:13" s="7" customFormat="1" ht="15" customHeight="1" x14ac:dyDescent="0.3">
      <c r="A33" s="155"/>
      <c r="B33" s="143"/>
      <c r="C33" s="143"/>
      <c r="D33" s="144" t="s">
        <v>28</v>
      </c>
      <c r="E33" s="146">
        <v>35878200</v>
      </c>
      <c r="F33" s="145"/>
      <c r="G33" s="185"/>
      <c r="H33" s="187">
        <f t="shared" si="1"/>
        <v>35878200</v>
      </c>
      <c r="M33" s="218"/>
    </row>
    <row r="34" spans="1:13" s="7" customFormat="1" ht="15" customHeight="1" thickBot="1" x14ac:dyDescent="0.35">
      <c r="A34" s="202"/>
      <c r="B34" s="203"/>
      <c r="C34" s="203"/>
      <c r="D34" s="204" t="s">
        <v>29</v>
      </c>
      <c r="E34" s="205">
        <f>SUM(E33-E32)</f>
        <v>0</v>
      </c>
      <c r="F34" s="205">
        <f t="shared" ref="F34:H34" si="9">SUM(F33-F32)</f>
        <v>0</v>
      </c>
      <c r="G34" s="206">
        <f t="shared" si="9"/>
        <v>0</v>
      </c>
      <c r="H34" s="207">
        <f t="shared" si="9"/>
        <v>0</v>
      </c>
      <c r="M34" s="218"/>
    </row>
    <row r="35" spans="1:13" s="7" customFormat="1" ht="15" customHeight="1" x14ac:dyDescent="0.3">
      <c r="A35" s="196" t="s">
        <v>12</v>
      </c>
      <c r="B35" s="197" t="s">
        <v>12</v>
      </c>
      <c r="C35" s="197" t="s">
        <v>31</v>
      </c>
      <c r="D35" s="198" t="s">
        <v>27</v>
      </c>
      <c r="E35" s="200"/>
      <c r="F35" s="200"/>
      <c r="G35" s="211">
        <v>68000000</v>
      </c>
      <c r="H35" s="191">
        <f t="shared" si="1"/>
        <v>68000000</v>
      </c>
      <c r="M35" s="218"/>
    </row>
    <row r="36" spans="1:13" s="7" customFormat="1" ht="15" customHeight="1" x14ac:dyDescent="0.3">
      <c r="A36" s="155"/>
      <c r="B36" s="143"/>
      <c r="C36" s="143"/>
      <c r="D36" s="144" t="s">
        <v>28</v>
      </c>
      <c r="E36" s="145"/>
      <c r="F36" s="145"/>
      <c r="G36" s="186">
        <v>51380000</v>
      </c>
      <c r="H36" s="187">
        <f t="shared" si="1"/>
        <v>51380000</v>
      </c>
      <c r="M36" s="218"/>
    </row>
    <row r="37" spans="1:13" s="7" customFormat="1" ht="15" customHeight="1" x14ac:dyDescent="0.3">
      <c r="A37" s="155"/>
      <c r="B37" s="143"/>
      <c r="C37" s="147"/>
      <c r="D37" s="144" t="s">
        <v>29</v>
      </c>
      <c r="E37" s="182">
        <f>SUM(E36-E35)</f>
        <v>0</v>
      </c>
      <c r="F37" s="182">
        <f t="shared" ref="F37:H37" si="10">SUM(F36-F35)</f>
        <v>0</v>
      </c>
      <c r="G37" s="183">
        <f t="shared" si="10"/>
        <v>-16620000</v>
      </c>
      <c r="H37" s="188">
        <f t="shared" si="10"/>
        <v>-16620000</v>
      </c>
      <c r="M37" s="218"/>
    </row>
    <row r="38" spans="1:13" s="7" customFormat="1" ht="15" customHeight="1" x14ac:dyDescent="0.3">
      <c r="A38" s="155"/>
      <c r="B38" s="143"/>
      <c r="C38" s="143" t="s">
        <v>32</v>
      </c>
      <c r="D38" s="144" t="s">
        <v>27</v>
      </c>
      <c r="E38" s="145"/>
      <c r="F38" s="145"/>
      <c r="G38" s="186">
        <v>30000000</v>
      </c>
      <c r="H38" s="187">
        <f t="shared" si="1"/>
        <v>30000000</v>
      </c>
      <c r="M38" s="218"/>
    </row>
    <row r="39" spans="1:13" s="7" customFormat="1" ht="15" customHeight="1" x14ac:dyDescent="0.3">
      <c r="A39" s="155"/>
      <c r="B39" s="143"/>
      <c r="C39" s="143"/>
      <c r="D39" s="144" t="s">
        <v>28</v>
      </c>
      <c r="E39" s="145"/>
      <c r="F39" s="145"/>
      <c r="G39" s="186">
        <v>28131220</v>
      </c>
      <c r="H39" s="187">
        <f t="shared" si="1"/>
        <v>28131220</v>
      </c>
      <c r="M39" s="218"/>
    </row>
    <row r="40" spans="1:13" s="7" customFormat="1" ht="15" customHeight="1" thickBot="1" x14ac:dyDescent="0.35">
      <c r="A40" s="202"/>
      <c r="B40" s="203"/>
      <c r="C40" s="203"/>
      <c r="D40" s="204" t="s">
        <v>29</v>
      </c>
      <c r="E40" s="205">
        <f>SUM(E39-E38)</f>
        <v>0</v>
      </c>
      <c r="F40" s="205">
        <f t="shared" ref="F40" si="11">SUM(F39-F38)</f>
        <v>0</v>
      </c>
      <c r="G40" s="183">
        <f>SUM(G39-G38)</f>
        <v>-1868780</v>
      </c>
      <c r="H40" s="427">
        <f>SUM(H39-H38)</f>
        <v>-1868780</v>
      </c>
      <c r="M40" s="218"/>
    </row>
    <row r="41" spans="1:13" s="7" customFormat="1" ht="15" customHeight="1" x14ac:dyDescent="0.3">
      <c r="A41" s="196" t="s">
        <v>14</v>
      </c>
      <c r="B41" s="197" t="s">
        <v>14</v>
      </c>
      <c r="C41" s="197" t="s">
        <v>33</v>
      </c>
      <c r="D41" s="198" t="s">
        <v>27</v>
      </c>
      <c r="E41" s="200"/>
      <c r="F41" s="199">
        <v>28700000</v>
      </c>
      <c r="G41" s="201"/>
      <c r="H41" s="191">
        <f t="shared" si="1"/>
        <v>28700000</v>
      </c>
      <c r="M41" s="218"/>
    </row>
    <row r="42" spans="1:13" s="7" customFormat="1" ht="15" customHeight="1" x14ac:dyDescent="0.3">
      <c r="A42" s="155"/>
      <c r="B42" s="143"/>
      <c r="C42" s="143"/>
      <c r="D42" s="144" t="s">
        <v>28</v>
      </c>
      <c r="E42" s="145"/>
      <c r="F42" s="146">
        <v>28800000</v>
      </c>
      <c r="G42" s="185"/>
      <c r="H42" s="187">
        <f t="shared" si="1"/>
        <v>28800000</v>
      </c>
      <c r="M42" s="218"/>
    </row>
    <row r="43" spans="1:13" s="7" customFormat="1" ht="15" customHeight="1" thickBot="1" x14ac:dyDescent="0.35">
      <c r="A43" s="202"/>
      <c r="B43" s="203"/>
      <c r="C43" s="203"/>
      <c r="D43" s="204" t="s">
        <v>29</v>
      </c>
      <c r="E43" s="212"/>
      <c r="F43" s="205">
        <f t="shared" ref="F43" si="12">SUM(F42-F41)</f>
        <v>100000</v>
      </c>
      <c r="G43" s="213"/>
      <c r="H43" s="207">
        <f t="shared" ref="H43" si="13">SUM(H42-H41)</f>
        <v>100000</v>
      </c>
      <c r="M43" s="218"/>
    </row>
    <row r="44" spans="1:13" s="7" customFormat="1" ht="15" customHeight="1" x14ac:dyDescent="0.3">
      <c r="A44" s="196" t="s">
        <v>112</v>
      </c>
      <c r="B44" s="197" t="s">
        <v>112</v>
      </c>
      <c r="C44" s="197" t="s">
        <v>115</v>
      </c>
      <c r="D44" s="198" t="s">
        <v>27</v>
      </c>
      <c r="E44" s="199">
        <v>65200267</v>
      </c>
      <c r="F44" s="199">
        <v>369389220</v>
      </c>
      <c r="G44" s="219">
        <v>0</v>
      </c>
      <c r="H44" s="191">
        <f t="shared" si="1"/>
        <v>434589487</v>
      </c>
      <c r="M44" s="218"/>
    </row>
    <row r="45" spans="1:13" s="7" customFormat="1" ht="15" customHeight="1" x14ac:dyDescent="0.3">
      <c r="A45" s="155"/>
      <c r="B45" s="143"/>
      <c r="C45" s="143"/>
      <c r="D45" s="144" t="s">
        <v>28</v>
      </c>
      <c r="E45" s="216">
        <v>65200267</v>
      </c>
      <c r="F45" s="216">
        <v>369389220</v>
      </c>
      <c r="G45" s="220">
        <v>0</v>
      </c>
      <c r="H45" s="187">
        <f t="shared" si="1"/>
        <v>434589487</v>
      </c>
      <c r="M45" s="218"/>
    </row>
    <row r="46" spans="1:13" s="7" customFormat="1" ht="15" customHeight="1" x14ac:dyDescent="0.3">
      <c r="A46" s="155"/>
      <c r="B46" s="143"/>
      <c r="C46" s="147"/>
      <c r="D46" s="144" t="s">
        <v>29</v>
      </c>
      <c r="E46" s="182">
        <f>SUM(E45-E44)</f>
        <v>0</v>
      </c>
      <c r="F46" s="182">
        <f t="shared" ref="F46:G46" si="14">SUM(F45-F44)</f>
        <v>0</v>
      </c>
      <c r="G46" s="183">
        <f t="shared" si="14"/>
        <v>0</v>
      </c>
      <c r="H46" s="188">
        <f t="shared" ref="H46" si="15">SUM(H45-H44)</f>
        <v>0</v>
      </c>
      <c r="M46" s="218"/>
    </row>
    <row r="47" spans="1:13" s="7" customFormat="1" ht="15" customHeight="1" x14ac:dyDescent="0.3">
      <c r="A47" s="155"/>
      <c r="B47" s="143"/>
      <c r="C47" s="143" t="s">
        <v>116</v>
      </c>
      <c r="D47" s="144" t="s">
        <v>27</v>
      </c>
      <c r="E47" s="145"/>
      <c r="F47" s="146"/>
      <c r="G47" s="220">
        <v>63362384</v>
      </c>
      <c r="H47" s="187">
        <f t="shared" si="1"/>
        <v>63362384</v>
      </c>
      <c r="M47" s="218"/>
    </row>
    <row r="48" spans="1:13" s="7" customFormat="1" ht="15" customHeight="1" x14ac:dyDescent="0.3">
      <c r="A48" s="155"/>
      <c r="B48" s="143"/>
      <c r="C48" s="143"/>
      <c r="D48" s="144" t="s">
        <v>28</v>
      </c>
      <c r="E48" s="145"/>
      <c r="F48" s="145"/>
      <c r="G48" s="220">
        <v>63362384</v>
      </c>
      <c r="H48" s="187">
        <f t="shared" si="1"/>
        <v>63362384</v>
      </c>
      <c r="M48" s="218"/>
    </row>
    <row r="49" spans="1:13" s="7" customFormat="1" ht="15" customHeight="1" thickBot="1" x14ac:dyDescent="0.35">
      <c r="A49" s="202"/>
      <c r="B49" s="203"/>
      <c r="C49" s="203"/>
      <c r="D49" s="204" t="s">
        <v>29</v>
      </c>
      <c r="E49" s="212"/>
      <c r="F49" s="214"/>
      <c r="G49" s="248">
        <f>SUM(G48-G47)</f>
        <v>0</v>
      </c>
      <c r="H49" s="215">
        <f t="shared" si="1"/>
        <v>0</v>
      </c>
      <c r="M49" s="218"/>
    </row>
    <row r="50" spans="1:13" ht="15" customHeight="1" x14ac:dyDescent="0.3">
      <c r="A50" s="155" t="s">
        <v>17</v>
      </c>
      <c r="B50" s="143" t="s">
        <v>17</v>
      </c>
      <c r="C50" s="143" t="s">
        <v>117</v>
      </c>
      <c r="D50" s="144" t="s">
        <v>27</v>
      </c>
      <c r="E50" s="146"/>
      <c r="F50" s="145"/>
      <c r="G50" s="185"/>
      <c r="H50" s="189">
        <f t="shared" si="1"/>
        <v>0</v>
      </c>
    </row>
    <row r="51" spans="1:13" ht="15" customHeight="1" x14ac:dyDescent="0.3">
      <c r="A51" s="155"/>
      <c r="B51" s="143"/>
      <c r="C51" s="143"/>
      <c r="D51" s="144" t="s">
        <v>28</v>
      </c>
      <c r="E51" s="145"/>
      <c r="F51" s="145"/>
      <c r="G51" s="185"/>
      <c r="H51" s="187">
        <f t="shared" si="1"/>
        <v>0</v>
      </c>
    </row>
    <row r="52" spans="1:13" ht="15" customHeight="1" x14ac:dyDescent="0.3">
      <c r="A52" s="155"/>
      <c r="B52" s="143"/>
      <c r="C52" s="147"/>
      <c r="D52" s="144" t="s">
        <v>29</v>
      </c>
      <c r="E52" s="146"/>
      <c r="F52" s="145"/>
      <c r="G52" s="185"/>
      <c r="H52" s="187">
        <f t="shared" si="1"/>
        <v>0</v>
      </c>
    </row>
    <row r="53" spans="1:13" ht="15" customHeight="1" x14ac:dyDescent="0.3">
      <c r="A53" s="155"/>
      <c r="B53" s="143"/>
      <c r="C53" s="143" t="s">
        <v>34</v>
      </c>
      <c r="D53" s="144" t="s">
        <v>27</v>
      </c>
      <c r="E53" s="146">
        <v>300000</v>
      </c>
      <c r="F53" s="146">
        <v>350000</v>
      </c>
      <c r="G53" s="220">
        <v>50000</v>
      </c>
      <c r="H53" s="187">
        <f t="shared" si="1"/>
        <v>700000</v>
      </c>
    </row>
    <row r="54" spans="1:13" ht="15" customHeight="1" x14ac:dyDescent="0.3">
      <c r="A54" s="155"/>
      <c r="B54" s="143"/>
      <c r="C54" s="143"/>
      <c r="D54" s="144" t="s">
        <v>28</v>
      </c>
      <c r="E54" s="146">
        <v>311424</v>
      </c>
      <c r="F54" s="146">
        <v>352590</v>
      </c>
      <c r="G54" s="186">
        <v>62746</v>
      </c>
      <c r="H54" s="187">
        <f t="shared" si="1"/>
        <v>726760</v>
      </c>
    </row>
    <row r="55" spans="1:13" ht="15" customHeight="1" x14ac:dyDescent="0.3">
      <c r="A55" s="155"/>
      <c r="B55" s="143"/>
      <c r="C55" s="147"/>
      <c r="D55" s="144" t="s">
        <v>29</v>
      </c>
      <c r="E55" s="182">
        <f>SUM(E54-E53)</f>
        <v>11424</v>
      </c>
      <c r="F55" s="182">
        <f t="shared" ref="F55" si="16">SUM(F54-F53)</f>
        <v>2590</v>
      </c>
      <c r="G55" s="183">
        <f>SUM(G54-G53)</f>
        <v>12746</v>
      </c>
      <c r="H55" s="187">
        <f>SUM(H54-H53)</f>
        <v>26760</v>
      </c>
    </row>
    <row r="56" spans="1:13" ht="15" customHeight="1" x14ac:dyDescent="0.3">
      <c r="A56" s="155"/>
      <c r="B56" s="143"/>
      <c r="C56" s="143" t="s">
        <v>35</v>
      </c>
      <c r="D56" s="144" t="s">
        <v>27</v>
      </c>
      <c r="E56" s="145"/>
      <c r="F56" s="146">
        <v>700000</v>
      </c>
      <c r="G56" s="185"/>
      <c r="H56" s="187">
        <f t="shared" si="1"/>
        <v>700000</v>
      </c>
    </row>
    <row r="57" spans="1:13" ht="15" customHeight="1" x14ac:dyDescent="0.3">
      <c r="A57" s="155"/>
      <c r="B57" s="143"/>
      <c r="C57" s="143"/>
      <c r="D57" s="144" t="s">
        <v>28</v>
      </c>
      <c r="E57" s="145"/>
      <c r="F57" s="146">
        <v>532402</v>
      </c>
      <c r="G57" s="185"/>
      <c r="H57" s="187">
        <f t="shared" si="1"/>
        <v>532402</v>
      </c>
    </row>
    <row r="58" spans="1:13" ht="15" customHeight="1" thickBot="1" x14ac:dyDescent="0.35">
      <c r="A58" s="155"/>
      <c r="B58" s="143"/>
      <c r="C58" s="143"/>
      <c r="D58" s="192" t="s">
        <v>29</v>
      </c>
      <c r="E58" s="222"/>
      <c r="F58" s="182">
        <f>SUM(F57-F56)</f>
        <v>-167598</v>
      </c>
      <c r="G58" s="223"/>
      <c r="H58" s="427">
        <f>SUM(H57-H56)</f>
        <v>-167598</v>
      </c>
    </row>
    <row r="59" spans="1:13" ht="15" customHeight="1" x14ac:dyDescent="0.3">
      <c r="A59" s="551" t="s">
        <v>120</v>
      </c>
      <c r="B59" s="552"/>
      <c r="C59" s="553"/>
      <c r="D59" s="194" t="s">
        <v>27</v>
      </c>
      <c r="E59" s="195">
        <f>SUM(E5+E8+E11+E14+E17+E20+E23+E26+E29+E32+E35+E38+E41+E44+E47+E50+E53+E56)</f>
        <v>1215765467</v>
      </c>
      <c r="F59" s="195">
        <f>SUM(F5+F8+F11+F14+F17+F20+F23+F26+F29+F32+F35+F38+F41+F44+F50+F53+F56)</f>
        <v>1810819908</v>
      </c>
      <c r="G59" s="251">
        <f>SUM(G35+G38+G47+G53+G56)</f>
        <v>161412384</v>
      </c>
      <c r="H59" s="254">
        <f>SUM(H5+H8+H11+H14+H17+H20+H23+H26+H29+H32+H35+H38+H41+H44+H47+H50+H53+H56)</f>
        <v>3187997759</v>
      </c>
    </row>
    <row r="60" spans="1:13" ht="15" customHeight="1" x14ac:dyDescent="0.3">
      <c r="A60" s="554"/>
      <c r="B60" s="555"/>
      <c r="C60" s="556"/>
      <c r="D60" s="148" t="s">
        <v>28</v>
      </c>
      <c r="E60" s="149">
        <f>SUM(E27+E30+E33+E45+E54)</f>
        <v>1211956891</v>
      </c>
      <c r="F60" s="149">
        <v>1820516082</v>
      </c>
      <c r="G60" s="252">
        <f>SUM(G36+G39+G48+G54+G57)</f>
        <v>142936350</v>
      </c>
      <c r="H60" s="255">
        <f>SUM(E60:G60)</f>
        <v>3175409323</v>
      </c>
    </row>
    <row r="61" spans="1:13" ht="15" customHeight="1" thickBot="1" x14ac:dyDescent="0.35">
      <c r="A61" s="557"/>
      <c r="B61" s="558"/>
      <c r="C61" s="559"/>
      <c r="D61" s="157" t="s">
        <v>29</v>
      </c>
      <c r="E61" s="425">
        <f>SUM(E60-E59)</f>
        <v>-3808576</v>
      </c>
      <c r="F61" s="425">
        <f>SUM(F60-F59)</f>
        <v>9696174</v>
      </c>
      <c r="G61" s="426">
        <f>SUM(G60-G59)</f>
        <v>-18476034</v>
      </c>
      <c r="H61" s="428">
        <f>SUM(H60-H59)</f>
        <v>-12588436</v>
      </c>
    </row>
    <row r="67" spans="8:8" x14ac:dyDescent="0.3">
      <c r="H67" s="217">
        <v>1963452432</v>
      </c>
    </row>
    <row r="68" spans="8:8" x14ac:dyDescent="0.3">
      <c r="H68" s="217">
        <v>1413801417</v>
      </c>
    </row>
    <row r="69" spans="8:8" x14ac:dyDescent="0.3">
      <c r="H69" s="217">
        <f>SUM(H67-H68)</f>
        <v>549651015</v>
      </c>
    </row>
    <row r="70" spans="8:8" x14ac:dyDescent="0.3">
      <c r="H70" s="217"/>
    </row>
    <row r="71" spans="8:8" x14ac:dyDescent="0.3">
      <c r="H71" s="217"/>
    </row>
  </sheetData>
  <mergeCells count="3">
    <mergeCell ref="A2:H2"/>
    <mergeCell ref="A1:B1"/>
    <mergeCell ref="A59:C6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rstPageNumber="29" orientation="landscape" useFirstPageNumber="1" r:id="rId1"/>
  <headerFooter>
    <oddFooter>&amp;C&amp;10&amp;P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zoomScaleNormal="100" workbookViewId="0">
      <selection activeCell="P19" sqref="P19"/>
    </sheetView>
  </sheetViews>
  <sheetFormatPr defaultRowHeight="13.5" x14ac:dyDescent="0.3"/>
  <cols>
    <col min="1" max="2" width="14.75" style="6" customWidth="1"/>
    <col min="3" max="3" width="21.375" style="6" bestFit="1" customWidth="1"/>
    <col min="4" max="4" width="6.125" style="6" customWidth="1"/>
    <col min="5" max="5" width="16" style="217" customWidth="1"/>
    <col min="6" max="6" width="16.125" style="217" customWidth="1"/>
    <col min="7" max="7" width="16" style="217" customWidth="1"/>
    <col min="8" max="8" width="16.125" style="217" customWidth="1"/>
    <col min="9" max="16384" width="9" style="6"/>
  </cols>
  <sheetData>
    <row r="1" spans="1:8" ht="24.95" customHeight="1" x14ac:dyDescent="0.3">
      <c r="A1" s="550" t="s">
        <v>109</v>
      </c>
      <c r="B1" s="550"/>
    </row>
    <row r="2" spans="1:8" ht="35.1" customHeight="1" x14ac:dyDescent="0.3">
      <c r="A2" s="560" t="s">
        <v>205</v>
      </c>
      <c r="B2" s="560"/>
      <c r="C2" s="560"/>
      <c r="D2" s="560"/>
      <c r="E2" s="560"/>
      <c r="F2" s="560"/>
      <c r="G2" s="560"/>
      <c r="H2" s="560"/>
    </row>
    <row r="3" spans="1:8" ht="15" customHeight="1" thickBot="1" x14ac:dyDescent="0.35">
      <c r="H3" s="227" t="s">
        <v>89</v>
      </c>
    </row>
    <row r="4" spans="1:8" s="7" customFormat="1" ht="24.95" customHeight="1" thickBot="1" x14ac:dyDescent="0.35">
      <c r="A4" s="224" t="s">
        <v>2</v>
      </c>
      <c r="B4" s="225" t="s">
        <v>3</v>
      </c>
      <c r="C4" s="225" t="s">
        <v>23</v>
      </c>
      <c r="D4" s="226" t="s">
        <v>24</v>
      </c>
      <c r="E4" s="228" t="s">
        <v>54</v>
      </c>
      <c r="F4" s="228" t="s">
        <v>25</v>
      </c>
      <c r="G4" s="229" t="s">
        <v>26</v>
      </c>
      <c r="H4" s="230" t="s">
        <v>22</v>
      </c>
    </row>
    <row r="5" spans="1:8" s="7" customFormat="1" ht="20.100000000000001" customHeight="1" x14ac:dyDescent="0.3">
      <c r="A5" s="155" t="s">
        <v>8</v>
      </c>
      <c r="B5" s="143" t="s">
        <v>9</v>
      </c>
      <c r="C5" s="143" t="s">
        <v>37</v>
      </c>
      <c r="D5" s="144" t="s">
        <v>27</v>
      </c>
      <c r="E5" s="216">
        <v>508466800</v>
      </c>
      <c r="F5" s="216"/>
      <c r="G5" s="220"/>
      <c r="H5" s="231">
        <f>SUM(E5:G5)</f>
        <v>508466800</v>
      </c>
    </row>
    <row r="6" spans="1:8" s="7" customFormat="1" ht="20.100000000000001" customHeight="1" x14ac:dyDescent="0.3">
      <c r="A6" s="155"/>
      <c r="B6" s="143"/>
      <c r="C6" s="143"/>
      <c r="D6" s="144" t="s">
        <v>28</v>
      </c>
      <c r="E6" s="216">
        <v>495825960</v>
      </c>
      <c r="F6" s="216"/>
      <c r="G6" s="220"/>
      <c r="H6" s="231">
        <f>SUM(E6:G6)</f>
        <v>495825960</v>
      </c>
    </row>
    <row r="7" spans="1:8" s="7" customFormat="1" ht="20.100000000000001" customHeight="1" x14ac:dyDescent="0.3">
      <c r="A7" s="155"/>
      <c r="B7" s="143"/>
      <c r="C7" s="147"/>
      <c r="D7" s="144" t="s">
        <v>29</v>
      </c>
      <c r="E7" s="233">
        <f>SUM(E6-E5)</f>
        <v>-12640840</v>
      </c>
      <c r="F7" s="233">
        <f t="shared" ref="F7:H7" si="0">SUM(F6-F5)</f>
        <v>0</v>
      </c>
      <c r="G7" s="238">
        <f t="shared" si="0"/>
        <v>0</v>
      </c>
      <c r="H7" s="364">
        <f t="shared" si="0"/>
        <v>-12640840</v>
      </c>
    </row>
    <row r="8" spans="1:8" s="7" customFormat="1" ht="20.100000000000001" customHeight="1" x14ac:dyDescent="0.3">
      <c r="A8" s="155"/>
      <c r="B8" s="143"/>
      <c r="C8" s="143" t="s">
        <v>38</v>
      </c>
      <c r="D8" s="144" t="s">
        <v>27</v>
      </c>
      <c r="E8" s="216">
        <v>152043831</v>
      </c>
      <c r="F8" s="216">
        <v>7900000</v>
      </c>
      <c r="G8" s="220"/>
      <c r="H8" s="231">
        <f>SUM(E8:G8)</f>
        <v>159943831</v>
      </c>
    </row>
    <row r="9" spans="1:8" s="7" customFormat="1" ht="20.100000000000001" customHeight="1" x14ac:dyDescent="0.3">
      <c r="A9" s="155"/>
      <c r="B9" s="143"/>
      <c r="C9" s="143"/>
      <c r="D9" s="144" t="s">
        <v>28</v>
      </c>
      <c r="E9" s="216">
        <v>107488700</v>
      </c>
      <c r="F9" s="216">
        <v>7900000</v>
      </c>
      <c r="G9" s="220"/>
      <c r="H9" s="231">
        <f t="shared" ref="H9" si="1">SUM(E9:G9)</f>
        <v>115388700</v>
      </c>
    </row>
    <row r="10" spans="1:8" s="7" customFormat="1" ht="20.100000000000001" customHeight="1" x14ac:dyDescent="0.3">
      <c r="A10" s="155"/>
      <c r="B10" s="143"/>
      <c r="C10" s="147"/>
      <c r="D10" s="144" t="s">
        <v>29</v>
      </c>
      <c r="E10" s="233">
        <f>SUM(E9-E8)</f>
        <v>-44555131</v>
      </c>
      <c r="F10" s="233">
        <f>SUM(F9-F8)</f>
        <v>0</v>
      </c>
      <c r="G10" s="238">
        <f t="shared" ref="G10:H10" si="2">SUM(G9-G8)</f>
        <v>0</v>
      </c>
      <c r="H10" s="364">
        <f t="shared" si="2"/>
        <v>-44555131</v>
      </c>
    </row>
    <row r="11" spans="1:8" s="7" customFormat="1" ht="20.100000000000001" customHeight="1" x14ac:dyDescent="0.3">
      <c r="A11" s="155"/>
      <c r="B11" s="143"/>
      <c r="C11" s="143" t="s">
        <v>130</v>
      </c>
      <c r="D11" s="144" t="s">
        <v>27</v>
      </c>
      <c r="E11" s="216">
        <v>0</v>
      </c>
      <c r="F11" s="216">
        <v>4800000</v>
      </c>
      <c r="G11" s="220"/>
      <c r="H11" s="231">
        <f>SUM(E11:G11)</f>
        <v>4800000</v>
      </c>
    </row>
    <row r="12" spans="1:8" s="7" customFormat="1" ht="20.100000000000001" customHeight="1" x14ac:dyDescent="0.3">
      <c r="A12" s="155"/>
      <c r="B12" s="143"/>
      <c r="C12" s="143"/>
      <c r="D12" s="144" t="s">
        <v>28</v>
      </c>
      <c r="E12" s="216">
        <v>0</v>
      </c>
      <c r="F12" s="216">
        <v>0</v>
      </c>
      <c r="G12" s="220"/>
      <c r="H12" s="231">
        <v>0</v>
      </c>
    </row>
    <row r="13" spans="1:8" s="7" customFormat="1" ht="20.100000000000001" customHeight="1" x14ac:dyDescent="0.3">
      <c r="A13" s="155"/>
      <c r="B13" s="143"/>
      <c r="C13" s="147"/>
      <c r="D13" s="144" t="s">
        <v>29</v>
      </c>
      <c r="E13" s="216">
        <v>0</v>
      </c>
      <c r="F13" s="233">
        <f>SUM(F12-F11)</f>
        <v>-4800000</v>
      </c>
      <c r="G13" s="238">
        <f t="shared" ref="G13:H13" si="3">SUM(G12-G11)</f>
        <v>0</v>
      </c>
      <c r="H13" s="364">
        <f t="shared" si="3"/>
        <v>-4800000</v>
      </c>
    </row>
    <row r="14" spans="1:8" s="7" customFormat="1" ht="20.100000000000001" customHeight="1" x14ac:dyDescent="0.3">
      <c r="A14" s="155"/>
      <c r="B14" s="143"/>
      <c r="C14" s="143" t="s">
        <v>39</v>
      </c>
      <c r="D14" s="144" t="s">
        <v>27</v>
      </c>
      <c r="E14" s="216">
        <v>55692553</v>
      </c>
      <c r="F14" s="216"/>
      <c r="G14" s="220"/>
      <c r="H14" s="231">
        <f>SUM(E14:G14)</f>
        <v>55692553</v>
      </c>
    </row>
    <row r="15" spans="1:8" s="7" customFormat="1" ht="20.100000000000001" customHeight="1" x14ac:dyDescent="0.3">
      <c r="A15" s="155"/>
      <c r="B15" s="143"/>
      <c r="C15" s="143"/>
      <c r="D15" s="144" t="s">
        <v>28</v>
      </c>
      <c r="E15" s="216">
        <v>52956934</v>
      </c>
      <c r="F15" s="216"/>
      <c r="G15" s="220"/>
      <c r="H15" s="231">
        <f t="shared" ref="H15" si="4">SUM(E15:G15)</f>
        <v>52956934</v>
      </c>
    </row>
    <row r="16" spans="1:8" s="7" customFormat="1" ht="20.100000000000001" customHeight="1" x14ac:dyDescent="0.3">
      <c r="A16" s="155"/>
      <c r="B16" s="143"/>
      <c r="C16" s="147"/>
      <c r="D16" s="144" t="s">
        <v>29</v>
      </c>
      <c r="E16" s="233">
        <f>SUM(E15-E14)</f>
        <v>-2735619</v>
      </c>
      <c r="F16" s="233">
        <f>SUM(F15-F14)</f>
        <v>0</v>
      </c>
      <c r="G16" s="220">
        <f>SUM(G15-G14)</f>
        <v>0</v>
      </c>
      <c r="H16" s="364">
        <f t="shared" ref="H16" si="5">SUM(H15-H14)</f>
        <v>-2735619</v>
      </c>
    </row>
    <row r="17" spans="1:8" s="7" customFormat="1" ht="20.100000000000001" customHeight="1" x14ac:dyDescent="0.3">
      <c r="A17" s="155"/>
      <c r="B17" s="143"/>
      <c r="C17" s="143" t="s">
        <v>40</v>
      </c>
      <c r="D17" s="144" t="s">
        <v>27</v>
      </c>
      <c r="E17" s="216">
        <v>64190387</v>
      </c>
      <c r="F17" s="216">
        <v>0</v>
      </c>
      <c r="G17" s="220"/>
      <c r="H17" s="231">
        <f>SUM(E17:G17)</f>
        <v>64190387</v>
      </c>
    </row>
    <row r="18" spans="1:8" s="7" customFormat="1" ht="20.100000000000001" customHeight="1" x14ac:dyDescent="0.3">
      <c r="A18" s="155"/>
      <c r="B18" s="143"/>
      <c r="C18" s="143"/>
      <c r="D18" s="144" t="s">
        <v>28</v>
      </c>
      <c r="E18" s="216">
        <v>59341160</v>
      </c>
      <c r="F18" s="216">
        <v>0</v>
      </c>
      <c r="G18" s="220"/>
      <c r="H18" s="231">
        <f>SUM(E18:G18)</f>
        <v>59341160</v>
      </c>
    </row>
    <row r="19" spans="1:8" s="7" customFormat="1" ht="20.100000000000001" customHeight="1" x14ac:dyDescent="0.3">
      <c r="A19" s="155"/>
      <c r="B19" s="143"/>
      <c r="C19" s="147"/>
      <c r="D19" s="144" t="s">
        <v>29</v>
      </c>
      <c r="E19" s="233">
        <f>SUM(E18-E17)</f>
        <v>-4849227</v>
      </c>
      <c r="F19" s="233">
        <v>0</v>
      </c>
      <c r="G19" s="238">
        <f t="shared" ref="G19:H19" si="6">SUM(G18-G17)</f>
        <v>0</v>
      </c>
      <c r="H19" s="364">
        <f t="shared" si="6"/>
        <v>-4849227</v>
      </c>
    </row>
    <row r="20" spans="1:8" s="7" customFormat="1" ht="20.100000000000001" customHeight="1" x14ac:dyDescent="0.3">
      <c r="A20" s="155"/>
      <c r="B20" s="143"/>
      <c r="C20" s="143" t="s">
        <v>206</v>
      </c>
      <c r="D20" s="144" t="s">
        <v>27</v>
      </c>
      <c r="E20" s="216">
        <v>220000</v>
      </c>
      <c r="F20" s="216">
        <v>0</v>
      </c>
      <c r="G20" s="220"/>
      <c r="H20" s="231">
        <f>SUM(E20:G20)</f>
        <v>220000</v>
      </c>
    </row>
    <row r="21" spans="1:8" s="7" customFormat="1" ht="20.100000000000001" customHeight="1" x14ac:dyDescent="0.3">
      <c r="A21" s="155"/>
      <c r="B21" s="143"/>
      <c r="C21" s="143"/>
      <c r="D21" s="144" t="s">
        <v>28</v>
      </c>
      <c r="E21" s="216">
        <v>208990</v>
      </c>
      <c r="F21" s="216">
        <v>0</v>
      </c>
      <c r="G21" s="220"/>
      <c r="H21" s="231">
        <f>SUM(E21:G21)</f>
        <v>208990</v>
      </c>
    </row>
    <row r="22" spans="1:8" s="7" customFormat="1" ht="20.100000000000001" customHeight="1" x14ac:dyDescent="0.3">
      <c r="A22" s="155"/>
      <c r="B22" s="143"/>
      <c r="C22" s="147"/>
      <c r="D22" s="144" t="s">
        <v>29</v>
      </c>
      <c r="E22" s="233">
        <f>SUM(E21-E20)</f>
        <v>-11010</v>
      </c>
      <c r="F22" s="233">
        <v>0</v>
      </c>
      <c r="G22" s="238">
        <f t="shared" ref="G22:H22" si="7">SUM(G21-G20)</f>
        <v>0</v>
      </c>
      <c r="H22" s="364">
        <f t="shared" si="7"/>
        <v>-11010</v>
      </c>
    </row>
    <row r="23" spans="1:8" s="7" customFormat="1" ht="20.100000000000001" customHeight="1" x14ac:dyDescent="0.3">
      <c r="A23" s="155"/>
      <c r="B23" s="237" t="s">
        <v>11</v>
      </c>
      <c r="C23" s="143" t="s">
        <v>42</v>
      </c>
      <c r="D23" s="144" t="s">
        <v>27</v>
      </c>
      <c r="E23" s="216"/>
      <c r="F23" s="216">
        <v>7100000</v>
      </c>
      <c r="G23" s="220"/>
      <c r="H23" s="231">
        <f>SUM(E23:G23)</f>
        <v>7100000</v>
      </c>
    </row>
    <row r="24" spans="1:8" s="7" customFormat="1" ht="20.100000000000001" customHeight="1" x14ac:dyDescent="0.3">
      <c r="A24" s="155"/>
      <c r="B24" s="143"/>
      <c r="C24" s="143"/>
      <c r="D24" s="144" t="s">
        <v>28</v>
      </c>
      <c r="E24" s="216"/>
      <c r="F24" s="216">
        <v>3615050</v>
      </c>
      <c r="G24" s="220"/>
      <c r="H24" s="231">
        <f t="shared" ref="H24:H30" si="8">SUM(E24:G24)</f>
        <v>3615050</v>
      </c>
    </row>
    <row r="25" spans="1:8" s="7" customFormat="1" ht="20.100000000000001" customHeight="1" x14ac:dyDescent="0.3">
      <c r="A25" s="155"/>
      <c r="B25" s="143"/>
      <c r="C25" s="147"/>
      <c r="D25" s="144" t="s">
        <v>29</v>
      </c>
      <c r="E25" s="216"/>
      <c r="F25" s="233">
        <f t="shared" ref="F25" si="9">SUM(F24-F23)</f>
        <v>-3484950</v>
      </c>
      <c r="G25" s="238">
        <f t="shared" ref="G25:H25" si="10">SUM(G24-G23)</f>
        <v>0</v>
      </c>
      <c r="H25" s="364">
        <f t="shared" si="10"/>
        <v>-3484950</v>
      </c>
    </row>
    <row r="26" spans="1:8" s="7" customFormat="1" ht="20.100000000000001" customHeight="1" x14ac:dyDescent="0.3">
      <c r="A26" s="155"/>
      <c r="B26" s="143"/>
      <c r="C26" s="143" t="s">
        <v>131</v>
      </c>
      <c r="D26" s="144" t="s">
        <v>27</v>
      </c>
      <c r="E26" s="216"/>
      <c r="F26" s="216">
        <v>3600000</v>
      </c>
      <c r="G26" s="220"/>
      <c r="H26" s="231">
        <f t="shared" si="8"/>
        <v>3600000</v>
      </c>
    </row>
    <row r="27" spans="1:8" s="7" customFormat="1" ht="20.100000000000001" customHeight="1" x14ac:dyDescent="0.3">
      <c r="A27" s="155"/>
      <c r="B27" s="143"/>
      <c r="C27" s="143"/>
      <c r="D27" s="144" t="s">
        <v>28</v>
      </c>
      <c r="E27" s="216"/>
      <c r="F27" s="216">
        <v>3600000</v>
      </c>
      <c r="G27" s="220"/>
      <c r="H27" s="231">
        <f t="shared" si="8"/>
        <v>3600000</v>
      </c>
    </row>
    <row r="28" spans="1:8" s="7" customFormat="1" ht="20.100000000000001" customHeight="1" x14ac:dyDescent="0.3">
      <c r="A28" s="155"/>
      <c r="B28" s="143"/>
      <c r="C28" s="147"/>
      <c r="D28" s="144" t="s">
        <v>29</v>
      </c>
      <c r="E28" s="216"/>
      <c r="F28" s="233">
        <f t="shared" ref="F28" si="11">SUM(F27-F26)</f>
        <v>0</v>
      </c>
      <c r="G28" s="238">
        <f t="shared" ref="G28" si="12">SUM(G27-G26)</f>
        <v>0</v>
      </c>
      <c r="H28" s="239">
        <f t="shared" ref="H28" si="13">SUM(H27-H26)</f>
        <v>0</v>
      </c>
    </row>
    <row r="29" spans="1:8" s="7" customFormat="1" ht="20.100000000000001" customHeight="1" x14ac:dyDescent="0.3">
      <c r="A29" s="155"/>
      <c r="B29" s="143"/>
      <c r="C29" s="143" t="s">
        <v>43</v>
      </c>
      <c r="D29" s="144" t="s">
        <v>27</v>
      </c>
      <c r="E29" s="216">
        <v>1000000</v>
      </c>
      <c r="F29" s="216">
        <v>1800000</v>
      </c>
      <c r="G29" s="220"/>
      <c r="H29" s="231">
        <f t="shared" si="8"/>
        <v>2800000</v>
      </c>
    </row>
    <row r="30" spans="1:8" s="7" customFormat="1" ht="20.100000000000001" customHeight="1" x14ac:dyDescent="0.3">
      <c r="A30" s="155"/>
      <c r="B30" s="143"/>
      <c r="C30" s="143"/>
      <c r="D30" s="144" t="s">
        <v>28</v>
      </c>
      <c r="E30" s="216">
        <v>94000</v>
      </c>
      <c r="F30" s="216">
        <v>210000</v>
      </c>
      <c r="G30" s="220"/>
      <c r="H30" s="231">
        <f t="shared" si="8"/>
        <v>304000</v>
      </c>
    </row>
    <row r="31" spans="1:8" s="7" customFormat="1" ht="20.100000000000001" customHeight="1" x14ac:dyDescent="0.3">
      <c r="A31" s="155"/>
      <c r="B31" s="147"/>
      <c r="C31" s="147"/>
      <c r="D31" s="144" t="s">
        <v>29</v>
      </c>
      <c r="E31" s="233">
        <f t="shared" ref="E31:F31" si="14">SUM(E30-E29)</f>
        <v>-906000</v>
      </c>
      <c r="F31" s="233">
        <f t="shared" si="14"/>
        <v>-1590000</v>
      </c>
      <c r="G31" s="238">
        <f t="shared" ref="G31:H31" si="15">SUM(G30-G29)</f>
        <v>0</v>
      </c>
      <c r="H31" s="364">
        <f t="shared" si="15"/>
        <v>-2496000</v>
      </c>
    </row>
    <row r="32" spans="1:8" s="7" customFormat="1" ht="20.100000000000001" customHeight="1" x14ac:dyDescent="0.3">
      <c r="A32" s="155"/>
      <c r="B32" s="143" t="s">
        <v>13</v>
      </c>
      <c r="C32" s="143" t="s">
        <v>44</v>
      </c>
      <c r="D32" s="144" t="s">
        <v>27</v>
      </c>
      <c r="E32" s="216">
        <v>4800000</v>
      </c>
      <c r="F32" s="216">
        <v>0</v>
      </c>
      <c r="G32" s="220"/>
      <c r="H32" s="231">
        <f>SUM(E32:G32)</f>
        <v>4800000</v>
      </c>
    </row>
    <row r="33" spans="1:8" s="7" customFormat="1" ht="20.100000000000001" customHeight="1" x14ac:dyDescent="0.3">
      <c r="A33" s="155"/>
      <c r="B33" s="143"/>
      <c r="C33" s="143"/>
      <c r="D33" s="144" t="s">
        <v>28</v>
      </c>
      <c r="E33" s="216">
        <v>626600</v>
      </c>
      <c r="F33" s="216">
        <v>0</v>
      </c>
      <c r="G33" s="220"/>
      <c r="H33" s="231">
        <f>SUM(E33:G33)</f>
        <v>626600</v>
      </c>
    </row>
    <row r="34" spans="1:8" s="7" customFormat="1" ht="20.100000000000001" customHeight="1" x14ac:dyDescent="0.3">
      <c r="A34" s="155"/>
      <c r="B34" s="143"/>
      <c r="C34" s="147"/>
      <c r="D34" s="144" t="s">
        <v>29</v>
      </c>
      <c r="E34" s="233">
        <f t="shared" ref="E34:H34" si="16">SUM(E33-E32)</f>
        <v>-4173400</v>
      </c>
      <c r="F34" s="233">
        <f t="shared" si="16"/>
        <v>0</v>
      </c>
      <c r="G34" s="238">
        <f t="shared" si="16"/>
        <v>0</v>
      </c>
      <c r="H34" s="364">
        <f t="shared" si="16"/>
        <v>-4173400</v>
      </c>
    </row>
    <row r="35" spans="1:8" s="7" customFormat="1" ht="20.100000000000001" customHeight="1" x14ac:dyDescent="0.3">
      <c r="A35" s="155"/>
      <c r="B35" s="143"/>
      <c r="C35" s="143" t="s">
        <v>45</v>
      </c>
      <c r="D35" s="144" t="s">
        <v>27</v>
      </c>
      <c r="E35" s="216">
        <v>11719429</v>
      </c>
      <c r="F35" s="216">
        <v>1050458</v>
      </c>
      <c r="G35" s="220">
        <v>1000000</v>
      </c>
      <c r="H35" s="231">
        <f>SUM(E35:G35)</f>
        <v>13769887</v>
      </c>
    </row>
    <row r="36" spans="1:8" s="7" customFormat="1" ht="20.100000000000001" customHeight="1" x14ac:dyDescent="0.3">
      <c r="A36" s="155"/>
      <c r="B36" s="143"/>
      <c r="C36" s="143"/>
      <c r="D36" s="144" t="s">
        <v>28</v>
      </c>
      <c r="E36" s="216">
        <v>10932760</v>
      </c>
      <c r="F36" s="216">
        <v>983000</v>
      </c>
      <c r="G36" s="220">
        <v>582020</v>
      </c>
      <c r="H36" s="231">
        <f>SUM(E36:G36)</f>
        <v>12497780</v>
      </c>
    </row>
    <row r="37" spans="1:8" s="7" customFormat="1" ht="20.100000000000001" customHeight="1" x14ac:dyDescent="0.3">
      <c r="A37" s="155"/>
      <c r="B37" s="143"/>
      <c r="C37" s="147"/>
      <c r="D37" s="144" t="s">
        <v>29</v>
      </c>
      <c r="E37" s="233">
        <f t="shared" ref="E37" si="17">SUM(E36-E35)</f>
        <v>-786669</v>
      </c>
      <c r="F37" s="233">
        <f t="shared" ref="F37:G37" si="18">SUM(F36-F35)</f>
        <v>-67458</v>
      </c>
      <c r="G37" s="233">
        <f t="shared" si="18"/>
        <v>-417980</v>
      </c>
      <c r="H37" s="364">
        <f t="shared" ref="H37" si="19">SUM(H36-H35)</f>
        <v>-1272107</v>
      </c>
    </row>
    <row r="38" spans="1:8" s="7" customFormat="1" ht="20.100000000000001" customHeight="1" x14ac:dyDescent="0.3">
      <c r="A38" s="155"/>
      <c r="B38" s="143"/>
      <c r="C38" s="143" t="s">
        <v>46</v>
      </c>
      <c r="D38" s="144" t="s">
        <v>27</v>
      </c>
      <c r="E38" s="216">
        <v>27480000</v>
      </c>
      <c r="F38" s="216">
        <v>0</v>
      </c>
      <c r="G38" s="220"/>
      <c r="H38" s="231">
        <f>SUM(E38:G38)</f>
        <v>27480000</v>
      </c>
    </row>
    <row r="39" spans="1:8" s="7" customFormat="1" ht="20.100000000000001" customHeight="1" x14ac:dyDescent="0.3">
      <c r="A39" s="155"/>
      <c r="B39" s="143"/>
      <c r="C39" s="143"/>
      <c r="D39" s="144" t="s">
        <v>28</v>
      </c>
      <c r="E39" s="216">
        <v>23551650</v>
      </c>
      <c r="F39" s="216">
        <v>0</v>
      </c>
      <c r="G39" s="220"/>
      <c r="H39" s="231">
        <f>SUM(E39:G39)</f>
        <v>23551650</v>
      </c>
    </row>
    <row r="40" spans="1:8" s="7" customFormat="1" ht="20.100000000000001" customHeight="1" x14ac:dyDescent="0.3">
      <c r="A40" s="155"/>
      <c r="B40" s="143"/>
      <c r="C40" s="147"/>
      <c r="D40" s="144" t="s">
        <v>29</v>
      </c>
      <c r="E40" s="233">
        <f t="shared" ref="E40" si="20">SUM(E39-E38)</f>
        <v>-3928350</v>
      </c>
      <c r="F40" s="233">
        <f t="shared" ref="F40" si="21">SUM(F39-F38)</f>
        <v>0</v>
      </c>
      <c r="G40" s="238">
        <f t="shared" ref="G40:H40" si="22">SUM(G39-G38)</f>
        <v>0</v>
      </c>
      <c r="H40" s="364">
        <f t="shared" si="22"/>
        <v>-3928350</v>
      </c>
    </row>
    <row r="41" spans="1:8" s="7" customFormat="1" ht="20.100000000000001" customHeight="1" x14ac:dyDescent="0.3">
      <c r="A41" s="155"/>
      <c r="B41" s="143"/>
      <c r="C41" s="143" t="s">
        <v>47</v>
      </c>
      <c r="D41" s="144" t="s">
        <v>27</v>
      </c>
      <c r="E41" s="216">
        <v>23077000</v>
      </c>
      <c r="F41" s="216">
        <v>0</v>
      </c>
      <c r="G41" s="220"/>
      <c r="H41" s="231">
        <f>SUM(E41:G41)</f>
        <v>23077000</v>
      </c>
    </row>
    <row r="42" spans="1:8" s="7" customFormat="1" ht="20.100000000000001" customHeight="1" x14ac:dyDescent="0.3">
      <c r="A42" s="155"/>
      <c r="B42" s="143"/>
      <c r="C42" s="143"/>
      <c r="D42" s="144" t="s">
        <v>28</v>
      </c>
      <c r="E42" s="216">
        <v>18813770</v>
      </c>
      <c r="F42" s="216">
        <v>0</v>
      </c>
      <c r="G42" s="220"/>
      <c r="H42" s="231">
        <f>SUM(E42:G42)</f>
        <v>18813770</v>
      </c>
    </row>
    <row r="43" spans="1:8" s="7" customFormat="1" ht="20.100000000000001" customHeight="1" x14ac:dyDescent="0.3">
      <c r="A43" s="155"/>
      <c r="B43" s="143"/>
      <c r="C43" s="147"/>
      <c r="D43" s="144" t="s">
        <v>29</v>
      </c>
      <c r="E43" s="233">
        <f t="shared" ref="E43" si="23">SUM(E42-E41)</f>
        <v>-4263230</v>
      </c>
      <c r="F43" s="233">
        <v>0</v>
      </c>
      <c r="G43" s="238">
        <f t="shared" ref="G43:H43" si="24">SUM(G42-G41)</f>
        <v>0</v>
      </c>
      <c r="H43" s="364">
        <f t="shared" si="24"/>
        <v>-4263230</v>
      </c>
    </row>
    <row r="44" spans="1:8" s="7" customFormat="1" ht="20.100000000000001" customHeight="1" x14ac:dyDescent="0.3">
      <c r="A44" s="155"/>
      <c r="B44" s="143"/>
      <c r="C44" s="143" t="s">
        <v>48</v>
      </c>
      <c r="D44" s="144" t="s">
        <v>27</v>
      </c>
      <c r="E44" s="216">
        <v>25360000</v>
      </c>
      <c r="F44" s="216">
        <v>0</v>
      </c>
      <c r="G44" s="220"/>
      <c r="H44" s="231">
        <f>SUM(E44:G44)</f>
        <v>25360000</v>
      </c>
    </row>
    <row r="45" spans="1:8" s="7" customFormat="1" ht="20.100000000000001" customHeight="1" x14ac:dyDescent="0.3">
      <c r="A45" s="155"/>
      <c r="B45" s="143"/>
      <c r="C45" s="143"/>
      <c r="D45" s="144" t="s">
        <v>28</v>
      </c>
      <c r="E45" s="216">
        <v>13940525</v>
      </c>
      <c r="F45" s="216">
        <v>0</v>
      </c>
      <c r="G45" s="220"/>
      <c r="H45" s="231">
        <f>SUM(E45:G45)</f>
        <v>13940525</v>
      </c>
    </row>
    <row r="46" spans="1:8" s="7" customFormat="1" ht="20.100000000000001" customHeight="1" x14ac:dyDescent="0.3">
      <c r="A46" s="155"/>
      <c r="B46" s="143"/>
      <c r="C46" s="147"/>
      <c r="D46" s="144" t="s">
        <v>29</v>
      </c>
      <c r="E46" s="233">
        <f t="shared" ref="E46" si="25">SUM(E45-E44)</f>
        <v>-11419475</v>
      </c>
      <c r="F46" s="233">
        <v>0</v>
      </c>
      <c r="G46" s="238">
        <f t="shared" ref="G46:H46" si="26">SUM(G45-G44)</f>
        <v>0</v>
      </c>
      <c r="H46" s="364">
        <f t="shared" si="26"/>
        <v>-11419475</v>
      </c>
    </row>
    <row r="47" spans="1:8" s="7" customFormat="1" ht="20.100000000000001" customHeight="1" x14ac:dyDescent="0.3">
      <c r="A47" s="155"/>
      <c r="B47" s="143"/>
      <c r="C47" s="143" t="s">
        <v>105</v>
      </c>
      <c r="D47" s="144" t="s">
        <v>27</v>
      </c>
      <c r="E47" s="216">
        <v>850000</v>
      </c>
      <c r="F47" s="216">
        <v>0</v>
      </c>
      <c r="G47" s="220"/>
      <c r="H47" s="231">
        <f>SUM(E47:G47)</f>
        <v>850000</v>
      </c>
    </row>
    <row r="48" spans="1:8" s="7" customFormat="1" ht="20.100000000000001" customHeight="1" x14ac:dyDescent="0.3">
      <c r="A48" s="155"/>
      <c r="B48" s="143"/>
      <c r="C48" s="143"/>
      <c r="D48" s="144" t="s">
        <v>28</v>
      </c>
      <c r="E48" s="216">
        <v>370000</v>
      </c>
      <c r="F48" s="216">
        <v>0</v>
      </c>
      <c r="G48" s="220"/>
      <c r="H48" s="231">
        <f>SUM(E48:G48)</f>
        <v>370000</v>
      </c>
    </row>
    <row r="49" spans="1:8" s="7" customFormat="1" ht="20.100000000000001" customHeight="1" x14ac:dyDescent="0.3">
      <c r="A49" s="155"/>
      <c r="B49" s="143"/>
      <c r="C49" s="147"/>
      <c r="D49" s="144" t="s">
        <v>29</v>
      </c>
      <c r="E49" s="233">
        <f t="shared" ref="E49" si="27">SUM(E48-E47)</f>
        <v>-480000</v>
      </c>
      <c r="F49" s="233">
        <f t="shared" ref="F49" si="28">SUM(F48-F47)</f>
        <v>0</v>
      </c>
      <c r="G49" s="238">
        <f t="shared" ref="G49:H49" si="29">SUM(G48-G47)</f>
        <v>0</v>
      </c>
      <c r="H49" s="364">
        <f t="shared" si="29"/>
        <v>-480000</v>
      </c>
    </row>
    <row r="50" spans="1:8" s="7" customFormat="1" ht="20.100000000000001" customHeight="1" x14ac:dyDescent="0.3">
      <c r="A50" s="155"/>
      <c r="B50" s="143"/>
      <c r="C50" s="143" t="s">
        <v>49</v>
      </c>
      <c r="D50" s="144" t="s">
        <v>27</v>
      </c>
      <c r="E50" s="216">
        <v>2150000</v>
      </c>
      <c r="F50" s="216">
        <v>8950000</v>
      </c>
      <c r="G50" s="220"/>
      <c r="H50" s="231">
        <f>SUM(E50:G50)</f>
        <v>11100000</v>
      </c>
    </row>
    <row r="51" spans="1:8" s="7" customFormat="1" ht="20.100000000000001" customHeight="1" x14ac:dyDescent="0.3">
      <c r="A51" s="155"/>
      <c r="B51" s="143"/>
      <c r="C51" s="143"/>
      <c r="D51" s="144" t="s">
        <v>28</v>
      </c>
      <c r="E51" s="216">
        <v>150000</v>
      </c>
      <c r="F51" s="216">
        <v>1258500</v>
      </c>
      <c r="G51" s="220"/>
      <c r="H51" s="231">
        <f>SUM(E51:G51)</f>
        <v>1408500</v>
      </c>
    </row>
    <row r="52" spans="1:8" s="7" customFormat="1" ht="20.100000000000001" customHeight="1" x14ac:dyDescent="0.3">
      <c r="A52" s="156"/>
      <c r="B52" s="147"/>
      <c r="C52" s="147"/>
      <c r="D52" s="144" t="s">
        <v>29</v>
      </c>
      <c r="E52" s="233">
        <f t="shared" ref="E52" si="30">SUM(E51-E50)</f>
        <v>-2000000</v>
      </c>
      <c r="F52" s="233">
        <f t="shared" ref="F52" si="31">SUM(F51-F50)</f>
        <v>-7691500</v>
      </c>
      <c r="G52" s="238">
        <f t="shared" ref="G52:H52" si="32">SUM(G51-G50)</f>
        <v>0</v>
      </c>
      <c r="H52" s="364">
        <f t="shared" si="32"/>
        <v>-9691500</v>
      </c>
    </row>
    <row r="53" spans="1:8" s="7" customFormat="1" ht="20.100000000000001" customHeight="1" x14ac:dyDescent="0.3">
      <c r="A53" s="155" t="s">
        <v>15</v>
      </c>
      <c r="B53" s="143" t="s">
        <v>16</v>
      </c>
      <c r="C53" s="143" t="s">
        <v>16</v>
      </c>
      <c r="D53" s="144" t="s">
        <v>27</v>
      </c>
      <c r="E53" s="216">
        <v>2000000</v>
      </c>
      <c r="F53" s="216">
        <v>6632000</v>
      </c>
      <c r="G53" s="220"/>
      <c r="H53" s="231">
        <f>SUM(E53:G53)</f>
        <v>8632000</v>
      </c>
    </row>
    <row r="54" spans="1:8" s="7" customFormat="1" ht="20.100000000000001" customHeight="1" x14ac:dyDescent="0.3">
      <c r="A54" s="155"/>
      <c r="B54" s="143"/>
      <c r="C54" s="143"/>
      <c r="D54" s="144" t="s">
        <v>28</v>
      </c>
      <c r="E54" s="216">
        <v>1490000</v>
      </c>
      <c r="F54" s="216">
        <v>797550</v>
      </c>
      <c r="G54" s="220"/>
      <c r="H54" s="231">
        <f>SUM(E54:G54)</f>
        <v>2287550</v>
      </c>
    </row>
    <row r="55" spans="1:8" s="7" customFormat="1" ht="20.100000000000001" customHeight="1" x14ac:dyDescent="0.3">
      <c r="A55" s="155"/>
      <c r="B55" s="143"/>
      <c r="C55" s="147"/>
      <c r="D55" s="144" t="s">
        <v>29</v>
      </c>
      <c r="E55" s="233">
        <f t="shared" ref="E55" si="33">SUM(E54-E53)</f>
        <v>-510000</v>
      </c>
      <c r="F55" s="233">
        <f t="shared" ref="F55" si="34">SUM(F54-F53)</f>
        <v>-5834450</v>
      </c>
      <c r="G55" s="238">
        <f t="shared" ref="G55:H55" si="35">SUM(G54-G53)</f>
        <v>0</v>
      </c>
      <c r="H55" s="364">
        <f t="shared" si="35"/>
        <v>-6344450</v>
      </c>
    </row>
    <row r="56" spans="1:8" s="7" customFormat="1" ht="20.100000000000001" customHeight="1" x14ac:dyDescent="0.3">
      <c r="A56" s="155"/>
      <c r="B56" s="143"/>
      <c r="C56" s="143" t="s">
        <v>50</v>
      </c>
      <c r="D56" s="144" t="s">
        <v>27</v>
      </c>
      <c r="E56" s="216">
        <v>0</v>
      </c>
      <c r="F56" s="216">
        <v>21000000</v>
      </c>
      <c r="G56" s="220">
        <v>2000000</v>
      </c>
      <c r="H56" s="231">
        <f>SUM(E56:G56)</f>
        <v>23000000</v>
      </c>
    </row>
    <row r="57" spans="1:8" s="7" customFormat="1" ht="20.100000000000001" customHeight="1" x14ac:dyDescent="0.3">
      <c r="A57" s="155"/>
      <c r="B57" s="143"/>
      <c r="C57" s="143"/>
      <c r="D57" s="144" t="s">
        <v>28</v>
      </c>
      <c r="E57" s="216">
        <v>0</v>
      </c>
      <c r="F57" s="216">
        <v>11257890</v>
      </c>
      <c r="G57" s="220">
        <v>2000000</v>
      </c>
      <c r="H57" s="231">
        <f>SUM(E57:G57)</f>
        <v>13257890</v>
      </c>
    </row>
    <row r="58" spans="1:8" s="7" customFormat="1" ht="20.100000000000001" customHeight="1" x14ac:dyDescent="0.3">
      <c r="A58" s="155"/>
      <c r="B58" s="143"/>
      <c r="C58" s="147"/>
      <c r="D58" s="144" t="s">
        <v>29</v>
      </c>
      <c r="E58" s="233">
        <v>0</v>
      </c>
      <c r="F58" s="233">
        <f t="shared" ref="F58" si="36">SUM(F57-F56)</f>
        <v>-9742110</v>
      </c>
      <c r="G58" s="238">
        <f t="shared" ref="G58:H58" si="37">SUM(G57-G56)</f>
        <v>0</v>
      </c>
      <c r="H58" s="364">
        <f t="shared" si="37"/>
        <v>-9742110</v>
      </c>
    </row>
    <row r="59" spans="1:8" s="7" customFormat="1" ht="20.100000000000001" customHeight="1" x14ac:dyDescent="0.3">
      <c r="A59" s="155"/>
      <c r="B59" s="143"/>
      <c r="C59" s="143" t="s">
        <v>51</v>
      </c>
      <c r="D59" s="144" t="s">
        <v>27</v>
      </c>
      <c r="E59" s="216">
        <v>34220000</v>
      </c>
      <c r="F59" s="216">
        <v>0</v>
      </c>
      <c r="G59" s="220"/>
      <c r="H59" s="231">
        <f>SUM(E59:G59)</f>
        <v>34220000</v>
      </c>
    </row>
    <row r="60" spans="1:8" s="7" customFormat="1" ht="20.100000000000001" customHeight="1" x14ac:dyDescent="0.3">
      <c r="A60" s="155"/>
      <c r="B60" s="143"/>
      <c r="C60" s="143"/>
      <c r="D60" s="144" t="s">
        <v>28</v>
      </c>
      <c r="E60" s="216">
        <v>28223520</v>
      </c>
      <c r="F60" s="216">
        <v>0</v>
      </c>
      <c r="G60" s="220"/>
      <c r="H60" s="231">
        <f>SUM(E60:G60)</f>
        <v>28223520</v>
      </c>
    </row>
    <row r="61" spans="1:8" s="7" customFormat="1" ht="20.100000000000001" customHeight="1" x14ac:dyDescent="0.3">
      <c r="A61" s="156"/>
      <c r="B61" s="147"/>
      <c r="C61" s="147"/>
      <c r="D61" s="144" t="s">
        <v>29</v>
      </c>
      <c r="E61" s="233">
        <f t="shared" ref="E61" si="38">SUM(E60-E59)</f>
        <v>-5996480</v>
      </c>
      <c r="F61" s="233">
        <v>0</v>
      </c>
      <c r="G61" s="238">
        <f t="shared" ref="G61:H61" si="39">SUM(G60-G59)</f>
        <v>0</v>
      </c>
      <c r="H61" s="364">
        <f t="shared" si="39"/>
        <v>-5996480</v>
      </c>
    </row>
    <row r="62" spans="1:8" s="7" customFormat="1" ht="20.100000000000001" customHeight="1" x14ac:dyDescent="0.3">
      <c r="A62" s="155" t="s">
        <v>18</v>
      </c>
      <c r="B62" s="143" t="s">
        <v>18</v>
      </c>
      <c r="C62" s="143" t="s">
        <v>207</v>
      </c>
      <c r="D62" s="144" t="s">
        <v>27</v>
      </c>
      <c r="E62" s="216">
        <v>1230000</v>
      </c>
      <c r="F62" s="216">
        <v>0</v>
      </c>
      <c r="G62" s="220"/>
      <c r="H62" s="231">
        <f>SUM(E62:G62)</f>
        <v>1230000</v>
      </c>
    </row>
    <row r="63" spans="1:8" s="7" customFormat="1" ht="20.100000000000001" customHeight="1" x14ac:dyDescent="0.3">
      <c r="A63" s="155"/>
      <c r="B63" s="143"/>
      <c r="C63" s="143"/>
      <c r="D63" s="144" t="s">
        <v>28</v>
      </c>
      <c r="E63" s="216">
        <v>300000</v>
      </c>
      <c r="F63" s="216">
        <v>0</v>
      </c>
      <c r="G63" s="220"/>
      <c r="H63" s="231">
        <f>SUM(E63:G63)</f>
        <v>300000</v>
      </c>
    </row>
    <row r="64" spans="1:8" s="7" customFormat="1" ht="20.100000000000001" customHeight="1" x14ac:dyDescent="0.3">
      <c r="A64" s="155"/>
      <c r="B64" s="143"/>
      <c r="C64" s="147"/>
      <c r="D64" s="144" t="s">
        <v>29</v>
      </c>
      <c r="E64" s="233">
        <f t="shared" ref="E64" si="40">SUM(E63-E62)</f>
        <v>-930000</v>
      </c>
      <c r="F64" s="233">
        <v>0</v>
      </c>
      <c r="G64" s="238">
        <f t="shared" ref="G64:H64" si="41">SUM(G63-G62)</f>
        <v>0</v>
      </c>
      <c r="H64" s="364">
        <f t="shared" si="41"/>
        <v>-930000</v>
      </c>
    </row>
    <row r="65" spans="1:8" s="7" customFormat="1" ht="20.100000000000001" customHeight="1" x14ac:dyDescent="0.3">
      <c r="A65" s="155"/>
      <c r="B65" s="143"/>
      <c r="C65" s="143" t="s">
        <v>208</v>
      </c>
      <c r="D65" s="144" t="s">
        <v>27</v>
      </c>
      <c r="E65" s="216">
        <v>2020000</v>
      </c>
      <c r="F65" s="216">
        <v>0</v>
      </c>
      <c r="G65" s="220">
        <v>2800000</v>
      </c>
      <c r="H65" s="231">
        <f>SUM(E65:G65)</f>
        <v>4820000</v>
      </c>
    </row>
    <row r="66" spans="1:8" s="7" customFormat="1" ht="20.100000000000001" customHeight="1" x14ac:dyDescent="0.3">
      <c r="A66" s="155"/>
      <c r="B66" s="143"/>
      <c r="C66" s="143"/>
      <c r="D66" s="144" t="s">
        <v>28</v>
      </c>
      <c r="E66" s="216">
        <v>310000</v>
      </c>
      <c r="F66" s="216">
        <v>0</v>
      </c>
      <c r="G66" s="220">
        <v>1966110</v>
      </c>
      <c r="H66" s="231">
        <f>SUM(E66:G66)</f>
        <v>2276110</v>
      </c>
    </row>
    <row r="67" spans="1:8" s="7" customFormat="1" ht="20.100000000000001" customHeight="1" x14ac:dyDescent="0.3">
      <c r="A67" s="155"/>
      <c r="B67" s="143"/>
      <c r="C67" s="147"/>
      <c r="D67" s="144" t="s">
        <v>29</v>
      </c>
      <c r="E67" s="233">
        <f t="shared" ref="E67" si="42">SUM(E66-E65)</f>
        <v>-1710000</v>
      </c>
      <c r="F67" s="233">
        <f t="shared" ref="F67" si="43">SUM(F66-F65)</f>
        <v>0</v>
      </c>
      <c r="G67" s="238">
        <f t="shared" ref="G67:H67" si="44">SUM(G66-G65)</f>
        <v>-833890</v>
      </c>
      <c r="H67" s="364">
        <f t="shared" si="44"/>
        <v>-2543890</v>
      </c>
    </row>
    <row r="68" spans="1:8" s="7" customFormat="1" ht="20.100000000000001" customHeight="1" x14ac:dyDescent="0.3">
      <c r="A68" s="155"/>
      <c r="B68" s="143"/>
      <c r="C68" s="143" t="s">
        <v>209</v>
      </c>
      <c r="D68" s="144" t="s">
        <v>27</v>
      </c>
      <c r="E68" s="216">
        <v>34890000</v>
      </c>
      <c r="F68" s="216">
        <v>6003000</v>
      </c>
      <c r="G68" s="220">
        <v>10760000</v>
      </c>
      <c r="H68" s="231">
        <f>SUM(E68:G68)</f>
        <v>51653000</v>
      </c>
    </row>
    <row r="69" spans="1:8" s="7" customFormat="1" ht="20.100000000000001" customHeight="1" x14ac:dyDescent="0.3">
      <c r="A69" s="155"/>
      <c r="B69" s="143"/>
      <c r="C69" s="143"/>
      <c r="D69" s="144" t="s">
        <v>28</v>
      </c>
      <c r="E69" s="216">
        <v>8887350</v>
      </c>
      <c r="F69" s="216">
        <v>2810000</v>
      </c>
      <c r="G69" s="220">
        <v>1670000</v>
      </c>
      <c r="H69" s="231">
        <f>SUM(E69:G69)</f>
        <v>13367350</v>
      </c>
    </row>
    <row r="70" spans="1:8" s="7" customFormat="1" ht="20.100000000000001" customHeight="1" x14ac:dyDescent="0.3">
      <c r="A70" s="155"/>
      <c r="B70" s="143"/>
      <c r="C70" s="147"/>
      <c r="D70" s="144" t="s">
        <v>29</v>
      </c>
      <c r="E70" s="233">
        <f t="shared" ref="E70" si="45">SUM(E69-E68)</f>
        <v>-26002650</v>
      </c>
      <c r="F70" s="233">
        <f t="shared" ref="F70" si="46">SUM(F69-F68)</f>
        <v>-3193000</v>
      </c>
      <c r="G70" s="238">
        <f t="shared" ref="G70:H70" si="47">SUM(G69-G68)</f>
        <v>-9090000</v>
      </c>
      <c r="H70" s="364">
        <f t="shared" si="47"/>
        <v>-38285650</v>
      </c>
    </row>
    <row r="71" spans="1:8" s="7" customFormat="1" ht="20.100000000000001" customHeight="1" x14ac:dyDescent="0.3">
      <c r="A71" s="155"/>
      <c r="B71" s="143"/>
      <c r="C71" s="143" t="s">
        <v>210</v>
      </c>
      <c r="D71" s="144" t="s">
        <v>27</v>
      </c>
      <c r="E71" s="216">
        <v>30000000</v>
      </c>
      <c r="F71" s="216">
        <v>0</v>
      </c>
      <c r="G71" s="220">
        <v>0</v>
      </c>
      <c r="H71" s="231">
        <f>SUM(E71:G71)</f>
        <v>30000000</v>
      </c>
    </row>
    <row r="72" spans="1:8" s="7" customFormat="1" ht="20.100000000000001" customHeight="1" x14ac:dyDescent="0.3">
      <c r="A72" s="155"/>
      <c r="B72" s="143"/>
      <c r="C72" s="143"/>
      <c r="D72" s="144" t="s">
        <v>28</v>
      </c>
      <c r="E72" s="216">
        <v>16542500</v>
      </c>
      <c r="F72" s="216">
        <v>0</v>
      </c>
      <c r="G72" s="220">
        <v>0</v>
      </c>
      <c r="H72" s="231">
        <f>SUM(E72:G72)</f>
        <v>16542500</v>
      </c>
    </row>
    <row r="73" spans="1:8" s="7" customFormat="1" ht="20.100000000000001" customHeight="1" x14ac:dyDescent="0.3">
      <c r="A73" s="155"/>
      <c r="B73" s="143"/>
      <c r="C73" s="147"/>
      <c r="D73" s="144" t="s">
        <v>29</v>
      </c>
      <c r="E73" s="233">
        <f t="shared" ref="E73" si="48">SUM(E72-E71)</f>
        <v>-13457500</v>
      </c>
      <c r="F73" s="233">
        <v>0</v>
      </c>
      <c r="G73" s="238">
        <f t="shared" ref="G73:H73" si="49">SUM(G72-G71)</f>
        <v>0</v>
      </c>
      <c r="H73" s="364">
        <f t="shared" si="49"/>
        <v>-13457500</v>
      </c>
    </row>
    <row r="74" spans="1:8" s="7" customFormat="1" ht="20.100000000000001" customHeight="1" x14ac:dyDescent="0.3">
      <c r="A74" s="155"/>
      <c r="B74" s="143"/>
      <c r="C74" s="143" t="s">
        <v>211</v>
      </c>
      <c r="D74" s="144" t="s">
        <v>27</v>
      </c>
      <c r="E74" s="216">
        <v>0</v>
      </c>
      <c r="F74" s="216">
        <v>4250000</v>
      </c>
      <c r="G74" s="220">
        <v>0</v>
      </c>
      <c r="H74" s="231">
        <f>SUM(E74:G74)</f>
        <v>4250000</v>
      </c>
    </row>
    <row r="75" spans="1:8" s="7" customFormat="1" ht="20.100000000000001" customHeight="1" x14ac:dyDescent="0.3">
      <c r="A75" s="155"/>
      <c r="B75" s="143"/>
      <c r="C75" s="143"/>
      <c r="D75" s="144" t="s">
        <v>28</v>
      </c>
      <c r="E75" s="216">
        <v>0</v>
      </c>
      <c r="F75" s="216">
        <v>2598600</v>
      </c>
      <c r="G75" s="220">
        <v>0</v>
      </c>
      <c r="H75" s="231">
        <f>SUM(E75:G75)</f>
        <v>2598600</v>
      </c>
    </row>
    <row r="76" spans="1:8" s="7" customFormat="1" ht="20.100000000000001" customHeight="1" x14ac:dyDescent="0.3">
      <c r="A76" s="155"/>
      <c r="B76" s="143"/>
      <c r="C76" s="147"/>
      <c r="D76" s="144" t="s">
        <v>29</v>
      </c>
      <c r="E76" s="233">
        <f t="shared" ref="E76" si="50">SUM(E75-E74)</f>
        <v>0</v>
      </c>
      <c r="F76" s="233">
        <f t="shared" ref="F76" si="51">SUM(F75-F74)</f>
        <v>-1651400</v>
      </c>
      <c r="G76" s="238">
        <f t="shared" ref="G76:H76" si="52">SUM(G75-G74)</f>
        <v>0</v>
      </c>
      <c r="H76" s="364">
        <f t="shared" si="52"/>
        <v>-1651400</v>
      </c>
    </row>
    <row r="77" spans="1:8" s="7" customFormat="1" ht="20.100000000000001" customHeight="1" x14ac:dyDescent="0.3">
      <c r="A77" s="155"/>
      <c r="B77" s="143"/>
      <c r="C77" s="143" t="s">
        <v>212</v>
      </c>
      <c r="D77" s="144" t="s">
        <v>27</v>
      </c>
      <c r="E77" s="216">
        <v>4550000</v>
      </c>
      <c r="F77" s="216">
        <v>0</v>
      </c>
      <c r="G77" s="220">
        <v>9600000</v>
      </c>
      <c r="H77" s="231">
        <f>SUM(E77:G77)</f>
        <v>14150000</v>
      </c>
    </row>
    <row r="78" spans="1:8" s="7" customFormat="1" ht="20.100000000000001" customHeight="1" x14ac:dyDescent="0.3">
      <c r="A78" s="155"/>
      <c r="B78" s="143"/>
      <c r="C78" s="143" t="s">
        <v>213</v>
      </c>
      <c r="D78" s="144" t="s">
        <v>28</v>
      </c>
      <c r="E78" s="216">
        <v>753500</v>
      </c>
      <c r="F78" s="216">
        <v>0</v>
      </c>
      <c r="G78" s="220">
        <v>0</v>
      </c>
      <c r="H78" s="231">
        <f>SUM(E78:G78)</f>
        <v>753500</v>
      </c>
    </row>
    <row r="79" spans="1:8" s="7" customFormat="1" ht="20.100000000000001" customHeight="1" x14ac:dyDescent="0.3">
      <c r="A79" s="155"/>
      <c r="B79" s="143"/>
      <c r="C79" s="147"/>
      <c r="D79" s="144" t="s">
        <v>29</v>
      </c>
      <c r="E79" s="233">
        <f t="shared" ref="E79" si="53">SUM(E78-E77)</f>
        <v>-3796500</v>
      </c>
      <c r="F79" s="233">
        <v>0</v>
      </c>
      <c r="G79" s="238">
        <f t="shared" ref="G79:H79" si="54">SUM(G78-G77)</f>
        <v>-9600000</v>
      </c>
      <c r="H79" s="364">
        <f t="shared" si="54"/>
        <v>-13396500</v>
      </c>
    </row>
    <row r="80" spans="1:8" s="7" customFormat="1" ht="20.100000000000001" customHeight="1" x14ac:dyDescent="0.3">
      <c r="A80" s="155"/>
      <c r="B80" s="143"/>
      <c r="C80" s="143" t="s">
        <v>214</v>
      </c>
      <c r="D80" s="144" t="s">
        <v>27</v>
      </c>
      <c r="E80" s="216">
        <v>22297000</v>
      </c>
      <c r="F80" s="216">
        <v>0</v>
      </c>
      <c r="G80" s="220">
        <v>9648000</v>
      </c>
      <c r="H80" s="231">
        <f>SUM(E80:G80)</f>
        <v>31945000</v>
      </c>
    </row>
    <row r="81" spans="1:8" s="7" customFormat="1" ht="20.100000000000001" customHeight="1" x14ac:dyDescent="0.3">
      <c r="A81" s="155"/>
      <c r="B81" s="143"/>
      <c r="C81" s="143"/>
      <c r="D81" s="144" t="s">
        <v>28</v>
      </c>
      <c r="E81" s="216">
        <v>3086700</v>
      </c>
      <c r="F81" s="216">
        <v>0</v>
      </c>
      <c r="G81" s="220">
        <v>3150000</v>
      </c>
      <c r="H81" s="231">
        <f>SUM(E81:G81)</f>
        <v>6236700</v>
      </c>
    </row>
    <row r="82" spans="1:8" s="7" customFormat="1" ht="20.100000000000001" customHeight="1" x14ac:dyDescent="0.3">
      <c r="A82" s="155"/>
      <c r="B82" s="143"/>
      <c r="C82" s="147"/>
      <c r="D82" s="144" t="s">
        <v>29</v>
      </c>
      <c r="E82" s="233">
        <f t="shared" ref="E82" si="55">SUM(E81-E80)</f>
        <v>-19210300</v>
      </c>
      <c r="F82" s="233">
        <f t="shared" ref="F82" si="56">SUM(F81-F80)</f>
        <v>0</v>
      </c>
      <c r="G82" s="238">
        <f t="shared" ref="G82:H82" si="57">SUM(G81-G80)</f>
        <v>-6498000</v>
      </c>
      <c r="H82" s="364">
        <f t="shared" si="57"/>
        <v>-25708300</v>
      </c>
    </row>
    <row r="83" spans="1:8" s="7" customFormat="1" ht="20.100000000000001" customHeight="1" x14ac:dyDescent="0.3">
      <c r="A83" s="155"/>
      <c r="B83" s="143"/>
      <c r="C83" s="143" t="s">
        <v>215</v>
      </c>
      <c r="D83" s="144" t="s">
        <v>27</v>
      </c>
      <c r="E83" s="216">
        <v>0</v>
      </c>
      <c r="F83" s="216">
        <v>9065000</v>
      </c>
      <c r="G83" s="220">
        <v>3000000</v>
      </c>
      <c r="H83" s="231">
        <f>SUM(E83:G83)</f>
        <v>12065000</v>
      </c>
    </row>
    <row r="84" spans="1:8" s="7" customFormat="1" ht="20.100000000000001" customHeight="1" x14ac:dyDescent="0.3">
      <c r="A84" s="155"/>
      <c r="B84" s="143"/>
      <c r="C84" s="143"/>
      <c r="D84" s="144" t="s">
        <v>28</v>
      </c>
      <c r="E84" s="216">
        <v>0</v>
      </c>
      <c r="F84" s="216">
        <v>2856750</v>
      </c>
      <c r="G84" s="220">
        <v>0</v>
      </c>
      <c r="H84" s="231">
        <f>SUM(E84:G84)</f>
        <v>2856750</v>
      </c>
    </row>
    <row r="85" spans="1:8" s="7" customFormat="1" ht="20.100000000000001" customHeight="1" x14ac:dyDescent="0.3">
      <c r="A85" s="155"/>
      <c r="B85" s="143"/>
      <c r="C85" s="147"/>
      <c r="D85" s="144" t="s">
        <v>29</v>
      </c>
      <c r="E85" s="233">
        <f t="shared" ref="E85" si="58">SUM(E84-E83)</f>
        <v>0</v>
      </c>
      <c r="F85" s="233">
        <f t="shared" ref="F85" si="59">SUM(F84-F83)</f>
        <v>-6208250</v>
      </c>
      <c r="G85" s="238">
        <f t="shared" ref="G85:H85" si="60">SUM(G84-G83)</f>
        <v>-3000000</v>
      </c>
      <c r="H85" s="364">
        <f t="shared" si="60"/>
        <v>-9208250</v>
      </c>
    </row>
    <row r="86" spans="1:8" s="7" customFormat="1" ht="20.100000000000001" customHeight="1" x14ac:dyDescent="0.3">
      <c r="A86" s="155"/>
      <c r="B86" s="143"/>
      <c r="C86" s="143" t="s">
        <v>216</v>
      </c>
      <c r="D86" s="144" t="s">
        <v>27</v>
      </c>
      <c r="E86" s="216">
        <v>66430000</v>
      </c>
      <c r="F86" s="216">
        <v>0</v>
      </c>
      <c r="G86" s="220"/>
      <c r="H86" s="231">
        <f>SUM(E86:G86)</f>
        <v>66430000</v>
      </c>
    </row>
    <row r="87" spans="1:8" s="7" customFormat="1" ht="20.100000000000001" customHeight="1" x14ac:dyDescent="0.3">
      <c r="A87" s="155"/>
      <c r="B87" s="143"/>
      <c r="C87" s="143"/>
      <c r="D87" s="144" t="s">
        <v>28</v>
      </c>
      <c r="E87" s="216">
        <v>49385271</v>
      </c>
      <c r="F87" s="216">
        <v>0</v>
      </c>
      <c r="G87" s="220"/>
      <c r="H87" s="231">
        <f>SUM(E87:G87)</f>
        <v>49385271</v>
      </c>
    </row>
    <row r="88" spans="1:8" s="7" customFormat="1" ht="20.100000000000001" customHeight="1" x14ac:dyDescent="0.3">
      <c r="A88" s="155"/>
      <c r="B88" s="143"/>
      <c r="C88" s="147"/>
      <c r="D88" s="144" t="s">
        <v>29</v>
      </c>
      <c r="E88" s="233">
        <f t="shared" ref="E88" si="61">SUM(E87-E86)</f>
        <v>-17044729</v>
      </c>
      <c r="F88" s="233">
        <f t="shared" ref="F88" si="62">SUM(F87-F86)</f>
        <v>0</v>
      </c>
      <c r="G88" s="238">
        <f t="shared" ref="G88:H88" si="63">SUM(G87-G86)</f>
        <v>0</v>
      </c>
      <c r="H88" s="364">
        <f t="shared" si="63"/>
        <v>-17044729</v>
      </c>
    </row>
    <row r="89" spans="1:8" s="7" customFormat="1" ht="20.100000000000001" customHeight="1" x14ac:dyDescent="0.3">
      <c r="A89" s="155"/>
      <c r="B89" s="143"/>
      <c r="C89" s="143" t="s">
        <v>217</v>
      </c>
      <c r="D89" s="144" t="s">
        <v>27</v>
      </c>
      <c r="E89" s="216">
        <v>2700000</v>
      </c>
      <c r="F89" s="216">
        <v>22100000</v>
      </c>
      <c r="G89" s="220">
        <v>1499000</v>
      </c>
      <c r="H89" s="231">
        <f>SUM(E89:G89)</f>
        <v>26299000</v>
      </c>
    </row>
    <row r="90" spans="1:8" s="7" customFormat="1" ht="20.100000000000001" customHeight="1" x14ac:dyDescent="0.3">
      <c r="A90" s="155"/>
      <c r="B90" s="143"/>
      <c r="C90" s="143"/>
      <c r="D90" s="144" t="s">
        <v>28</v>
      </c>
      <c r="E90" s="216">
        <v>1614000</v>
      </c>
      <c r="F90" s="216">
        <v>5665428</v>
      </c>
      <c r="G90" s="220"/>
      <c r="H90" s="231">
        <f>SUM(E90:G90)</f>
        <v>7279428</v>
      </c>
    </row>
    <row r="91" spans="1:8" s="7" customFormat="1" ht="20.100000000000001" customHeight="1" x14ac:dyDescent="0.3">
      <c r="A91" s="155"/>
      <c r="B91" s="143"/>
      <c r="C91" s="147"/>
      <c r="D91" s="144" t="s">
        <v>29</v>
      </c>
      <c r="E91" s="233">
        <f t="shared" ref="E91" si="64">SUM(E90-E89)</f>
        <v>-1086000</v>
      </c>
      <c r="F91" s="233">
        <f t="shared" ref="F91" si="65">SUM(F90-F89)</f>
        <v>-16434572</v>
      </c>
      <c r="G91" s="238">
        <f t="shared" ref="G91:H91" si="66">SUM(G90-G89)</f>
        <v>-1499000</v>
      </c>
      <c r="H91" s="364">
        <f t="shared" si="66"/>
        <v>-19019572</v>
      </c>
    </row>
    <row r="92" spans="1:8" s="7" customFormat="1" ht="20.100000000000001" customHeight="1" x14ac:dyDescent="0.3">
      <c r="A92" s="155"/>
      <c r="B92" s="143"/>
      <c r="C92" s="143" t="s">
        <v>218</v>
      </c>
      <c r="D92" s="144" t="s">
        <v>27</v>
      </c>
      <c r="E92" s="216">
        <v>27000000</v>
      </c>
      <c r="F92" s="216">
        <v>0</v>
      </c>
      <c r="G92" s="220"/>
      <c r="H92" s="231">
        <f>SUM(E92:G92)</f>
        <v>27000000</v>
      </c>
    </row>
    <row r="93" spans="1:8" s="7" customFormat="1" ht="20.100000000000001" customHeight="1" x14ac:dyDescent="0.3">
      <c r="A93" s="155"/>
      <c r="B93" s="143"/>
      <c r="C93" s="143"/>
      <c r="D93" s="144" t="s">
        <v>28</v>
      </c>
      <c r="E93" s="216">
        <v>26028820</v>
      </c>
      <c r="F93" s="216">
        <v>0</v>
      </c>
      <c r="G93" s="220"/>
      <c r="H93" s="231">
        <f>SUM(E93:G93)</f>
        <v>26028820</v>
      </c>
    </row>
    <row r="94" spans="1:8" s="7" customFormat="1" ht="20.100000000000001" customHeight="1" x14ac:dyDescent="0.3">
      <c r="A94" s="155"/>
      <c r="B94" s="143"/>
      <c r="C94" s="147"/>
      <c r="D94" s="144" t="s">
        <v>29</v>
      </c>
      <c r="E94" s="233">
        <f t="shared" ref="E94" si="67">SUM(E93-E92)</f>
        <v>-971180</v>
      </c>
      <c r="F94" s="233">
        <f t="shared" ref="F94" si="68">SUM(F93-F92)</f>
        <v>0</v>
      </c>
      <c r="G94" s="238">
        <f t="shared" ref="G94:H94" si="69">SUM(G93-G92)</f>
        <v>0</v>
      </c>
      <c r="H94" s="364">
        <f t="shared" si="69"/>
        <v>-971180</v>
      </c>
    </row>
    <row r="95" spans="1:8" s="7" customFormat="1" ht="20.100000000000001" customHeight="1" x14ac:dyDescent="0.3">
      <c r="A95" s="155"/>
      <c r="B95" s="143"/>
      <c r="C95" s="143" t="s">
        <v>219</v>
      </c>
      <c r="D95" s="144" t="s">
        <v>27</v>
      </c>
      <c r="E95" s="216">
        <v>0</v>
      </c>
      <c r="F95" s="216">
        <v>1395719688</v>
      </c>
      <c r="G95" s="220"/>
      <c r="H95" s="231">
        <f>SUM(E95:G95)</f>
        <v>1395719688</v>
      </c>
    </row>
    <row r="96" spans="1:8" s="7" customFormat="1" ht="20.100000000000001" customHeight="1" x14ac:dyDescent="0.3">
      <c r="A96" s="155"/>
      <c r="B96" s="143"/>
      <c r="C96" s="143"/>
      <c r="D96" s="144" t="s">
        <v>28</v>
      </c>
      <c r="E96" s="216">
        <v>0</v>
      </c>
      <c r="F96" s="216">
        <v>1294319166</v>
      </c>
      <c r="G96" s="220"/>
      <c r="H96" s="231">
        <f>SUM(E96:G96)</f>
        <v>1294319166</v>
      </c>
    </row>
    <row r="97" spans="1:8" s="7" customFormat="1" ht="20.100000000000001" customHeight="1" x14ac:dyDescent="0.3">
      <c r="A97" s="155"/>
      <c r="B97" s="143"/>
      <c r="C97" s="147"/>
      <c r="D97" s="144" t="s">
        <v>29</v>
      </c>
      <c r="E97" s="233">
        <f t="shared" ref="E97" si="70">SUM(E96-E95)</f>
        <v>0</v>
      </c>
      <c r="F97" s="233">
        <f t="shared" ref="F97" si="71">SUM(F96-F95)</f>
        <v>-101400522</v>
      </c>
      <c r="G97" s="238">
        <f t="shared" ref="G97:H97" si="72">SUM(G96-G95)</f>
        <v>0</v>
      </c>
      <c r="H97" s="364">
        <f t="shared" si="72"/>
        <v>-101400522</v>
      </c>
    </row>
    <row r="98" spans="1:8" s="7" customFormat="1" ht="20.100000000000001" customHeight="1" x14ac:dyDescent="0.3">
      <c r="A98" s="155"/>
      <c r="B98" s="143"/>
      <c r="C98" s="143" t="s">
        <v>220</v>
      </c>
      <c r="D98" s="144" t="s">
        <v>27</v>
      </c>
      <c r="E98" s="216">
        <v>0</v>
      </c>
      <c r="F98" s="216">
        <v>2669000</v>
      </c>
      <c r="G98" s="220"/>
      <c r="H98" s="231">
        <f>SUM(E98:G98)</f>
        <v>2669000</v>
      </c>
    </row>
    <row r="99" spans="1:8" s="7" customFormat="1" ht="20.100000000000001" customHeight="1" x14ac:dyDescent="0.3">
      <c r="A99" s="155"/>
      <c r="B99" s="143"/>
      <c r="C99" s="143"/>
      <c r="D99" s="144" t="s">
        <v>28</v>
      </c>
      <c r="E99" s="216">
        <v>0</v>
      </c>
      <c r="F99" s="216">
        <v>537860</v>
      </c>
      <c r="G99" s="220"/>
      <c r="H99" s="231">
        <f>SUM(E99:G99)</f>
        <v>537860</v>
      </c>
    </row>
    <row r="100" spans="1:8" s="7" customFormat="1" ht="20.100000000000001" customHeight="1" x14ac:dyDescent="0.3">
      <c r="A100" s="155"/>
      <c r="B100" s="143"/>
      <c r="C100" s="147"/>
      <c r="D100" s="144" t="s">
        <v>29</v>
      </c>
      <c r="E100" s="233">
        <f t="shared" ref="E100:H100" si="73">SUM(E99-E98)</f>
        <v>0</v>
      </c>
      <c r="F100" s="233">
        <f t="shared" si="73"/>
        <v>-2131140</v>
      </c>
      <c r="G100" s="238">
        <f t="shared" si="73"/>
        <v>0</v>
      </c>
      <c r="H100" s="364">
        <f t="shared" si="73"/>
        <v>-2131140</v>
      </c>
    </row>
    <row r="101" spans="1:8" s="7" customFormat="1" ht="20.100000000000001" customHeight="1" x14ac:dyDescent="0.3">
      <c r="A101" s="155"/>
      <c r="B101" s="143"/>
      <c r="C101" s="143" t="s">
        <v>221</v>
      </c>
      <c r="D101" s="144" t="s">
        <v>27</v>
      </c>
      <c r="E101" s="216">
        <v>0</v>
      </c>
      <c r="F101" s="216">
        <v>792000</v>
      </c>
      <c r="G101" s="220"/>
      <c r="H101" s="231">
        <f>SUM(E101:G101)</f>
        <v>792000</v>
      </c>
    </row>
    <row r="102" spans="1:8" s="7" customFormat="1" ht="20.100000000000001" customHeight="1" x14ac:dyDescent="0.3">
      <c r="A102" s="155"/>
      <c r="B102" s="143"/>
      <c r="C102" s="143"/>
      <c r="D102" s="144" t="s">
        <v>28</v>
      </c>
      <c r="E102" s="216">
        <v>0</v>
      </c>
      <c r="F102" s="216">
        <v>34330</v>
      </c>
      <c r="G102" s="220"/>
      <c r="H102" s="231">
        <f>SUM(E102:G102)</f>
        <v>34330</v>
      </c>
    </row>
    <row r="103" spans="1:8" s="7" customFormat="1" ht="20.100000000000001" customHeight="1" x14ac:dyDescent="0.3">
      <c r="A103" s="155"/>
      <c r="B103" s="143"/>
      <c r="C103" s="147"/>
      <c r="D103" s="144" t="s">
        <v>29</v>
      </c>
      <c r="E103" s="233">
        <f t="shared" ref="E103:H103" si="74">SUM(E102-E101)</f>
        <v>0</v>
      </c>
      <c r="F103" s="233">
        <f t="shared" si="74"/>
        <v>-757670</v>
      </c>
      <c r="G103" s="238">
        <f t="shared" si="74"/>
        <v>0</v>
      </c>
      <c r="H103" s="364">
        <f t="shared" si="74"/>
        <v>-757670</v>
      </c>
    </row>
    <row r="104" spans="1:8" s="7" customFormat="1" ht="20.100000000000001" customHeight="1" x14ac:dyDescent="0.3">
      <c r="A104" s="155"/>
      <c r="B104" s="143"/>
      <c r="C104" s="143" t="s">
        <v>222</v>
      </c>
      <c r="D104" s="144" t="s">
        <v>27</v>
      </c>
      <c r="E104" s="216">
        <v>10000000</v>
      </c>
      <c r="F104" s="216">
        <v>0</v>
      </c>
      <c r="G104" s="220"/>
      <c r="H104" s="231">
        <f>SUM(E104:G104)</f>
        <v>10000000</v>
      </c>
    </row>
    <row r="105" spans="1:8" s="7" customFormat="1" ht="20.100000000000001" customHeight="1" x14ac:dyDescent="0.3">
      <c r="A105" s="155"/>
      <c r="B105" s="143"/>
      <c r="C105" s="143"/>
      <c r="D105" s="144" t="s">
        <v>28</v>
      </c>
      <c r="E105" s="216">
        <v>1339000</v>
      </c>
      <c r="F105" s="216">
        <v>0</v>
      </c>
      <c r="G105" s="220"/>
      <c r="H105" s="231">
        <f>SUM(E105:G105)</f>
        <v>1339000</v>
      </c>
    </row>
    <row r="106" spans="1:8" s="7" customFormat="1" ht="20.100000000000001" customHeight="1" x14ac:dyDescent="0.3">
      <c r="A106" s="155"/>
      <c r="B106" s="143"/>
      <c r="C106" s="147"/>
      <c r="D106" s="144" t="s">
        <v>29</v>
      </c>
      <c r="E106" s="233">
        <f t="shared" ref="E106:H106" si="75">SUM(E105-E104)</f>
        <v>-8661000</v>
      </c>
      <c r="F106" s="233">
        <f t="shared" si="75"/>
        <v>0</v>
      </c>
      <c r="G106" s="238">
        <f t="shared" si="75"/>
        <v>0</v>
      </c>
      <c r="H106" s="364">
        <f t="shared" si="75"/>
        <v>-8661000</v>
      </c>
    </row>
    <row r="107" spans="1:8" s="7" customFormat="1" ht="20.100000000000001" customHeight="1" x14ac:dyDescent="0.3">
      <c r="A107" s="155"/>
      <c r="B107" s="143"/>
      <c r="C107" s="143" t="s">
        <v>132</v>
      </c>
      <c r="D107" s="144" t="s">
        <v>27</v>
      </c>
      <c r="E107" s="216">
        <v>35878200</v>
      </c>
      <c r="F107" s="216">
        <v>700000</v>
      </c>
      <c r="G107" s="220">
        <v>52549600</v>
      </c>
      <c r="H107" s="231">
        <f>SUM(E107:G107)</f>
        <v>89127800</v>
      </c>
    </row>
    <row r="108" spans="1:8" s="7" customFormat="1" ht="20.100000000000001" customHeight="1" x14ac:dyDescent="0.3">
      <c r="A108" s="155"/>
      <c r="B108" s="143"/>
      <c r="C108" s="143"/>
      <c r="D108" s="144" t="s">
        <v>28</v>
      </c>
      <c r="E108" s="216">
        <v>7674230</v>
      </c>
      <c r="F108" s="216">
        <v>198740</v>
      </c>
      <c r="G108" s="220">
        <v>46148703</v>
      </c>
      <c r="H108" s="231">
        <f>SUM(E108:G108)</f>
        <v>54021673</v>
      </c>
    </row>
    <row r="109" spans="1:8" s="7" customFormat="1" ht="20.100000000000001" customHeight="1" x14ac:dyDescent="0.3">
      <c r="A109" s="155"/>
      <c r="B109" s="143"/>
      <c r="C109" s="147"/>
      <c r="D109" s="144" t="s">
        <v>29</v>
      </c>
      <c r="E109" s="233">
        <f t="shared" ref="E109:H109" si="76">SUM(E108-E107)</f>
        <v>-28203970</v>
      </c>
      <c r="F109" s="233">
        <f t="shared" si="76"/>
        <v>-501260</v>
      </c>
      <c r="G109" s="238">
        <f t="shared" si="76"/>
        <v>-6400897</v>
      </c>
      <c r="H109" s="364">
        <f t="shared" si="76"/>
        <v>-35106127</v>
      </c>
    </row>
    <row r="110" spans="1:8" s="7" customFormat="1" ht="20.100000000000001" customHeight="1" x14ac:dyDescent="0.3">
      <c r="A110" s="155"/>
      <c r="B110" s="143"/>
      <c r="C110" s="143" t="s">
        <v>223</v>
      </c>
      <c r="D110" s="144" t="s">
        <v>27</v>
      </c>
      <c r="E110" s="216">
        <v>0</v>
      </c>
      <c r="F110" s="216">
        <v>30000000</v>
      </c>
      <c r="G110" s="220">
        <v>0</v>
      </c>
      <c r="H110" s="231">
        <f>SUM(E110:G110)</f>
        <v>30000000</v>
      </c>
    </row>
    <row r="111" spans="1:8" s="7" customFormat="1" ht="20.100000000000001" customHeight="1" x14ac:dyDescent="0.3">
      <c r="A111" s="155"/>
      <c r="B111" s="143"/>
      <c r="C111" s="143"/>
      <c r="D111" s="144" t="s">
        <v>28</v>
      </c>
      <c r="E111" s="216">
        <v>0</v>
      </c>
      <c r="F111" s="216">
        <v>19641720</v>
      </c>
      <c r="G111" s="220">
        <v>0</v>
      </c>
      <c r="H111" s="231">
        <f>SUM(E111:G111)</f>
        <v>19641720</v>
      </c>
    </row>
    <row r="112" spans="1:8" s="7" customFormat="1" ht="20.100000000000001" customHeight="1" x14ac:dyDescent="0.3">
      <c r="A112" s="156"/>
      <c r="B112" s="147"/>
      <c r="C112" s="147"/>
      <c r="D112" s="144" t="s">
        <v>29</v>
      </c>
      <c r="E112" s="233">
        <v>0</v>
      </c>
      <c r="F112" s="233">
        <f t="shared" ref="F112" si="77">SUM(F111-F110)</f>
        <v>-10358280</v>
      </c>
      <c r="G112" s="238">
        <v>0</v>
      </c>
      <c r="H112" s="364">
        <f t="shared" ref="H112" si="78">SUM(H111-H110)</f>
        <v>-10358280</v>
      </c>
    </row>
    <row r="113" spans="1:8" s="7" customFormat="1" ht="20.100000000000001" customHeight="1" x14ac:dyDescent="0.3">
      <c r="A113" s="155" t="s">
        <v>20</v>
      </c>
      <c r="B113" s="143" t="s">
        <v>20</v>
      </c>
      <c r="C113" s="143" t="s">
        <v>20</v>
      </c>
      <c r="D113" s="144" t="s">
        <v>27</v>
      </c>
      <c r="E113" s="216">
        <v>0</v>
      </c>
      <c r="F113" s="216">
        <v>1400000</v>
      </c>
      <c r="G113" s="220"/>
      <c r="H113" s="231">
        <f>SUM(E113:G113)</f>
        <v>1400000</v>
      </c>
    </row>
    <row r="114" spans="1:8" s="7" customFormat="1" ht="20.100000000000001" customHeight="1" x14ac:dyDescent="0.3">
      <c r="A114" s="155"/>
      <c r="B114" s="143"/>
      <c r="C114" s="143"/>
      <c r="D114" s="144" t="s">
        <v>28</v>
      </c>
      <c r="E114" s="216">
        <v>0</v>
      </c>
      <c r="F114" s="216">
        <v>0</v>
      </c>
      <c r="G114" s="220"/>
      <c r="H114" s="231">
        <f>SUM(E114:G114)</f>
        <v>0</v>
      </c>
    </row>
    <row r="115" spans="1:8" s="7" customFormat="1" ht="20.100000000000001" customHeight="1" x14ac:dyDescent="0.3">
      <c r="A115" s="156"/>
      <c r="B115" s="147"/>
      <c r="C115" s="147"/>
      <c r="D115" s="144" t="s">
        <v>29</v>
      </c>
      <c r="E115" s="233">
        <f t="shared" ref="E115" si="79">SUM(E114-E113)</f>
        <v>0</v>
      </c>
      <c r="F115" s="233">
        <f t="shared" ref="F115" si="80">SUM(F114-F113)</f>
        <v>-1400000</v>
      </c>
      <c r="G115" s="238">
        <f t="shared" ref="G115:H115" si="81">SUM(G114-G113)</f>
        <v>0</v>
      </c>
      <c r="H115" s="364">
        <f t="shared" si="81"/>
        <v>-1400000</v>
      </c>
    </row>
    <row r="116" spans="1:8" ht="20.100000000000001" customHeight="1" x14ac:dyDescent="0.3">
      <c r="A116" s="155" t="s">
        <v>21</v>
      </c>
      <c r="B116" s="143" t="s">
        <v>21</v>
      </c>
      <c r="C116" s="143" t="s">
        <v>52</v>
      </c>
      <c r="D116" s="144" t="s">
        <v>27</v>
      </c>
      <c r="E116" s="216">
        <v>0</v>
      </c>
      <c r="F116" s="216">
        <v>275638762</v>
      </c>
      <c r="G116" s="220">
        <v>68505784</v>
      </c>
      <c r="H116" s="231">
        <f>SUM(E116:G116)</f>
        <v>344144546</v>
      </c>
    </row>
    <row r="117" spans="1:8" ht="20.100000000000001" customHeight="1" x14ac:dyDescent="0.3">
      <c r="A117" s="155"/>
      <c r="B117" s="143"/>
      <c r="C117" s="143"/>
      <c r="D117" s="144" t="s">
        <v>28</v>
      </c>
      <c r="E117" s="216">
        <v>0</v>
      </c>
      <c r="F117" s="216">
        <v>0</v>
      </c>
      <c r="G117" s="220"/>
      <c r="H117" s="231">
        <f>SUM(E117:G117)</f>
        <v>0</v>
      </c>
    </row>
    <row r="118" spans="1:8" ht="20.100000000000001" customHeight="1" x14ac:dyDescent="0.3">
      <c r="A118" s="155"/>
      <c r="B118" s="143"/>
      <c r="C118" s="147"/>
      <c r="D118" s="144" t="s">
        <v>29</v>
      </c>
      <c r="E118" s="233">
        <f t="shared" ref="E118" si="82">SUM(E117-E116)</f>
        <v>0</v>
      </c>
      <c r="F118" s="233">
        <f t="shared" ref="F118" si="83">SUM(F117-F116)</f>
        <v>-275638762</v>
      </c>
      <c r="G118" s="238">
        <f t="shared" ref="G118:H118" si="84">SUM(G117-G116)</f>
        <v>-68505784</v>
      </c>
      <c r="H118" s="364">
        <f t="shared" si="84"/>
        <v>-344144546</v>
      </c>
    </row>
    <row r="119" spans="1:8" ht="20.100000000000001" customHeight="1" x14ac:dyDescent="0.3">
      <c r="A119" s="155"/>
      <c r="B119" s="143"/>
      <c r="C119" s="143" t="s">
        <v>118</v>
      </c>
      <c r="D119" s="144" t="s">
        <v>27</v>
      </c>
      <c r="E119" s="216">
        <v>65200267</v>
      </c>
      <c r="F119" s="216">
        <v>0</v>
      </c>
      <c r="G119" s="220"/>
      <c r="H119" s="231">
        <f>SUM(E119:G119)</f>
        <v>65200267</v>
      </c>
    </row>
    <row r="120" spans="1:8" ht="20.100000000000001" customHeight="1" x14ac:dyDescent="0.3">
      <c r="A120" s="155"/>
      <c r="B120" s="143"/>
      <c r="C120" s="143"/>
      <c r="D120" s="144" t="s">
        <v>28</v>
      </c>
      <c r="E120" s="216">
        <v>65200267</v>
      </c>
      <c r="F120" s="216">
        <v>0</v>
      </c>
      <c r="G120" s="220"/>
      <c r="H120" s="231">
        <f>SUM(E120:G120)</f>
        <v>65200267</v>
      </c>
    </row>
    <row r="121" spans="1:8" ht="20.100000000000001" customHeight="1" thickBot="1" x14ac:dyDescent="0.35">
      <c r="A121" s="155"/>
      <c r="B121" s="143"/>
      <c r="C121" s="143"/>
      <c r="D121" s="192" t="s">
        <v>29</v>
      </c>
      <c r="E121" s="240">
        <f t="shared" ref="E121" si="85">SUM(E120-E119)</f>
        <v>0</v>
      </c>
      <c r="F121" s="240">
        <f t="shared" ref="F121" si="86">SUM(F120-F119)</f>
        <v>0</v>
      </c>
      <c r="G121" s="241">
        <f t="shared" ref="G121:H121" si="87">SUM(G120-G119)</f>
        <v>0</v>
      </c>
      <c r="H121" s="364">
        <f t="shared" si="87"/>
        <v>0</v>
      </c>
    </row>
    <row r="122" spans="1:8" ht="20.100000000000001" customHeight="1" x14ac:dyDescent="0.3">
      <c r="A122" s="551" t="s">
        <v>119</v>
      </c>
      <c r="B122" s="552"/>
      <c r="C122" s="553"/>
      <c r="D122" s="194" t="s">
        <v>27</v>
      </c>
      <c r="E122" s="368">
        <f>SUM(E5+E8+E11+E14+E17+E20+E23+E26+E29+E32+E35+E38+E41+E44+E47+E50+E53+E56+E59+E62+E65+E68+E71+E74+E77+E80+E83+E86+E89+E92+E95+E98+E101+E104+E107+E110+E113+E116+E119)</f>
        <v>1215465467</v>
      </c>
      <c r="F122" s="368">
        <f t="shared" ref="F122:H122" si="88">SUM(F5+F8+F11+F14+F17+F20+F23+F26+F29+F32+F35+F38+F41+F44+F47+F50+F53+F56+F59+F62+F65+F68+F71+F74+F77+F80+F83+F86+F89+F92+F95+F98+F101+F104+F107+F110+F113+F116+F119)</f>
        <v>1811169908</v>
      </c>
      <c r="G122" s="371">
        <f t="shared" si="88"/>
        <v>161362384</v>
      </c>
      <c r="H122" s="374">
        <f t="shared" si="88"/>
        <v>3187997759</v>
      </c>
    </row>
    <row r="123" spans="1:8" ht="20.100000000000001" customHeight="1" x14ac:dyDescent="0.3">
      <c r="A123" s="554"/>
      <c r="B123" s="555"/>
      <c r="C123" s="556"/>
      <c r="D123" s="366" t="s">
        <v>28</v>
      </c>
      <c r="E123" s="369">
        <f>SUM(E6+E9+E12+E15+E18+E21+E24+E27+E30+E33+E36+E39+E42+E45+E48+E51+E54+E57+E60+E63+E66+E69+E72+E75+E78+E81+E84+E87+E90+E93+E96+E99+E102+E105+E108+E111+E114+E117+E120)</f>
        <v>995136207</v>
      </c>
      <c r="F123" s="369">
        <f t="shared" ref="F123:H123" si="89">SUM(F6+F9+F12+F15+F18+F21+F24+F27+F30+F33+F36+F39+F42+F45+F48+F51+F54+F57+F60+F63+F66+F69+F72+F75+F78+F81+F84+F87+F90+F93+F96+F99+F102+F105+F108+F111+F114+F117+F120)</f>
        <v>1358284584</v>
      </c>
      <c r="G123" s="372">
        <f t="shared" si="89"/>
        <v>55516833</v>
      </c>
      <c r="H123" s="375">
        <f t="shared" si="89"/>
        <v>2408937624</v>
      </c>
    </row>
    <row r="124" spans="1:8" ht="20.100000000000001" customHeight="1" thickBot="1" x14ac:dyDescent="0.35">
      <c r="A124" s="557"/>
      <c r="B124" s="558"/>
      <c r="C124" s="559"/>
      <c r="D124" s="367" t="s">
        <v>29</v>
      </c>
      <c r="E124" s="370">
        <f t="shared" ref="E124:H124" si="90">SUM(E123-E122)</f>
        <v>-220329260</v>
      </c>
      <c r="F124" s="370">
        <f t="shared" si="90"/>
        <v>-452885324</v>
      </c>
      <c r="G124" s="373">
        <f t="shared" si="90"/>
        <v>-105845551</v>
      </c>
      <c r="H124" s="365">
        <f t="shared" si="90"/>
        <v>-779060135</v>
      </c>
    </row>
  </sheetData>
  <mergeCells count="3">
    <mergeCell ref="A2:H2"/>
    <mergeCell ref="A1:B1"/>
    <mergeCell ref="A122:C124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firstPageNumber="32" orientation="landscape" useFirstPageNumber="1" r:id="rId1"/>
  <headerFooter>
    <oddFooter>&amp;C&amp;10&amp;P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H27" sqref="H27"/>
    </sheetView>
  </sheetViews>
  <sheetFormatPr defaultRowHeight="13.5" x14ac:dyDescent="0.3"/>
  <cols>
    <col min="1" max="2" width="11.125" style="6" customWidth="1"/>
    <col min="3" max="3" width="13.375" style="6" customWidth="1"/>
    <col min="4" max="4" width="14.375" style="6" customWidth="1"/>
    <col min="5" max="5" width="13" style="6" customWidth="1"/>
    <col min="6" max="7" width="11.125" style="6" customWidth="1"/>
    <col min="8" max="8" width="12.5" style="6" customWidth="1"/>
    <col min="9" max="9" width="11.625" style="6" customWidth="1"/>
    <col min="10" max="10" width="14" style="6" customWidth="1"/>
    <col min="11" max="11" width="10.625" style="6" customWidth="1"/>
    <col min="12" max="16384" width="9" style="6"/>
  </cols>
  <sheetData>
    <row r="1" spans="1:11" ht="24.95" customHeight="1" x14ac:dyDescent="0.3">
      <c r="A1" s="57"/>
    </row>
    <row r="2" spans="1:11" ht="41.25" customHeight="1" x14ac:dyDescent="0.3">
      <c r="A2" s="541" t="s">
        <v>224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</row>
    <row r="3" spans="1:11" ht="15" customHeight="1" thickBot="1" x14ac:dyDescent="0.35">
      <c r="A3" s="5"/>
      <c r="K3" s="56" t="s">
        <v>78</v>
      </c>
    </row>
    <row r="4" spans="1:11" s="7" customFormat="1" ht="24.95" customHeight="1" thickBot="1" x14ac:dyDescent="0.35">
      <c r="A4" s="544" t="s">
        <v>0</v>
      </c>
      <c r="B4" s="545"/>
      <c r="C4" s="545"/>
      <c r="D4" s="545"/>
      <c r="E4" s="545"/>
      <c r="F4" s="545" t="s">
        <v>1</v>
      </c>
      <c r="G4" s="545"/>
      <c r="H4" s="545"/>
      <c r="I4" s="545"/>
      <c r="J4" s="546"/>
      <c r="K4" s="547" t="s">
        <v>126</v>
      </c>
    </row>
    <row r="5" spans="1:11" s="7" customFormat="1" ht="24.95" customHeight="1" thickBot="1" x14ac:dyDescent="0.35">
      <c r="A5" s="164" t="s">
        <v>2</v>
      </c>
      <c r="B5" s="165" t="s">
        <v>3</v>
      </c>
      <c r="C5" s="165" t="s">
        <v>4</v>
      </c>
      <c r="D5" s="165" t="s">
        <v>5</v>
      </c>
      <c r="E5" s="165" t="s">
        <v>6</v>
      </c>
      <c r="F5" s="165" t="s">
        <v>2</v>
      </c>
      <c r="G5" s="165" t="s">
        <v>3</v>
      </c>
      <c r="H5" s="165" t="s">
        <v>4</v>
      </c>
      <c r="I5" s="165" t="s">
        <v>5</v>
      </c>
      <c r="J5" s="166" t="s">
        <v>6</v>
      </c>
      <c r="K5" s="548"/>
    </row>
    <row r="6" spans="1:11" ht="20.100000000000001" customHeight="1" x14ac:dyDescent="0.3">
      <c r="A6" s="167" t="s">
        <v>7</v>
      </c>
      <c r="B6" s="168" t="s">
        <v>7</v>
      </c>
      <c r="C6" s="160">
        <v>0</v>
      </c>
      <c r="D6" s="159">
        <v>0</v>
      </c>
      <c r="E6" s="169">
        <f>SUM(D6-C6)</f>
        <v>0</v>
      </c>
      <c r="F6" s="542" t="s">
        <v>8</v>
      </c>
      <c r="G6" s="168" t="s">
        <v>9</v>
      </c>
      <c r="H6" s="160">
        <v>126487601</v>
      </c>
      <c r="I6" s="160">
        <v>122874010</v>
      </c>
      <c r="J6" s="169">
        <f>SUM(I6-H6)</f>
        <v>-3613591</v>
      </c>
      <c r="K6" s="170"/>
    </row>
    <row r="7" spans="1:11" ht="20.100000000000001" customHeight="1" x14ac:dyDescent="0.3">
      <c r="A7" s="171" t="s">
        <v>10</v>
      </c>
      <c r="B7" s="172" t="s">
        <v>10</v>
      </c>
      <c r="C7" s="160">
        <v>181532000</v>
      </c>
      <c r="D7" s="159">
        <v>181472000</v>
      </c>
      <c r="E7" s="158">
        <f t="shared" ref="E7:E14" si="0">SUM(D7-C7)</f>
        <v>-60000</v>
      </c>
      <c r="F7" s="542"/>
      <c r="G7" s="172" t="s">
        <v>11</v>
      </c>
      <c r="H7" s="160">
        <v>0</v>
      </c>
      <c r="I7" s="160">
        <v>0</v>
      </c>
      <c r="J7" s="158">
        <v>0</v>
      </c>
      <c r="K7" s="173"/>
    </row>
    <row r="8" spans="1:11" ht="20.100000000000001" customHeight="1" x14ac:dyDescent="0.3">
      <c r="A8" s="171" t="s">
        <v>12</v>
      </c>
      <c r="B8" s="172" t="s">
        <v>12</v>
      </c>
      <c r="C8" s="160">
        <v>18000000</v>
      </c>
      <c r="D8" s="159">
        <v>4500000</v>
      </c>
      <c r="E8" s="158">
        <f t="shared" si="0"/>
        <v>-13500000</v>
      </c>
      <c r="F8" s="543"/>
      <c r="G8" s="172" t="s">
        <v>13</v>
      </c>
      <c r="H8" s="160">
        <v>0</v>
      </c>
      <c r="I8" s="160">
        <v>0</v>
      </c>
      <c r="J8" s="158">
        <v>0</v>
      </c>
      <c r="K8" s="173"/>
    </row>
    <row r="9" spans="1:11" ht="20.100000000000001" customHeight="1" x14ac:dyDescent="0.3">
      <c r="A9" s="171" t="s">
        <v>14</v>
      </c>
      <c r="B9" s="172" t="s">
        <v>14</v>
      </c>
      <c r="C9" s="160">
        <v>0</v>
      </c>
      <c r="D9" s="159">
        <v>0</v>
      </c>
      <c r="E9" s="158">
        <f t="shared" si="0"/>
        <v>0</v>
      </c>
      <c r="F9" s="172" t="s">
        <v>15</v>
      </c>
      <c r="G9" s="172" t="s">
        <v>16</v>
      </c>
      <c r="H9" s="160">
        <v>0</v>
      </c>
      <c r="I9" s="160">
        <v>0</v>
      </c>
      <c r="J9" s="158">
        <v>0</v>
      </c>
      <c r="K9" s="173"/>
    </row>
    <row r="10" spans="1:11" ht="20.100000000000001" customHeight="1" x14ac:dyDescent="0.3">
      <c r="A10" s="171" t="s">
        <v>113</v>
      </c>
      <c r="B10" s="172" t="s">
        <v>113</v>
      </c>
      <c r="C10" s="160">
        <v>31241875</v>
      </c>
      <c r="D10" s="159">
        <v>31241875</v>
      </c>
      <c r="E10" s="158">
        <f t="shared" si="0"/>
        <v>0</v>
      </c>
      <c r="F10" s="172" t="s">
        <v>18</v>
      </c>
      <c r="G10" s="172" t="s">
        <v>18</v>
      </c>
      <c r="H10" s="160">
        <v>74439599</v>
      </c>
      <c r="I10" s="160">
        <v>49890980</v>
      </c>
      <c r="J10" s="158">
        <f t="shared" ref="J10:J14" si="1">SUM(I10-H10)</f>
        <v>-24548619</v>
      </c>
      <c r="K10" s="173"/>
    </row>
    <row r="11" spans="1:11" ht="20.100000000000001" customHeight="1" x14ac:dyDescent="0.3">
      <c r="A11" s="171" t="s">
        <v>17</v>
      </c>
      <c r="B11" s="172" t="s">
        <v>17</v>
      </c>
      <c r="C11" s="160">
        <v>50000</v>
      </c>
      <c r="D11" s="159">
        <v>46203</v>
      </c>
      <c r="E11" s="158">
        <f t="shared" si="0"/>
        <v>-3797</v>
      </c>
      <c r="F11" s="172" t="s">
        <v>19</v>
      </c>
      <c r="G11" s="172" t="s">
        <v>19</v>
      </c>
      <c r="H11" s="161">
        <v>0</v>
      </c>
      <c r="I11" s="161">
        <v>0</v>
      </c>
      <c r="J11" s="158">
        <f t="shared" si="1"/>
        <v>0</v>
      </c>
      <c r="K11" s="173"/>
    </row>
    <row r="12" spans="1:11" ht="20.100000000000001" customHeight="1" x14ac:dyDescent="0.3">
      <c r="A12" s="171"/>
      <c r="B12" s="172"/>
      <c r="C12" s="161"/>
      <c r="D12" s="161"/>
      <c r="E12" s="158">
        <f t="shared" si="0"/>
        <v>0</v>
      </c>
      <c r="F12" s="172" t="s">
        <v>20</v>
      </c>
      <c r="G12" s="172" t="s">
        <v>20</v>
      </c>
      <c r="H12" s="160">
        <v>50000</v>
      </c>
      <c r="I12" s="160">
        <v>0</v>
      </c>
      <c r="J12" s="158">
        <f t="shared" si="1"/>
        <v>-50000</v>
      </c>
      <c r="K12" s="173"/>
    </row>
    <row r="13" spans="1:11" ht="20.100000000000001" customHeight="1" thickBot="1" x14ac:dyDescent="0.35">
      <c r="A13" s="174"/>
      <c r="B13" s="175"/>
      <c r="C13" s="176"/>
      <c r="D13" s="176"/>
      <c r="E13" s="162">
        <f t="shared" si="0"/>
        <v>0</v>
      </c>
      <c r="F13" s="175" t="s">
        <v>127</v>
      </c>
      <c r="G13" s="175" t="s">
        <v>127</v>
      </c>
      <c r="H13" s="163">
        <v>29846675</v>
      </c>
      <c r="I13" s="163">
        <v>29022465</v>
      </c>
      <c r="J13" s="162">
        <f t="shared" si="1"/>
        <v>-824210</v>
      </c>
      <c r="K13" s="177"/>
    </row>
    <row r="14" spans="1:11" s="7" customFormat="1" ht="20.100000000000001" customHeight="1" thickBot="1" x14ac:dyDescent="0.35">
      <c r="A14" s="540" t="s">
        <v>53</v>
      </c>
      <c r="B14" s="539"/>
      <c r="C14" s="178">
        <f>SUM(C6:C13)</f>
        <v>230823875</v>
      </c>
      <c r="D14" s="178">
        <f>SUM(D6:D13)</f>
        <v>217260078</v>
      </c>
      <c r="E14" s="179">
        <f t="shared" si="0"/>
        <v>-13563797</v>
      </c>
      <c r="F14" s="538" t="s">
        <v>53</v>
      </c>
      <c r="G14" s="539"/>
      <c r="H14" s="180">
        <f>SUM(H6:H13)</f>
        <v>230823875</v>
      </c>
      <c r="I14" s="180">
        <f>SUM(I6:I13)</f>
        <v>201787455</v>
      </c>
      <c r="J14" s="179">
        <f t="shared" si="1"/>
        <v>-29036420</v>
      </c>
      <c r="K14" s="181">
        <v>0</v>
      </c>
    </row>
    <row r="22" spans="7:7" x14ac:dyDescent="0.3">
      <c r="G22" s="6" t="s">
        <v>128</v>
      </c>
    </row>
  </sheetData>
  <mergeCells count="7">
    <mergeCell ref="A14:B14"/>
    <mergeCell ref="F14:G14"/>
    <mergeCell ref="A2:K2"/>
    <mergeCell ref="A4:E4"/>
    <mergeCell ref="F4:J4"/>
    <mergeCell ref="K4:K5"/>
    <mergeCell ref="F6:F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rstPageNumber="28" orientation="landscape" useFirstPageNumber="1" r:id="rId1"/>
  <headerFooter>
    <oddFooter>&amp;C&amp;10&amp;P&amp;R칠곡군장애인종합복지관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activeCell="B33" sqref="B33"/>
    </sheetView>
  </sheetViews>
  <sheetFormatPr defaultRowHeight="13.5" x14ac:dyDescent="0.3"/>
  <cols>
    <col min="1" max="2" width="16.75" style="8" customWidth="1"/>
    <col min="3" max="3" width="18.125" style="8" customWidth="1"/>
    <col min="4" max="4" width="6.125" style="6" customWidth="1"/>
    <col min="5" max="5" width="16" style="6" customWidth="1"/>
    <col min="6" max="6" width="16.125" style="6" customWidth="1"/>
    <col min="7" max="7" width="16" style="6" customWidth="1"/>
    <col min="8" max="8" width="16.125" style="6" customWidth="1"/>
    <col min="9" max="12" width="9" style="6"/>
    <col min="13" max="13" width="9.25" style="217" bestFit="1" customWidth="1"/>
    <col min="14" max="16384" width="9" style="6"/>
  </cols>
  <sheetData>
    <row r="1" spans="1:13" ht="24.95" customHeight="1" x14ac:dyDescent="0.3">
      <c r="A1" s="550" t="s">
        <v>108</v>
      </c>
      <c r="B1" s="550"/>
    </row>
    <row r="2" spans="1:13" ht="35.1" customHeight="1" x14ac:dyDescent="0.3">
      <c r="A2" s="549" t="s">
        <v>225</v>
      </c>
      <c r="B2" s="549"/>
      <c r="C2" s="549"/>
      <c r="D2" s="549"/>
      <c r="E2" s="549"/>
      <c r="F2" s="549"/>
      <c r="G2" s="549"/>
      <c r="H2" s="549"/>
    </row>
    <row r="3" spans="1:13" ht="15" customHeight="1" thickBot="1" x14ac:dyDescent="0.35">
      <c r="H3" s="56" t="s">
        <v>88</v>
      </c>
    </row>
    <row r="4" spans="1:13" s="7" customFormat="1" ht="24.95" customHeight="1" thickBot="1" x14ac:dyDescent="0.35">
      <c r="A4" s="125" t="s">
        <v>2</v>
      </c>
      <c r="B4" s="126" t="s">
        <v>3</v>
      </c>
      <c r="C4" s="126" t="s">
        <v>23</v>
      </c>
      <c r="D4" s="208" t="s">
        <v>24</v>
      </c>
      <c r="E4" s="209" t="s">
        <v>54</v>
      </c>
      <c r="F4" s="209" t="s">
        <v>25</v>
      </c>
      <c r="G4" s="210" t="s">
        <v>26</v>
      </c>
      <c r="H4" s="190" t="s">
        <v>22</v>
      </c>
      <c r="M4" s="218"/>
    </row>
    <row r="5" spans="1:13" s="7" customFormat="1" ht="15" customHeight="1" x14ac:dyDescent="0.3">
      <c r="A5" s="196" t="s">
        <v>10</v>
      </c>
      <c r="B5" s="197" t="s">
        <v>10</v>
      </c>
      <c r="C5" s="197" t="s">
        <v>133</v>
      </c>
      <c r="D5" s="198" t="s">
        <v>27</v>
      </c>
      <c r="E5" s="199">
        <v>2100000</v>
      </c>
      <c r="F5" s="200"/>
      <c r="G5" s="201"/>
      <c r="H5" s="191">
        <f t="shared" ref="H5:H25" si="0">SUM(E5:G5)</f>
        <v>2100000</v>
      </c>
      <c r="M5" s="218"/>
    </row>
    <row r="6" spans="1:13" s="7" customFormat="1" ht="15" customHeight="1" x14ac:dyDescent="0.3">
      <c r="A6" s="155"/>
      <c r="B6" s="143"/>
      <c r="C6" s="143"/>
      <c r="D6" s="144" t="s">
        <v>28</v>
      </c>
      <c r="E6" s="146">
        <v>2076000</v>
      </c>
      <c r="F6" s="145"/>
      <c r="G6" s="185"/>
      <c r="H6" s="187">
        <f t="shared" si="0"/>
        <v>2076000</v>
      </c>
      <c r="M6" s="218"/>
    </row>
    <row r="7" spans="1:13" s="7" customFormat="1" ht="15" customHeight="1" x14ac:dyDescent="0.3">
      <c r="A7" s="155"/>
      <c r="B7" s="143"/>
      <c r="C7" s="147"/>
      <c r="D7" s="144" t="s">
        <v>29</v>
      </c>
      <c r="E7" s="182">
        <f>SUM(E6-E5)</f>
        <v>-24000</v>
      </c>
      <c r="F7" s="182">
        <f>SUM(F6-F5)</f>
        <v>0</v>
      </c>
      <c r="G7" s="183">
        <f>SUM(G6-G5)</f>
        <v>0</v>
      </c>
      <c r="H7" s="187">
        <f t="shared" si="0"/>
        <v>-24000</v>
      </c>
      <c r="M7" s="218"/>
    </row>
    <row r="8" spans="1:13" s="7" customFormat="1" ht="15" customHeight="1" x14ac:dyDescent="0.3">
      <c r="A8" s="155"/>
      <c r="B8" s="143"/>
      <c r="C8" s="143" t="s">
        <v>129</v>
      </c>
      <c r="D8" s="144" t="s">
        <v>27</v>
      </c>
      <c r="E8" s="146">
        <v>179432000</v>
      </c>
      <c r="F8" s="145"/>
      <c r="G8" s="185"/>
      <c r="H8" s="187">
        <f t="shared" si="0"/>
        <v>179432000</v>
      </c>
      <c r="M8" s="218"/>
    </row>
    <row r="9" spans="1:13" s="7" customFormat="1" ht="15" customHeight="1" x14ac:dyDescent="0.3">
      <c r="A9" s="155"/>
      <c r="B9" s="143"/>
      <c r="C9" s="143"/>
      <c r="D9" s="144" t="s">
        <v>28</v>
      </c>
      <c r="E9" s="146">
        <v>179396000</v>
      </c>
      <c r="F9" s="145"/>
      <c r="G9" s="185"/>
      <c r="H9" s="187">
        <f t="shared" si="0"/>
        <v>179396000</v>
      </c>
      <c r="M9" s="218"/>
    </row>
    <row r="10" spans="1:13" s="7" customFormat="1" ht="15" customHeight="1" thickBot="1" x14ac:dyDescent="0.35">
      <c r="A10" s="202"/>
      <c r="B10" s="203"/>
      <c r="C10" s="203"/>
      <c r="D10" s="204" t="s">
        <v>29</v>
      </c>
      <c r="E10" s="205">
        <f>SUM(E9-E8)</f>
        <v>-36000</v>
      </c>
      <c r="F10" s="205">
        <f t="shared" ref="F10:H10" si="1">SUM(F9-F8)</f>
        <v>0</v>
      </c>
      <c r="G10" s="206">
        <f t="shared" si="1"/>
        <v>0</v>
      </c>
      <c r="H10" s="207">
        <f t="shared" si="1"/>
        <v>-36000</v>
      </c>
      <c r="M10" s="218"/>
    </row>
    <row r="11" spans="1:13" s="7" customFormat="1" ht="15" customHeight="1" x14ac:dyDescent="0.3">
      <c r="A11" s="196" t="s">
        <v>12</v>
      </c>
      <c r="B11" s="197" t="s">
        <v>12</v>
      </c>
      <c r="C11" s="197" t="s">
        <v>134</v>
      </c>
      <c r="D11" s="198" t="s">
        <v>27</v>
      </c>
      <c r="E11" s="200"/>
      <c r="F11" s="200"/>
      <c r="G11" s="211">
        <v>18000000</v>
      </c>
      <c r="H11" s="191">
        <f t="shared" si="0"/>
        <v>18000000</v>
      </c>
      <c r="M11" s="218"/>
    </row>
    <row r="12" spans="1:13" s="7" customFormat="1" ht="15" customHeight="1" x14ac:dyDescent="0.3">
      <c r="A12" s="155"/>
      <c r="B12" s="143"/>
      <c r="C12" s="143"/>
      <c r="D12" s="144" t="s">
        <v>28</v>
      </c>
      <c r="E12" s="145"/>
      <c r="F12" s="145"/>
      <c r="G12" s="186">
        <v>4500000</v>
      </c>
      <c r="H12" s="187">
        <f t="shared" si="0"/>
        <v>4500000</v>
      </c>
      <c r="M12" s="218"/>
    </row>
    <row r="13" spans="1:13" s="7" customFormat="1" ht="15" customHeight="1" thickBot="1" x14ac:dyDescent="0.35">
      <c r="A13" s="155"/>
      <c r="B13" s="143"/>
      <c r="C13" s="147"/>
      <c r="D13" s="144" t="s">
        <v>29</v>
      </c>
      <c r="E13" s="182">
        <f>SUM(E12-E11)</f>
        <v>0</v>
      </c>
      <c r="F13" s="182">
        <f t="shared" ref="F13:H13" si="2">SUM(F12-F11)</f>
        <v>0</v>
      </c>
      <c r="G13" s="183">
        <f t="shared" si="2"/>
        <v>-13500000</v>
      </c>
      <c r="H13" s="188">
        <f t="shared" si="2"/>
        <v>-13500000</v>
      </c>
      <c r="M13" s="218"/>
    </row>
    <row r="14" spans="1:13" s="7" customFormat="1" ht="15" customHeight="1" x14ac:dyDescent="0.3">
      <c r="A14" s="196" t="s">
        <v>112</v>
      </c>
      <c r="B14" s="197" t="s">
        <v>112</v>
      </c>
      <c r="C14" s="197" t="s">
        <v>115</v>
      </c>
      <c r="D14" s="198" t="s">
        <v>27</v>
      </c>
      <c r="E14" s="199">
        <v>29022465</v>
      </c>
      <c r="F14" s="199">
        <v>167462</v>
      </c>
      <c r="G14" s="219">
        <v>0</v>
      </c>
      <c r="H14" s="191">
        <f t="shared" si="0"/>
        <v>29189927</v>
      </c>
      <c r="M14" s="218"/>
    </row>
    <row r="15" spans="1:13" s="7" customFormat="1" ht="15" customHeight="1" x14ac:dyDescent="0.3">
      <c r="A15" s="155"/>
      <c r="B15" s="143"/>
      <c r="C15" s="143"/>
      <c r="D15" s="144" t="s">
        <v>28</v>
      </c>
      <c r="E15" s="216">
        <v>29022465</v>
      </c>
      <c r="F15" s="216">
        <v>167462</v>
      </c>
      <c r="G15" s="220">
        <v>0</v>
      </c>
      <c r="H15" s="187">
        <f t="shared" si="0"/>
        <v>29189927</v>
      </c>
      <c r="M15" s="218"/>
    </row>
    <row r="16" spans="1:13" s="7" customFormat="1" ht="15" customHeight="1" x14ac:dyDescent="0.3">
      <c r="A16" s="155"/>
      <c r="B16" s="143"/>
      <c r="C16" s="147"/>
      <c r="D16" s="144" t="s">
        <v>29</v>
      </c>
      <c r="E16" s="193">
        <f>SUM(E15-E14)</f>
        <v>0</v>
      </c>
      <c r="F16" s="182">
        <f t="shared" ref="F16:H16" si="3">SUM(F15-F14)</f>
        <v>0</v>
      </c>
      <c r="G16" s="183">
        <f t="shared" si="3"/>
        <v>0</v>
      </c>
      <c r="H16" s="188">
        <f t="shared" si="3"/>
        <v>0</v>
      </c>
      <c r="M16" s="218"/>
    </row>
    <row r="17" spans="1:13" s="7" customFormat="1" ht="15" customHeight="1" x14ac:dyDescent="0.3">
      <c r="A17" s="155"/>
      <c r="B17" s="143"/>
      <c r="C17" s="143" t="s">
        <v>116</v>
      </c>
      <c r="D17" s="144" t="s">
        <v>27</v>
      </c>
      <c r="E17" s="246"/>
      <c r="F17" s="146"/>
      <c r="G17" s="220">
        <v>2051948</v>
      </c>
      <c r="H17" s="187">
        <f t="shared" si="0"/>
        <v>2051948</v>
      </c>
      <c r="M17" s="218"/>
    </row>
    <row r="18" spans="1:13" s="7" customFormat="1" ht="15" customHeight="1" x14ac:dyDescent="0.3">
      <c r="A18" s="155"/>
      <c r="B18" s="143"/>
      <c r="C18" s="143"/>
      <c r="D18" s="144" t="s">
        <v>28</v>
      </c>
      <c r="E18" s="145"/>
      <c r="F18" s="145"/>
      <c r="G18" s="220">
        <v>2051948</v>
      </c>
      <c r="H18" s="187">
        <f t="shared" si="0"/>
        <v>2051948</v>
      </c>
      <c r="M18" s="218"/>
    </row>
    <row r="19" spans="1:13" s="7" customFormat="1" ht="15" customHeight="1" thickBot="1" x14ac:dyDescent="0.35">
      <c r="A19" s="202"/>
      <c r="B19" s="203"/>
      <c r="C19" s="203"/>
      <c r="D19" s="204" t="s">
        <v>29</v>
      </c>
      <c r="E19" s="212"/>
      <c r="F19" s="214"/>
      <c r="G19" s="248">
        <v>0</v>
      </c>
      <c r="H19" s="215">
        <f t="shared" si="0"/>
        <v>0</v>
      </c>
      <c r="M19" s="218"/>
    </row>
    <row r="20" spans="1:13" ht="15" customHeight="1" x14ac:dyDescent="0.3">
      <c r="A20" s="155" t="s">
        <v>17</v>
      </c>
      <c r="B20" s="143" t="s">
        <v>17</v>
      </c>
      <c r="C20" s="143" t="s">
        <v>34</v>
      </c>
      <c r="D20" s="144" t="s">
        <v>27</v>
      </c>
      <c r="E20" s="146">
        <v>48000</v>
      </c>
      <c r="F20" s="146">
        <v>1000</v>
      </c>
      <c r="G20" s="185">
        <v>1000</v>
      </c>
      <c r="H20" s="187">
        <f t="shared" si="0"/>
        <v>50000</v>
      </c>
    </row>
    <row r="21" spans="1:13" ht="15" customHeight="1" x14ac:dyDescent="0.3">
      <c r="A21" s="155"/>
      <c r="B21" s="143"/>
      <c r="C21" s="143"/>
      <c r="D21" s="144" t="s">
        <v>28</v>
      </c>
      <c r="E21" s="146">
        <v>45294</v>
      </c>
      <c r="F21" s="146">
        <v>166</v>
      </c>
      <c r="G21" s="186">
        <v>743</v>
      </c>
      <c r="H21" s="187">
        <f t="shared" si="0"/>
        <v>46203</v>
      </c>
    </row>
    <row r="22" spans="1:13" ht="15" customHeight="1" x14ac:dyDescent="0.3">
      <c r="A22" s="155"/>
      <c r="B22" s="143"/>
      <c r="C22" s="147"/>
      <c r="D22" s="144" t="s">
        <v>29</v>
      </c>
      <c r="E22" s="193">
        <f>SUM(E21-E20)</f>
        <v>-2706</v>
      </c>
      <c r="F22" s="193">
        <f>SUM(F21-F20)</f>
        <v>-834</v>
      </c>
      <c r="G22" s="249">
        <f>SUM(G21-G20)</f>
        <v>-257</v>
      </c>
      <c r="H22" s="187">
        <f t="shared" si="0"/>
        <v>-3797</v>
      </c>
    </row>
    <row r="23" spans="1:13" ht="15" customHeight="1" x14ac:dyDescent="0.3">
      <c r="A23" s="155"/>
      <c r="B23" s="143"/>
      <c r="C23" s="143" t="s">
        <v>35</v>
      </c>
      <c r="D23" s="144" t="s">
        <v>27</v>
      </c>
      <c r="E23" s="246"/>
      <c r="F23" s="247">
        <v>0</v>
      </c>
      <c r="G23" s="250"/>
      <c r="H23" s="187">
        <f t="shared" si="0"/>
        <v>0</v>
      </c>
    </row>
    <row r="24" spans="1:13" ht="15" customHeight="1" x14ac:dyDescent="0.3">
      <c r="A24" s="155"/>
      <c r="B24" s="143"/>
      <c r="C24" s="143"/>
      <c r="D24" s="144" t="s">
        <v>28</v>
      </c>
      <c r="E24" s="145"/>
      <c r="F24" s="146">
        <v>0</v>
      </c>
      <c r="G24" s="185"/>
      <c r="H24" s="187">
        <f t="shared" si="0"/>
        <v>0</v>
      </c>
    </row>
    <row r="25" spans="1:13" ht="15" customHeight="1" thickBot="1" x14ac:dyDescent="0.35">
      <c r="A25" s="155"/>
      <c r="B25" s="143"/>
      <c r="C25" s="143"/>
      <c r="D25" s="192" t="s">
        <v>29</v>
      </c>
      <c r="E25" s="222"/>
      <c r="F25" s="193">
        <f t="shared" ref="F25" si="4">SUM(F24-F23)</f>
        <v>0</v>
      </c>
      <c r="G25" s="223"/>
      <c r="H25" s="215">
        <f t="shared" si="0"/>
        <v>0</v>
      </c>
    </row>
    <row r="26" spans="1:13" ht="15" customHeight="1" x14ac:dyDescent="0.3">
      <c r="A26" s="551" t="s">
        <v>53</v>
      </c>
      <c r="B26" s="552"/>
      <c r="C26" s="553"/>
      <c r="D26" s="194" t="s">
        <v>27</v>
      </c>
      <c r="E26" s="195">
        <f>SUM(E5+E8+E11+E14+E17+E20+E23)</f>
        <v>210602465</v>
      </c>
      <c r="F26" s="195">
        <f t="shared" ref="F26:H26" si="5">SUM(F5+F8+F11+F14+F17+F20+F23)</f>
        <v>168462</v>
      </c>
      <c r="G26" s="251">
        <f t="shared" si="5"/>
        <v>20052948</v>
      </c>
      <c r="H26" s="254">
        <f t="shared" si="5"/>
        <v>230823875</v>
      </c>
    </row>
    <row r="27" spans="1:13" ht="15" customHeight="1" x14ac:dyDescent="0.3">
      <c r="A27" s="554"/>
      <c r="B27" s="555"/>
      <c r="C27" s="556"/>
      <c r="D27" s="148" t="s">
        <v>28</v>
      </c>
      <c r="E27" s="149">
        <f>SUM(E6+E9+E12+E15+E18+E21+E24)</f>
        <v>210539759</v>
      </c>
      <c r="F27" s="149">
        <f t="shared" ref="F27:H27" si="6">SUM(F6+F9+F12+F15+F18+F21+F24)</f>
        <v>167628</v>
      </c>
      <c r="G27" s="252">
        <f t="shared" si="6"/>
        <v>6552691</v>
      </c>
      <c r="H27" s="255">
        <f t="shared" si="6"/>
        <v>217260078</v>
      </c>
    </row>
    <row r="28" spans="1:13" ht="15" customHeight="1" thickBot="1" x14ac:dyDescent="0.35">
      <c r="A28" s="557"/>
      <c r="B28" s="558"/>
      <c r="C28" s="559"/>
      <c r="D28" s="157" t="s">
        <v>29</v>
      </c>
      <c r="E28" s="245">
        <f>SUM(E27-E26)</f>
        <v>-62706</v>
      </c>
      <c r="F28" s="245">
        <f t="shared" ref="F28:H28" si="7">SUM(F27-F26)</f>
        <v>-834</v>
      </c>
      <c r="G28" s="253">
        <f t="shared" si="7"/>
        <v>-13500257</v>
      </c>
      <c r="H28" s="256">
        <f t="shared" si="7"/>
        <v>-13563797</v>
      </c>
    </row>
  </sheetData>
  <mergeCells count="3">
    <mergeCell ref="A1:B1"/>
    <mergeCell ref="A2:H2"/>
    <mergeCell ref="A26:C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rstPageNumber="29" orientation="landscape" useFirstPageNumber="1" r:id="rId1"/>
  <headerFooter>
    <oddFooter>&amp;C&amp;10&amp;P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0" zoomScaleNormal="100" workbookViewId="0">
      <selection activeCell="K27" sqref="K27"/>
    </sheetView>
  </sheetViews>
  <sheetFormatPr defaultRowHeight="13.5" x14ac:dyDescent="0.3"/>
  <cols>
    <col min="1" max="2" width="14.75" style="6" customWidth="1"/>
    <col min="3" max="3" width="21.375" style="6" bestFit="1" customWidth="1"/>
    <col min="4" max="4" width="6.125" style="6" customWidth="1"/>
    <col min="5" max="5" width="16" style="217" customWidth="1"/>
    <col min="6" max="6" width="16.125" style="217" customWidth="1"/>
    <col min="7" max="7" width="16" style="217" customWidth="1"/>
    <col min="8" max="8" width="16.125" style="217" customWidth="1"/>
    <col min="9" max="16384" width="9" style="6"/>
  </cols>
  <sheetData>
    <row r="1" spans="1:8" ht="24.95" customHeight="1" x14ac:dyDescent="0.3">
      <c r="A1" s="550" t="s">
        <v>109</v>
      </c>
      <c r="B1" s="550"/>
    </row>
    <row r="2" spans="1:8" ht="35.1" customHeight="1" x14ac:dyDescent="0.3">
      <c r="A2" s="560" t="s">
        <v>226</v>
      </c>
      <c r="B2" s="560"/>
      <c r="C2" s="560"/>
      <c r="D2" s="560"/>
      <c r="E2" s="560"/>
      <c r="F2" s="560"/>
      <c r="G2" s="560"/>
      <c r="H2" s="560"/>
    </row>
    <row r="3" spans="1:8" ht="15" customHeight="1" thickBot="1" x14ac:dyDescent="0.35">
      <c r="H3" s="227" t="s">
        <v>89</v>
      </c>
    </row>
    <row r="4" spans="1:8" s="7" customFormat="1" ht="24.95" customHeight="1" thickBot="1" x14ac:dyDescent="0.35">
      <c r="A4" s="224" t="s">
        <v>2</v>
      </c>
      <c r="B4" s="225" t="s">
        <v>3</v>
      </c>
      <c r="C4" s="225" t="s">
        <v>23</v>
      </c>
      <c r="D4" s="226" t="s">
        <v>24</v>
      </c>
      <c r="E4" s="228" t="s">
        <v>54</v>
      </c>
      <c r="F4" s="228" t="s">
        <v>25</v>
      </c>
      <c r="G4" s="229" t="s">
        <v>26</v>
      </c>
      <c r="H4" s="230" t="s">
        <v>22</v>
      </c>
    </row>
    <row r="5" spans="1:8" s="7" customFormat="1" ht="20.100000000000001" customHeight="1" x14ac:dyDescent="0.3">
      <c r="A5" s="155" t="s">
        <v>8</v>
      </c>
      <c r="B5" s="143" t="s">
        <v>9</v>
      </c>
      <c r="C5" s="143" t="s">
        <v>37</v>
      </c>
      <c r="D5" s="144" t="s">
        <v>27</v>
      </c>
      <c r="E5" s="216">
        <v>84825900</v>
      </c>
      <c r="F5" s="216"/>
      <c r="G5" s="220"/>
      <c r="H5" s="231">
        <f>SUM(E5:G5)</f>
        <v>84825900</v>
      </c>
    </row>
    <row r="6" spans="1:8" s="7" customFormat="1" ht="20.100000000000001" customHeight="1" x14ac:dyDescent="0.3">
      <c r="A6" s="155"/>
      <c r="B6" s="143"/>
      <c r="C6" s="143"/>
      <c r="D6" s="144" t="s">
        <v>28</v>
      </c>
      <c r="E6" s="216">
        <v>84804600</v>
      </c>
      <c r="F6" s="216"/>
      <c r="G6" s="220"/>
      <c r="H6" s="231">
        <f>SUM(E6:G6)</f>
        <v>84804600</v>
      </c>
    </row>
    <row r="7" spans="1:8" s="7" customFormat="1" ht="20.100000000000001" customHeight="1" x14ac:dyDescent="0.3">
      <c r="A7" s="155"/>
      <c r="B7" s="143"/>
      <c r="C7" s="147"/>
      <c r="D7" s="144" t="s">
        <v>29</v>
      </c>
      <c r="E7" s="233">
        <f>SUM(E6-E5)</f>
        <v>-21300</v>
      </c>
      <c r="F7" s="233">
        <f t="shared" ref="F7:H7" si="0">SUM(F6-F5)</f>
        <v>0</v>
      </c>
      <c r="G7" s="238">
        <f t="shared" si="0"/>
        <v>0</v>
      </c>
      <c r="H7" s="364">
        <f t="shared" si="0"/>
        <v>-21300</v>
      </c>
    </row>
    <row r="8" spans="1:8" s="7" customFormat="1" ht="20.100000000000001" customHeight="1" x14ac:dyDescent="0.3">
      <c r="A8" s="155"/>
      <c r="B8" s="143"/>
      <c r="C8" s="143" t="s">
        <v>38</v>
      </c>
      <c r="D8" s="144" t="s">
        <v>27</v>
      </c>
      <c r="E8" s="216">
        <v>22423146</v>
      </c>
      <c r="F8" s="216">
        <v>0</v>
      </c>
      <c r="G8" s="220"/>
      <c r="H8" s="231">
        <f>SUM(E8:G8)</f>
        <v>22423146</v>
      </c>
    </row>
    <row r="9" spans="1:8" s="7" customFormat="1" ht="20.100000000000001" customHeight="1" x14ac:dyDescent="0.3">
      <c r="A9" s="155"/>
      <c r="B9" s="143"/>
      <c r="C9" s="143"/>
      <c r="D9" s="144" t="s">
        <v>28</v>
      </c>
      <c r="E9" s="216">
        <v>19166530</v>
      </c>
      <c r="F9" s="216">
        <v>0</v>
      </c>
      <c r="G9" s="220"/>
      <c r="H9" s="231">
        <f t="shared" ref="H9" si="1">SUM(E9:G9)</f>
        <v>19166530</v>
      </c>
    </row>
    <row r="10" spans="1:8" s="7" customFormat="1" ht="20.100000000000001" customHeight="1" x14ac:dyDescent="0.3">
      <c r="A10" s="155"/>
      <c r="B10" s="143"/>
      <c r="C10" s="147"/>
      <c r="D10" s="144" t="s">
        <v>29</v>
      </c>
      <c r="E10" s="233">
        <f>SUM(E9-E8)</f>
        <v>-3256616</v>
      </c>
      <c r="F10" s="233">
        <f>SUM(F9-F8)</f>
        <v>0</v>
      </c>
      <c r="G10" s="238">
        <f t="shared" ref="G10:H10" si="2">SUM(G9-G8)</f>
        <v>0</v>
      </c>
      <c r="H10" s="364">
        <f t="shared" si="2"/>
        <v>-3256616</v>
      </c>
    </row>
    <row r="11" spans="1:8" s="7" customFormat="1" ht="20.100000000000001" customHeight="1" x14ac:dyDescent="0.3">
      <c r="A11" s="155"/>
      <c r="B11" s="143"/>
      <c r="C11" s="143" t="s">
        <v>39</v>
      </c>
      <c r="D11" s="144" t="s">
        <v>27</v>
      </c>
      <c r="E11" s="216">
        <v>8937420</v>
      </c>
      <c r="F11" s="216"/>
      <c r="G11" s="220"/>
      <c r="H11" s="231">
        <f>SUM(E11:G11)</f>
        <v>8937420</v>
      </c>
    </row>
    <row r="12" spans="1:8" s="7" customFormat="1" ht="20.100000000000001" customHeight="1" x14ac:dyDescent="0.3">
      <c r="A12" s="155"/>
      <c r="B12" s="143"/>
      <c r="C12" s="143"/>
      <c r="D12" s="144" t="s">
        <v>28</v>
      </c>
      <c r="E12" s="216">
        <v>8664110</v>
      </c>
      <c r="F12" s="216"/>
      <c r="G12" s="220"/>
      <c r="H12" s="231">
        <f t="shared" ref="H12" si="3">SUM(E12:G12)</f>
        <v>8664110</v>
      </c>
    </row>
    <row r="13" spans="1:8" s="7" customFormat="1" ht="20.100000000000001" customHeight="1" x14ac:dyDescent="0.3">
      <c r="A13" s="155"/>
      <c r="B13" s="143"/>
      <c r="C13" s="147"/>
      <c r="D13" s="144" t="s">
        <v>29</v>
      </c>
      <c r="E13" s="233">
        <f>SUM(E12-E11)</f>
        <v>-273310</v>
      </c>
      <c r="F13" s="233">
        <f>SUM(F12-F11)</f>
        <v>0</v>
      </c>
      <c r="G13" s="220">
        <f>SUM(G12-G11)</f>
        <v>0</v>
      </c>
      <c r="H13" s="364">
        <f t="shared" ref="H13" si="4">SUM(H12-H11)</f>
        <v>-273310</v>
      </c>
    </row>
    <row r="14" spans="1:8" s="7" customFormat="1" ht="20.100000000000001" customHeight="1" x14ac:dyDescent="0.3">
      <c r="A14" s="155"/>
      <c r="B14" s="143"/>
      <c r="C14" s="143" t="s">
        <v>40</v>
      </c>
      <c r="D14" s="144" t="s">
        <v>27</v>
      </c>
      <c r="E14" s="216">
        <v>10301135</v>
      </c>
      <c r="F14" s="216">
        <v>0</v>
      </c>
      <c r="G14" s="220"/>
      <c r="H14" s="231">
        <f>SUM(E14:G14)</f>
        <v>10301135</v>
      </c>
    </row>
    <row r="15" spans="1:8" s="7" customFormat="1" ht="20.100000000000001" customHeight="1" x14ac:dyDescent="0.3">
      <c r="A15" s="155"/>
      <c r="B15" s="143"/>
      <c r="C15" s="143"/>
      <c r="D15" s="144" t="s">
        <v>28</v>
      </c>
      <c r="E15" s="216">
        <v>10238770</v>
      </c>
      <c r="F15" s="216">
        <v>0</v>
      </c>
      <c r="G15" s="220"/>
      <c r="H15" s="231">
        <f>SUM(E15:G15)</f>
        <v>10238770</v>
      </c>
    </row>
    <row r="16" spans="1:8" s="7" customFormat="1" ht="20.100000000000001" customHeight="1" x14ac:dyDescent="0.3">
      <c r="A16" s="155"/>
      <c r="B16" s="143"/>
      <c r="C16" s="147"/>
      <c r="D16" s="144" t="s">
        <v>29</v>
      </c>
      <c r="E16" s="233">
        <f>SUM(E15-E14)</f>
        <v>-62365</v>
      </c>
      <c r="F16" s="233">
        <f t="shared" ref="F16:H16" si="5">SUM(F15-F14)</f>
        <v>0</v>
      </c>
      <c r="G16" s="238">
        <f t="shared" si="5"/>
        <v>0</v>
      </c>
      <c r="H16" s="364">
        <f t="shared" si="5"/>
        <v>-62365</v>
      </c>
    </row>
    <row r="17" spans="1:8" s="7" customFormat="1" ht="20.100000000000001" customHeight="1" x14ac:dyDescent="0.3">
      <c r="A17" s="244" t="s">
        <v>18</v>
      </c>
      <c r="B17" s="237" t="s">
        <v>18</v>
      </c>
      <c r="C17" s="143" t="s">
        <v>208</v>
      </c>
      <c r="D17" s="144" t="s">
        <v>27</v>
      </c>
      <c r="E17" s="216">
        <v>10773000</v>
      </c>
      <c r="F17" s="216">
        <v>0</v>
      </c>
      <c r="G17" s="220">
        <v>0</v>
      </c>
      <c r="H17" s="231">
        <f>SUM(E17:G17)</f>
        <v>10773000</v>
      </c>
    </row>
    <row r="18" spans="1:8" s="7" customFormat="1" ht="20.100000000000001" customHeight="1" x14ac:dyDescent="0.3">
      <c r="A18" s="155"/>
      <c r="B18" s="143"/>
      <c r="C18" s="143"/>
      <c r="D18" s="144" t="s">
        <v>28</v>
      </c>
      <c r="E18" s="216">
        <v>3861900</v>
      </c>
      <c r="F18" s="216">
        <v>0</v>
      </c>
      <c r="G18" s="220">
        <v>0</v>
      </c>
      <c r="H18" s="231">
        <f>SUM(E18:G18)</f>
        <v>3861900</v>
      </c>
    </row>
    <row r="19" spans="1:8" s="7" customFormat="1" ht="20.100000000000001" customHeight="1" x14ac:dyDescent="0.3">
      <c r="A19" s="155"/>
      <c r="B19" s="143"/>
      <c r="C19" s="147"/>
      <c r="D19" s="144" t="s">
        <v>29</v>
      </c>
      <c r="E19" s="233">
        <f t="shared" ref="E19:H19" si="6">SUM(E18-E17)</f>
        <v>-6911100</v>
      </c>
      <c r="F19" s="233">
        <v>0</v>
      </c>
      <c r="G19" s="238">
        <v>0</v>
      </c>
      <c r="H19" s="364">
        <f t="shared" si="6"/>
        <v>-6911100</v>
      </c>
    </row>
    <row r="20" spans="1:8" s="7" customFormat="1" ht="20.100000000000001" customHeight="1" x14ac:dyDescent="0.3">
      <c r="A20" s="155"/>
      <c r="B20" s="143"/>
      <c r="C20" s="143" t="s">
        <v>212</v>
      </c>
      <c r="D20" s="144" t="s">
        <v>27</v>
      </c>
      <c r="E20" s="216">
        <v>44271399</v>
      </c>
      <c r="F20" s="216">
        <v>0</v>
      </c>
      <c r="G20" s="220">
        <v>1395200</v>
      </c>
      <c r="H20" s="231">
        <f>SUM(E20:G20)</f>
        <v>45666599</v>
      </c>
    </row>
    <row r="21" spans="1:8" s="7" customFormat="1" ht="20.100000000000001" customHeight="1" x14ac:dyDescent="0.3">
      <c r="A21" s="155"/>
      <c r="B21" s="143"/>
      <c r="C21" s="143" t="s">
        <v>213</v>
      </c>
      <c r="D21" s="144" t="s">
        <v>28</v>
      </c>
      <c r="E21" s="216">
        <v>40133880</v>
      </c>
      <c r="F21" s="216">
        <v>0</v>
      </c>
      <c r="G21" s="220">
        <v>1395200</v>
      </c>
      <c r="H21" s="231">
        <f>SUM(E21:G21)</f>
        <v>41529080</v>
      </c>
    </row>
    <row r="22" spans="1:8" s="7" customFormat="1" ht="20.100000000000001" customHeight="1" x14ac:dyDescent="0.3">
      <c r="A22" s="155"/>
      <c r="B22" s="143"/>
      <c r="C22" s="147"/>
      <c r="D22" s="144" t="s">
        <v>29</v>
      </c>
      <c r="E22" s="233">
        <f t="shared" ref="E22:H22" si="7">SUM(E21-E20)</f>
        <v>-4137519</v>
      </c>
      <c r="F22" s="233">
        <f t="shared" si="7"/>
        <v>0</v>
      </c>
      <c r="G22" s="238">
        <v>0</v>
      </c>
      <c r="H22" s="364">
        <f t="shared" si="7"/>
        <v>-4137519</v>
      </c>
    </row>
    <row r="23" spans="1:8" s="7" customFormat="1" ht="20.100000000000001" customHeight="1" x14ac:dyDescent="0.3">
      <c r="A23" s="155"/>
      <c r="B23" s="143"/>
      <c r="C23" s="143" t="s">
        <v>214</v>
      </c>
      <c r="D23" s="144" t="s">
        <v>27</v>
      </c>
      <c r="E23" s="216">
        <v>0</v>
      </c>
      <c r="F23" s="216">
        <v>0</v>
      </c>
      <c r="G23" s="220">
        <v>18000000</v>
      </c>
      <c r="H23" s="231">
        <f>SUM(E23:G23)</f>
        <v>18000000</v>
      </c>
    </row>
    <row r="24" spans="1:8" s="7" customFormat="1" ht="20.100000000000001" customHeight="1" x14ac:dyDescent="0.3">
      <c r="A24" s="155"/>
      <c r="B24" s="143"/>
      <c r="C24" s="143"/>
      <c r="D24" s="144" t="s">
        <v>28</v>
      </c>
      <c r="E24" s="216">
        <v>0</v>
      </c>
      <c r="F24" s="216">
        <v>0</v>
      </c>
      <c r="G24" s="220">
        <v>4500000</v>
      </c>
      <c r="H24" s="231">
        <f>SUM(E24:G24)</f>
        <v>4500000</v>
      </c>
    </row>
    <row r="25" spans="1:8" s="7" customFormat="1" ht="20.100000000000001" customHeight="1" x14ac:dyDescent="0.3">
      <c r="A25" s="155"/>
      <c r="B25" s="143"/>
      <c r="C25" s="143"/>
      <c r="D25" s="144" t="s">
        <v>29</v>
      </c>
      <c r="E25" s="233">
        <f t="shared" ref="E25:H25" si="8">SUM(E24-E23)</f>
        <v>0</v>
      </c>
      <c r="F25" s="233">
        <f t="shared" si="8"/>
        <v>0</v>
      </c>
      <c r="G25" s="238">
        <f t="shared" si="8"/>
        <v>-13500000</v>
      </c>
      <c r="H25" s="239">
        <f t="shared" si="8"/>
        <v>-13500000</v>
      </c>
    </row>
    <row r="26" spans="1:8" s="7" customFormat="1" ht="20.100000000000001" customHeight="1" x14ac:dyDescent="0.3">
      <c r="A26" s="244" t="s">
        <v>20</v>
      </c>
      <c r="B26" s="237" t="s">
        <v>20</v>
      </c>
      <c r="C26" s="237" t="s">
        <v>20</v>
      </c>
      <c r="D26" s="144" t="s">
        <v>27</v>
      </c>
      <c r="E26" s="216">
        <v>0</v>
      </c>
      <c r="F26" s="216">
        <v>50000</v>
      </c>
      <c r="G26" s="220"/>
      <c r="H26" s="231">
        <f>SUM(E26:G26)</f>
        <v>50000</v>
      </c>
    </row>
    <row r="27" spans="1:8" s="7" customFormat="1" ht="20.100000000000001" customHeight="1" x14ac:dyDescent="0.3">
      <c r="A27" s="155"/>
      <c r="B27" s="143"/>
      <c r="C27" s="143"/>
      <c r="D27" s="144" t="s">
        <v>28</v>
      </c>
      <c r="E27" s="216">
        <v>0</v>
      </c>
      <c r="F27" s="216">
        <v>0</v>
      </c>
      <c r="G27" s="220"/>
      <c r="H27" s="231">
        <f>SUM(E27:G27)</f>
        <v>0</v>
      </c>
    </row>
    <row r="28" spans="1:8" s="7" customFormat="1" ht="20.100000000000001" customHeight="1" x14ac:dyDescent="0.3">
      <c r="A28" s="156"/>
      <c r="B28" s="147"/>
      <c r="C28" s="147"/>
      <c r="D28" s="144" t="s">
        <v>29</v>
      </c>
      <c r="E28" s="233">
        <f t="shared" ref="E28:H28" si="9">SUM(E27-E26)</f>
        <v>0</v>
      </c>
      <c r="F28" s="233">
        <f t="shared" si="9"/>
        <v>-50000</v>
      </c>
      <c r="G28" s="238">
        <f t="shared" si="9"/>
        <v>0</v>
      </c>
      <c r="H28" s="364">
        <f t="shared" si="9"/>
        <v>-50000</v>
      </c>
    </row>
    <row r="29" spans="1:8" ht="20.100000000000001" customHeight="1" x14ac:dyDescent="0.3">
      <c r="A29" s="155" t="s">
        <v>21</v>
      </c>
      <c r="B29" s="143" t="s">
        <v>21</v>
      </c>
      <c r="C29" s="143" t="s">
        <v>52</v>
      </c>
      <c r="D29" s="144" t="s">
        <v>27</v>
      </c>
      <c r="E29" s="216"/>
      <c r="F29" s="216">
        <v>167462</v>
      </c>
      <c r="G29" s="220">
        <v>656748</v>
      </c>
      <c r="H29" s="231">
        <f>SUM(E29:G29)</f>
        <v>824210</v>
      </c>
    </row>
    <row r="30" spans="1:8" ht="20.100000000000001" customHeight="1" x14ac:dyDescent="0.3">
      <c r="A30" s="155"/>
      <c r="B30" s="143"/>
      <c r="C30" s="143"/>
      <c r="D30" s="144" t="s">
        <v>28</v>
      </c>
      <c r="E30" s="216">
        <v>0</v>
      </c>
      <c r="F30" s="216">
        <v>0</v>
      </c>
      <c r="G30" s="220"/>
      <c r="H30" s="231">
        <f>SUM(E30:G30)</f>
        <v>0</v>
      </c>
    </row>
    <row r="31" spans="1:8" ht="20.100000000000001" customHeight="1" x14ac:dyDescent="0.3">
      <c r="A31" s="155"/>
      <c r="B31" s="143"/>
      <c r="C31" s="147"/>
      <c r="D31" s="144" t="s">
        <v>29</v>
      </c>
      <c r="E31" s="233">
        <f t="shared" ref="E31:H31" si="10">SUM(E30-E29)</f>
        <v>0</v>
      </c>
      <c r="F31" s="233">
        <f t="shared" si="10"/>
        <v>-167462</v>
      </c>
      <c r="G31" s="238">
        <f t="shared" si="10"/>
        <v>-656748</v>
      </c>
      <c r="H31" s="364">
        <f t="shared" si="10"/>
        <v>-824210</v>
      </c>
    </row>
    <row r="32" spans="1:8" ht="20.100000000000001" customHeight="1" x14ac:dyDescent="0.3">
      <c r="A32" s="155"/>
      <c r="B32" s="143"/>
      <c r="C32" s="143" t="s">
        <v>118</v>
      </c>
      <c r="D32" s="144" t="s">
        <v>27</v>
      </c>
      <c r="E32" s="216">
        <v>29022465</v>
      </c>
      <c r="F32" s="216">
        <v>0</v>
      </c>
      <c r="G32" s="220"/>
      <c r="H32" s="231">
        <f>SUM(E32:G32)</f>
        <v>29022465</v>
      </c>
    </row>
    <row r="33" spans="1:8" ht="20.100000000000001" customHeight="1" x14ac:dyDescent="0.3">
      <c r="A33" s="155"/>
      <c r="B33" s="143"/>
      <c r="C33" s="143"/>
      <c r="D33" s="144" t="s">
        <v>28</v>
      </c>
      <c r="E33" s="216">
        <v>29022465</v>
      </c>
      <c r="F33" s="216">
        <v>0</v>
      </c>
      <c r="G33" s="220"/>
      <c r="H33" s="231">
        <f>SUM(E33:G33)</f>
        <v>29022465</v>
      </c>
    </row>
    <row r="34" spans="1:8" ht="20.100000000000001" customHeight="1" thickBot="1" x14ac:dyDescent="0.35">
      <c r="A34" s="155"/>
      <c r="B34" s="143"/>
      <c r="C34" s="143"/>
      <c r="D34" s="192" t="s">
        <v>29</v>
      </c>
      <c r="E34" s="240">
        <f t="shared" ref="E34:H34" si="11">SUM(E33-E32)</f>
        <v>0</v>
      </c>
      <c r="F34" s="240">
        <f t="shared" si="11"/>
        <v>0</v>
      </c>
      <c r="G34" s="241">
        <f t="shared" si="11"/>
        <v>0</v>
      </c>
      <c r="H34" s="242">
        <f t="shared" si="11"/>
        <v>0</v>
      </c>
    </row>
    <row r="35" spans="1:8" ht="20.100000000000001" customHeight="1" x14ac:dyDescent="0.3">
      <c r="A35" s="551" t="s">
        <v>53</v>
      </c>
      <c r="B35" s="552"/>
      <c r="C35" s="553"/>
      <c r="D35" s="194" t="s">
        <v>27</v>
      </c>
      <c r="E35" s="243">
        <f>SUM(E5+E8+E11+E14+E17+E20+E23+E26+E29+E32)</f>
        <v>210554465</v>
      </c>
      <c r="F35" s="243">
        <f t="shared" ref="F35:H35" si="12">SUM(F5+F8+F11+F14+F17+F20+F23+F26+F29+F32)</f>
        <v>217462</v>
      </c>
      <c r="G35" s="243">
        <f t="shared" si="12"/>
        <v>20051948</v>
      </c>
      <c r="H35" s="243">
        <f t="shared" si="12"/>
        <v>230823875</v>
      </c>
    </row>
    <row r="36" spans="1:8" ht="20.100000000000001" customHeight="1" x14ac:dyDescent="0.3">
      <c r="A36" s="554"/>
      <c r="B36" s="555"/>
      <c r="C36" s="556"/>
      <c r="D36" s="148" t="s">
        <v>28</v>
      </c>
      <c r="E36" s="232">
        <f>SUM(E6+E9+E12+E15+E18+E21+E24+E27+E30+E33)</f>
        <v>195892255</v>
      </c>
      <c r="F36" s="232">
        <f t="shared" ref="F36:H36" si="13">SUM(F6+F9+F12+F15+F18+F21+F24+F27+F30+F33)</f>
        <v>0</v>
      </c>
      <c r="G36" s="232">
        <f t="shared" si="13"/>
        <v>5895200</v>
      </c>
      <c r="H36" s="232">
        <f t="shared" si="13"/>
        <v>201787455</v>
      </c>
    </row>
    <row r="37" spans="1:8" ht="20.100000000000001" customHeight="1" thickBot="1" x14ac:dyDescent="0.35">
      <c r="A37" s="557"/>
      <c r="B37" s="558"/>
      <c r="C37" s="559"/>
      <c r="D37" s="157" t="s">
        <v>29</v>
      </c>
      <c r="E37" s="376">
        <f>SUM(E36-E35)</f>
        <v>-14662210</v>
      </c>
      <c r="F37" s="376">
        <f t="shared" ref="F37:H37" si="14">SUM(F36-F35)</f>
        <v>-217462</v>
      </c>
      <c r="G37" s="376">
        <f t="shared" si="14"/>
        <v>-14156748</v>
      </c>
      <c r="H37" s="376">
        <f t="shared" si="14"/>
        <v>-29036420</v>
      </c>
    </row>
  </sheetData>
  <mergeCells count="3">
    <mergeCell ref="A1:B1"/>
    <mergeCell ref="A2:H2"/>
    <mergeCell ref="A35:C37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firstPageNumber="32" orientation="landscape" useFirstPageNumber="1" r:id="rId1"/>
  <headerFooter>
    <oddFooter>&amp;C&amp;10&amp;P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S13" sqref="S13"/>
    </sheetView>
  </sheetViews>
  <sheetFormatPr defaultRowHeight="24.95" customHeight="1" x14ac:dyDescent="0.3"/>
  <cols>
    <col min="1" max="3" width="7.625" style="9" customWidth="1"/>
    <col min="4" max="4" width="6.5" style="9" customWidth="1"/>
    <col min="5" max="9" width="11" style="9" customWidth="1"/>
    <col min="10" max="10" width="17.75" style="9" customWidth="1"/>
    <col min="11" max="256" width="9" style="9"/>
    <col min="257" max="258" width="3.125" style="9" customWidth="1"/>
    <col min="259" max="259" width="18.875" style="9" customWidth="1"/>
    <col min="260" max="260" width="6.5" style="9" customWidth="1"/>
    <col min="261" max="265" width="11" style="9" customWidth="1"/>
    <col min="266" max="266" width="17.75" style="9" customWidth="1"/>
    <col min="267" max="512" width="9" style="9"/>
    <col min="513" max="514" width="3.125" style="9" customWidth="1"/>
    <col min="515" max="515" width="18.875" style="9" customWidth="1"/>
    <col min="516" max="516" width="6.5" style="9" customWidth="1"/>
    <col min="517" max="521" width="11" style="9" customWidth="1"/>
    <col min="522" max="522" width="17.75" style="9" customWidth="1"/>
    <col min="523" max="768" width="9" style="9"/>
    <col min="769" max="770" width="3.125" style="9" customWidth="1"/>
    <col min="771" max="771" width="18.875" style="9" customWidth="1"/>
    <col min="772" max="772" width="6.5" style="9" customWidth="1"/>
    <col min="773" max="777" width="11" style="9" customWidth="1"/>
    <col min="778" max="778" width="17.75" style="9" customWidth="1"/>
    <col min="779" max="1024" width="9" style="9"/>
    <col min="1025" max="1026" width="3.125" style="9" customWidth="1"/>
    <col min="1027" max="1027" width="18.875" style="9" customWidth="1"/>
    <col min="1028" max="1028" width="6.5" style="9" customWidth="1"/>
    <col min="1029" max="1033" width="11" style="9" customWidth="1"/>
    <col min="1034" max="1034" width="17.75" style="9" customWidth="1"/>
    <col min="1035" max="1280" width="9" style="9"/>
    <col min="1281" max="1282" width="3.125" style="9" customWidth="1"/>
    <col min="1283" max="1283" width="18.875" style="9" customWidth="1"/>
    <col min="1284" max="1284" width="6.5" style="9" customWidth="1"/>
    <col min="1285" max="1289" width="11" style="9" customWidth="1"/>
    <col min="1290" max="1290" width="17.75" style="9" customWidth="1"/>
    <col min="1291" max="1536" width="9" style="9"/>
    <col min="1537" max="1538" width="3.125" style="9" customWidth="1"/>
    <col min="1539" max="1539" width="18.875" style="9" customWidth="1"/>
    <col min="1540" max="1540" width="6.5" style="9" customWidth="1"/>
    <col min="1541" max="1545" width="11" style="9" customWidth="1"/>
    <col min="1546" max="1546" width="17.75" style="9" customWidth="1"/>
    <col min="1547" max="1792" width="9" style="9"/>
    <col min="1793" max="1794" width="3.125" style="9" customWidth="1"/>
    <col min="1795" max="1795" width="18.875" style="9" customWidth="1"/>
    <col min="1796" max="1796" width="6.5" style="9" customWidth="1"/>
    <col min="1797" max="1801" width="11" style="9" customWidth="1"/>
    <col min="1802" max="1802" width="17.75" style="9" customWidth="1"/>
    <col min="1803" max="2048" width="9" style="9"/>
    <col min="2049" max="2050" width="3.125" style="9" customWidth="1"/>
    <col min="2051" max="2051" width="18.875" style="9" customWidth="1"/>
    <col min="2052" max="2052" width="6.5" style="9" customWidth="1"/>
    <col min="2053" max="2057" width="11" style="9" customWidth="1"/>
    <col min="2058" max="2058" width="17.75" style="9" customWidth="1"/>
    <col min="2059" max="2304" width="9" style="9"/>
    <col min="2305" max="2306" width="3.125" style="9" customWidth="1"/>
    <col min="2307" max="2307" width="18.875" style="9" customWidth="1"/>
    <col min="2308" max="2308" width="6.5" style="9" customWidth="1"/>
    <col min="2309" max="2313" width="11" style="9" customWidth="1"/>
    <col min="2314" max="2314" width="17.75" style="9" customWidth="1"/>
    <col min="2315" max="2560" width="9" style="9"/>
    <col min="2561" max="2562" width="3.125" style="9" customWidth="1"/>
    <col min="2563" max="2563" width="18.875" style="9" customWidth="1"/>
    <col min="2564" max="2564" width="6.5" style="9" customWidth="1"/>
    <col min="2565" max="2569" width="11" style="9" customWidth="1"/>
    <col min="2570" max="2570" width="17.75" style="9" customWidth="1"/>
    <col min="2571" max="2816" width="9" style="9"/>
    <col min="2817" max="2818" width="3.125" style="9" customWidth="1"/>
    <col min="2819" max="2819" width="18.875" style="9" customWidth="1"/>
    <col min="2820" max="2820" width="6.5" style="9" customWidth="1"/>
    <col min="2821" max="2825" width="11" style="9" customWidth="1"/>
    <col min="2826" max="2826" width="17.75" style="9" customWidth="1"/>
    <col min="2827" max="3072" width="9" style="9"/>
    <col min="3073" max="3074" width="3.125" style="9" customWidth="1"/>
    <col min="3075" max="3075" width="18.875" style="9" customWidth="1"/>
    <col min="3076" max="3076" width="6.5" style="9" customWidth="1"/>
    <col min="3077" max="3081" width="11" style="9" customWidth="1"/>
    <col min="3082" max="3082" width="17.75" style="9" customWidth="1"/>
    <col min="3083" max="3328" width="9" style="9"/>
    <col min="3329" max="3330" width="3.125" style="9" customWidth="1"/>
    <col min="3331" max="3331" width="18.875" style="9" customWidth="1"/>
    <col min="3332" max="3332" width="6.5" style="9" customWidth="1"/>
    <col min="3333" max="3337" width="11" style="9" customWidth="1"/>
    <col min="3338" max="3338" width="17.75" style="9" customWidth="1"/>
    <col min="3339" max="3584" width="9" style="9"/>
    <col min="3585" max="3586" width="3.125" style="9" customWidth="1"/>
    <col min="3587" max="3587" width="18.875" style="9" customWidth="1"/>
    <col min="3588" max="3588" width="6.5" style="9" customWidth="1"/>
    <col min="3589" max="3593" width="11" style="9" customWidth="1"/>
    <col min="3594" max="3594" width="17.75" style="9" customWidth="1"/>
    <col min="3595" max="3840" width="9" style="9"/>
    <col min="3841" max="3842" width="3.125" style="9" customWidth="1"/>
    <col min="3843" max="3843" width="18.875" style="9" customWidth="1"/>
    <col min="3844" max="3844" width="6.5" style="9" customWidth="1"/>
    <col min="3845" max="3849" width="11" style="9" customWidth="1"/>
    <col min="3850" max="3850" width="17.75" style="9" customWidth="1"/>
    <col min="3851" max="4096" width="9" style="9"/>
    <col min="4097" max="4098" width="3.125" style="9" customWidth="1"/>
    <col min="4099" max="4099" width="18.875" style="9" customWidth="1"/>
    <col min="4100" max="4100" width="6.5" style="9" customWidth="1"/>
    <col min="4101" max="4105" width="11" style="9" customWidth="1"/>
    <col min="4106" max="4106" width="17.75" style="9" customWidth="1"/>
    <col min="4107" max="4352" width="9" style="9"/>
    <col min="4353" max="4354" width="3.125" style="9" customWidth="1"/>
    <col min="4355" max="4355" width="18.875" style="9" customWidth="1"/>
    <col min="4356" max="4356" width="6.5" style="9" customWidth="1"/>
    <col min="4357" max="4361" width="11" style="9" customWidth="1"/>
    <col min="4362" max="4362" width="17.75" style="9" customWidth="1"/>
    <col min="4363" max="4608" width="9" style="9"/>
    <col min="4609" max="4610" width="3.125" style="9" customWidth="1"/>
    <col min="4611" max="4611" width="18.875" style="9" customWidth="1"/>
    <col min="4612" max="4612" width="6.5" style="9" customWidth="1"/>
    <col min="4613" max="4617" width="11" style="9" customWidth="1"/>
    <col min="4618" max="4618" width="17.75" style="9" customWidth="1"/>
    <col min="4619" max="4864" width="9" style="9"/>
    <col min="4865" max="4866" width="3.125" style="9" customWidth="1"/>
    <col min="4867" max="4867" width="18.875" style="9" customWidth="1"/>
    <col min="4868" max="4868" width="6.5" style="9" customWidth="1"/>
    <col min="4869" max="4873" width="11" style="9" customWidth="1"/>
    <col min="4874" max="4874" width="17.75" style="9" customWidth="1"/>
    <col min="4875" max="5120" width="9" style="9"/>
    <col min="5121" max="5122" width="3.125" style="9" customWidth="1"/>
    <col min="5123" max="5123" width="18.875" style="9" customWidth="1"/>
    <col min="5124" max="5124" width="6.5" style="9" customWidth="1"/>
    <col min="5125" max="5129" width="11" style="9" customWidth="1"/>
    <col min="5130" max="5130" width="17.75" style="9" customWidth="1"/>
    <col min="5131" max="5376" width="9" style="9"/>
    <col min="5377" max="5378" width="3.125" style="9" customWidth="1"/>
    <col min="5379" max="5379" width="18.875" style="9" customWidth="1"/>
    <col min="5380" max="5380" width="6.5" style="9" customWidth="1"/>
    <col min="5381" max="5385" width="11" style="9" customWidth="1"/>
    <col min="5386" max="5386" width="17.75" style="9" customWidth="1"/>
    <col min="5387" max="5632" width="9" style="9"/>
    <col min="5633" max="5634" width="3.125" style="9" customWidth="1"/>
    <col min="5635" max="5635" width="18.875" style="9" customWidth="1"/>
    <col min="5636" max="5636" width="6.5" style="9" customWidth="1"/>
    <col min="5637" max="5641" width="11" style="9" customWidth="1"/>
    <col min="5642" max="5642" width="17.75" style="9" customWidth="1"/>
    <col min="5643" max="5888" width="9" style="9"/>
    <col min="5889" max="5890" width="3.125" style="9" customWidth="1"/>
    <col min="5891" max="5891" width="18.875" style="9" customWidth="1"/>
    <col min="5892" max="5892" width="6.5" style="9" customWidth="1"/>
    <col min="5893" max="5897" width="11" style="9" customWidth="1"/>
    <col min="5898" max="5898" width="17.75" style="9" customWidth="1"/>
    <col min="5899" max="6144" width="9" style="9"/>
    <col min="6145" max="6146" width="3.125" style="9" customWidth="1"/>
    <col min="6147" max="6147" width="18.875" style="9" customWidth="1"/>
    <col min="6148" max="6148" width="6.5" style="9" customWidth="1"/>
    <col min="6149" max="6153" width="11" style="9" customWidth="1"/>
    <col min="6154" max="6154" width="17.75" style="9" customWidth="1"/>
    <col min="6155" max="6400" width="9" style="9"/>
    <col min="6401" max="6402" width="3.125" style="9" customWidth="1"/>
    <col min="6403" max="6403" width="18.875" style="9" customWidth="1"/>
    <col min="6404" max="6404" width="6.5" style="9" customWidth="1"/>
    <col min="6405" max="6409" width="11" style="9" customWidth="1"/>
    <col min="6410" max="6410" width="17.75" style="9" customWidth="1"/>
    <col min="6411" max="6656" width="9" style="9"/>
    <col min="6657" max="6658" width="3.125" style="9" customWidth="1"/>
    <col min="6659" max="6659" width="18.875" style="9" customWidth="1"/>
    <col min="6660" max="6660" width="6.5" style="9" customWidth="1"/>
    <col min="6661" max="6665" width="11" style="9" customWidth="1"/>
    <col min="6666" max="6666" width="17.75" style="9" customWidth="1"/>
    <col min="6667" max="6912" width="9" style="9"/>
    <col min="6913" max="6914" width="3.125" style="9" customWidth="1"/>
    <col min="6915" max="6915" width="18.875" style="9" customWidth="1"/>
    <col min="6916" max="6916" width="6.5" style="9" customWidth="1"/>
    <col min="6917" max="6921" width="11" style="9" customWidth="1"/>
    <col min="6922" max="6922" width="17.75" style="9" customWidth="1"/>
    <col min="6923" max="7168" width="9" style="9"/>
    <col min="7169" max="7170" width="3.125" style="9" customWidth="1"/>
    <col min="7171" max="7171" width="18.875" style="9" customWidth="1"/>
    <col min="7172" max="7172" width="6.5" style="9" customWidth="1"/>
    <col min="7173" max="7177" width="11" style="9" customWidth="1"/>
    <col min="7178" max="7178" width="17.75" style="9" customWidth="1"/>
    <col min="7179" max="7424" width="9" style="9"/>
    <col min="7425" max="7426" width="3.125" style="9" customWidth="1"/>
    <col min="7427" max="7427" width="18.875" style="9" customWidth="1"/>
    <col min="7428" max="7428" width="6.5" style="9" customWidth="1"/>
    <col min="7429" max="7433" width="11" style="9" customWidth="1"/>
    <col min="7434" max="7434" width="17.75" style="9" customWidth="1"/>
    <col min="7435" max="7680" width="9" style="9"/>
    <col min="7681" max="7682" width="3.125" style="9" customWidth="1"/>
    <col min="7683" max="7683" width="18.875" style="9" customWidth="1"/>
    <col min="7684" max="7684" width="6.5" style="9" customWidth="1"/>
    <col min="7685" max="7689" width="11" style="9" customWidth="1"/>
    <col min="7690" max="7690" width="17.75" style="9" customWidth="1"/>
    <col min="7691" max="7936" width="9" style="9"/>
    <col min="7937" max="7938" width="3.125" style="9" customWidth="1"/>
    <col min="7939" max="7939" width="18.875" style="9" customWidth="1"/>
    <col min="7940" max="7940" width="6.5" style="9" customWidth="1"/>
    <col min="7941" max="7945" width="11" style="9" customWidth="1"/>
    <col min="7946" max="7946" width="17.75" style="9" customWidth="1"/>
    <col min="7947" max="8192" width="9" style="9"/>
    <col min="8193" max="8194" width="3.125" style="9" customWidth="1"/>
    <col min="8195" max="8195" width="18.875" style="9" customWidth="1"/>
    <col min="8196" max="8196" width="6.5" style="9" customWidth="1"/>
    <col min="8197" max="8201" width="11" style="9" customWidth="1"/>
    <col min="8202" max="8202" width="17.75" style="9" customWidth="1"/>
    <col min="8203" max="8448" width="9" style="9"/>
    <col min="8449" max="8450" width="3.125" style="9" customWidth="1"/>
    <col min="8451" max="8451" width="18.875" style="9" customWidth="1"/>
    <col min="8452" max="8452" width="6.5" style="9" customWidth="1"/>
    <col min="8453" max="8457" width="11" style="9" customWidth="1"/>
    <col min="8458" max="8458" width="17.75" style="9" customWidth="1"/>
    <col min="8459" max="8704" width="9" style="9"/>
    <col min="8705" max="8706" width="3.125" style="9" customWidth="1"/>
    <col min="8707" max="8707" width="18.875" style="9" customWidth="1"/>
    <col min="8708" max="8708" width="6.5" style="9" customWidth="1"/>
    <col min="8709" max="8713" width="11" style="9" customWidth="1"/>
    <col min="8714" max="8714" width="17.75" style="9" customWidth="1"/>
    <col min="8715" max="8960" width="9" style="9"/>
    <col min="8961" max="8962" width="3.125" style="9" customWidth="1"/>
    <col min="8963" max="8963" width="18.875" style="9" customWidth="1"/>
    <col min="8964" max="8964" width="6.5" style="9" customWidth="1"/>
    <col min="8965" max="8969" width="11" style="9" customWidth="1"/>
    <col min="8970" max="8970" width="17.75" style="9" customWidth="1"/>
    <col min="8971" max="9216" width="9" style="9"/>
    <col min="9217" max="9218" width="3.125" style="9" customWidth="1"/>
    <col min="9219" max="9219" width="18.875" style="9" customWidth="1"/>
    <col min="9220" max="9220" width="6.5" style="9" customWidth="1"/>
    <col min="9221" max="9225" width="11" style="9" customWidth="1"/>
    <col min="9226" max="9226" width="17.75" style="9" customWidth="1"/>
    <col min="9227" max="9472" width="9" style="9"/>
    <col min="9473" max="9474" width="3.125" style="9" customWidth="1"/>
    <col min="9475" max="9475" width="18.875" style="9" customWidth="1"/>
    <col min="9476" max="9476" width="6.5" style="9" customWidth="1"/>
    <col min="9477" max="9481" width="11" style="9" customWidth="1"/>
    <col min="9482" max="9482" width="17.75" style="9" customWidth="1"/>
    <col min="9483" max="9728" width="9" style="9"/>
    <col min="9729" max="9730" width="3.125" style="9" customWidth="1"/>
    <col min="9731" max="9731" width="18.875" style="9" customWidth="1"/>
    <col min="9732" max="9732" width="6.5" style="9" customWidth="1"/>
    <col min="9733" max="9737" width="11" style="9" customWidth="1"/>
    <col min="9738" max="9738" width="17.75" style="9" customWidth="1"/>
    <col min="9739" max="9984" width="9" style="9"/>
    <col min="9985" max="9986" width="3.125" style="9" customWidth="1"/>
    <col min="9987" max="9987" width="18.875" style="9" customWidth="1"/>
    <col min="9988" max="9988" width="6.5" style="9" customWidth="1"/>
    <col min="9989" max="9993" width="11" style="9" customWidth="1"/>
    <col min="9994" max="9994" width="17.75" style="9" customWidth="1"/>
    <col min="9995" max="10240" width="9" style="9"/>
    <col min="10241" max="10242" width="3.125" style="9" customWidth="1"/>
    <col min="10243" max="10243" width="18.875" style="9" customWidth="1"/>
    <col min="10244" max="10244" width="6.5" style="9" customWidth="1"/>
    <col min="10245" max="10249" width="11" style="9" customWidth="1"/>
    <col min="10250" max="10250" width="17.75" style="9" customWidth="1"/>
    <col min="10251" max="10496" width="9" style="9"/>
    <col min="10497" max="10498" width="3.125" style="9" customWidth="1"/>
    <col min="10499" max="10499" width="18.875" style="9" customWidth="1"/>
    <col min="10500" max="10500" width="6.5" style="9" customWidth="1"/>
    <col min="10501" max="10505" width="11" style="9" customWidth="1"/>
    <col min="10506" max="10506" width="17.75" style="9" customWidth="1"/>
    <col min="10507" max="10752" width="9" style="9"/>
    <col min="10753" max="10754" width="3.125" style="9" customWidth="1"/>
    <col min="10755" max="10755" width="18.875" style="9" customWidth="1"/>
    <col min="10756" max="10756" width="6.5" style="9" customWidth="1"/>
    <col min="10757" max="10761" width="11" style="9" customWidth="1"/>
    <col min="10762" max="10762" width="17.75" style="9" customWidth="1"/>
    <col min="10763" max="11008" width="9" style="9"/>
    <col min="11009" max="11010" width="3.125" style="9" customWidth="1"/>
    <col min="11011" max="11011" width="18.875" style="9" customWidth="1"/>
    <col min="11012" max="11012" width="6.5" style="9" customWidth="1"/>
    <col min="11013" max="11017" width="11" style="9" customWidth="1"/>
    <col min="11018" max="11018" width="17.75" style="9" customWidth="1"/>
    <col min="11019" max="11264" width="9" style="9"/>
    <col min="11265" max="11266" width="3.125" style="9" customWidth="1"/>
    <col min="11267" max="11267" width="18.875" style="9" customWidth="1"/>
    <col min="11268" max="11268" width="6.5" style="9" customWidth="1"/>
    <col min="11269" max="11273" width="11" style="9" customWidth="1"/>
    <col min="11274" max="11274" width="17.75" style="9" customWidth="1"/>
    <col min="11275" max="11520" width="9" style="9"/>
    <col min="11521" max="11522" width="3.125" style="9" customWidth="1"/>
    <col min="11523" max="11523" width="18.875" style="9" customWidth="1"/>
    <col min="11524" max="11524" width="6.5" style="9" customWidth="1"/>
    <col min="11525" max="11529" width="11" style="9" customWidth="1"/>
    <col min="11530" max="11530" width="17.75" style="9" customWidth="1"/>
    <col min="11531" max="11776" width="9" style="9"/>
    <col min="11777" max="11778" width="3.125" style="9" customWidth="1"/>
    <col min="11779" max="11779" width="18.875" style="9" customWidth="1"/>
    <col min="11780" max="11780" width="6.5" style="9" customWidth="1"/>
    <col min="11781" max="11785" width="11" style="9" customWidth="1"/>
    <col min="11786" max="11786" width="17.75" style="9" customWidth="1"/>
    <col min="11787" max="12032" width="9" style="9"/>
    <col min="12033" max="12034" width="3.125" style="9" customWidth="1"/>
    <col min="12035" max="12035" width="18.875" style="9" customWidth="1"/>
    <col min="12036" max="12036" width="6.5" style="9" customWidth="1"/>
    <col min="12037" max="12041" width="11" style="9" customWidth="1"/>
    <col min="12042" max="12042" width="17.75" style="9" customWidth="1"/>
    <col min="12043" max="12288" width="9" style="9"/>
    <col min="12289" max="12290" width="3.125" style="9" customWidth="1"/>
    <col min="12291" max="12291" width="18.875" style="9" customWidth="1"/>
    <col min="12292" max="12292" width="6.5" style="9" customWidth="1"/>
    <col min="12293" max="12297" width="11" style="9" customWidth="1"/>
    <col min="12298" max="12298" width="17.75" style="9" customWidth="1"/>
    <col min="12299" max="12544" width="9" style="9"/>
    <col min="12545" max="12546" width="3.125" style="9" customWidth="1"/>
    <col min="12547" max="12547" width="18.875" style="9" customWidth="1"/>
    <col min="12548" max="12548" width="6.5" style="9" customWidth="1"/>
    <col min="12549" max="12553" width="11" style="9" customWidth="1"/>
    <col min="12554" max="12554" width="17.75" style="9" customWidth="1"/>
    <col min="12555" max="12800" width="9" style="9"/>
    <col min="12801" max="12802" width="3.125" style="9" customWidth="1"/>
    <col min="12803" max="12803" width="18.875" style="9" customWidth="1"/>
    <col min="12804" max="12804" width="6.5" style="9" customWidth="1"/>
    <col min="12805" max="12809" width="11" style="9" customWidth="1"/>
    <col min="12810" max="12810" width="17.75" style="9" customWidth="1"/>
    <col min="12811" max="13056" width="9" style="9"/>
    <col min="13057" max="13058" width="3.125" style="9" customWidth="1"/>
    <col min="13059" max="13059" width="18.875" style="9" customWidth="1"/>
    <col min="13060" max="13060" width="6.5" style="9" customWidth="1"/>
    <col min="13061" max="13065" width="11" style="9" customWidth="1"/>
    <col min="13066" max="13066" width="17.75" style="9" customWidth="1"/>
    <col min="13067" max="13312" width="9" style="9"/>
    <col min="13313" max="13314" width="3.125" style="9" customWidth="1"/>
    <col min="13315" max="13315" width="18.875" style="9" customWidth="1"/>
    <col min="13316" max="13316" width="6.5" style="9" customWidth="1"/>
    <col min="13317" max="13321" width="11" style="9" customWidth="1"/>
    <col min="13322" max="13322" width="17.75" style="9" customWidth="1"/>
    <col min="13323" max="13568" width="9" style="9"/>
    <col min="13569" max="13570" width="3.125" style="9" customWidth="1"/>
    <col min="13571" max="13571" width="18.875" style="9" customWidth="1"/>
    <col min="13572" max="13572" width="6.5" style="9" customWidth="1"/>
    <col min="13573" max="13577" width="11" style="9" customWidth="1"/>
    <col min="13578" max="13578" width="17.75" style="9" customWidth="1"/>
    <col min="13579" max="13824" width="9" style="9"/>
    <col min="13825" max="13826" width="3.125" style="9" customWidth="1"/>
    <col min="13827" max="13827" width="18.875" style="9" customWidth="1"/>
    <col min="13828" max="13828" width="6.5" style="9" customWidth="1"/>
    <col min="13829" max="13833" width="11" style="9" customWidth="1"/>
    <col min="13834" max="13834" width="17.75" style="9" customWidth="1"/>
    <col min="13835" max="14080" width="9" style="9"/>
    <col min="14081" max="14082" width="3.125" style="9" customWidth="1"/>
    <col min="14083" max="14083" width="18.875" style="9" customWidth="1"/>
    <col min="14084" max="14084" width="6.5" style="9" customWidth="1"/>
    <col min="14085" max="14089" width="11" style="9" customWidth="1"/>
    <col min="14090" max="14090" width="17.75" style="9" customWidth="1"/>
    <col min="14091" max="14336" width="9" style="9"/>
    <col min="14337" max="14338" width="3.125" style="9" customWidth="1"/>
    <col min="14339" max="14339" width="18.875" style="9" customWidth="1"/>
    <col min="14340" max="14340" width="6.5" style="9" customWidth="1"/>
    <col min="14341" max="14345" width="11" style="9" customWidth="1"/>
    <col min="14346" max="14346" width="17.75" style="9" customWidth="1"/>
    <col min="14347" max="14592" width="9" style="9"/>
    <col min="14593" max="14594" width="3.125" style="9" customWidth="1"/>
    <col min="14595" max="14595" width="18.875" style="9" customWidth="1"/>
    <col min="14596" max="14596" width="6.5" style="9" customWidth="1"/>
    <col min="14597" max="14601" width="11" style="9" customWidth="1"/>
    <col min="14602" max="14602" width="17.75" style="9" customWidth="1"/>
    <col min="14603" max="14848" width="9" style="9"/>
    <col min="14849" max="14850" width="3.125" style="9" customWidth="1"/>
    <col min="14851" max="14851" width="18.875" style="9" customWidth="1"/>
    <col min="14852" max="14852" width="6.5" style="9" customWidth="1"/>
    <col min="14853" max="14857" width="11" style="9" customWidth="1"/>
    <col min="14858" max="14858" width="17.75" style="9" customWidth="1"/>
    <col min="14859" max="15104" width="9" style="9"/>
    <col min="15105" max="15106" width="3.125" style="9" customWidth="1"/>
    <col min="15107" max="15107" width="18.875" style="9" customWidth="1"/>
    <col min="15108" max="15108" width="6.5" style="9" customWidth="1"/>
    <col min="15109" max="15113" width="11" style="9" customWidth="1"/>
    <col min="15114" max="15114" width="17.75" style="9" customWidth="1"/>
    <col min="15115" max="15360" width="9" style="9"/>
    <col min="15361" max="15362" width="3.125" style="9" customWidth="1"/>
    <col min="15363" max="15363" width="18.875" style="9" customWidth="1"/>
    <col min="15364" max="15364" width="6.5" style="9" customWidth="1"/>
    <col min="15365" max="15369" width="11" style="9" customWidth="1"/>
    <col min="15370" max="15370" width="17.75" style="9" customWidth="1"/>
    <col min="15371" max="15616" width="9" style="9"/>
    <col min="15617" max="15618" width="3.125" style="9" customWidth="1"/>
    <col min="15619" max="15619" width="18.875" style="9" customWidth="1"/>
    <col min="15620" max="15620" width="6.5" style="9" customWidth="1"/>
    <col min="15621" max="15625" width="11" style="9" customWidth="1"/>
    <col min="15626" max="15626" width="17.75" style="9" customWidth="1"/>
    <col min="15627" max="15872" width="9" style="9"/>
    <col min="15873" max="15874" width="3.125" style="9" customWidth="1"/>
    <col min="15875" max="15875" width="18.875" style="9" customWidth="1"/>
    <col min="15876" max="15876" width="6.5" style="9" customWidth="1"/>
    <col min="15877" max="15881" width="11" style="9" customWidth="1"/>
    <col min="15882" max="15882" width="17.75" style="9" customWidth="1"/>
    <col min="15883" max="16128" width="9" style="9"/>
    <col min="16129" max="16130" width="3.125" style="9" customWidth="1"/>
    <col min="16131" max="16131" width="18.875" style="9" customWidth="1"/>
    <col min="16132" max="16132" width="6.5" style="9" customWidth="1"/>
    <col min="16133" max="16137" width="11" style="9" customWidth="1"/>
    <col min="16138" max="16138" width="17.75" style="9" customWidth="1"/>
    <col min="16139" max="16384" width="9" style="9"/>
  </cols>
  <sheetData>
    <row r="1" spans="1:10" ht="24.95" customHeight="1" x14ac:dyDescent="0.3">
      <c r="A1" s="563" t="s">
        <v>91</v>
      </c>
      <c r="B1" s="563"/>
      <c r="C1" s="563"/>
      <c r="D1" s="563"/>
      <c r="E1" s="563"/>
      <c r="F1" s="563"/>
      <c r="G1" s="563"/>
      <c r="H1" s="563"/>
      <c r="I1" s="563"/>
      <c r="J1" s="563"/>
    </row>
    <row r="2" spans="1:10" s="10" customFormat="1" ht="35.1" customHeight="1" x14ac:dyDescent="0.3">
      <c r="A2" s="564" t="s">
        <v>55</v>
      </c>
      <c r="B2" s="564"/>
      <c r="C2" s="564"/>
      <c r="D2" s="564"/>
      <c r="E2" s="564"/>
      <c r="F2" s="564"/>
      <c r="G2" s="564"/>
      <c r="H2" s="564"/>
      <c r="I2" s="564"/>
      <c r="J2" s="564"/>
    </row>
    <row r="3" spans="1:10" s="10" customFormat="1" ht="20.100000000000001" customHeight="1" thickBot="1" x14ac:dyDescent="0.35">
      <c r="A3" s="565" t="s">
        <v>56</v>
      </c>
      <c r="B3" s="565"/>
      <c r="C3" s="565"/>
      <c r="D3" s="565"/>
      <c r="E3" s="565"/>
      <c r="F3" s="565"/>
      <c r="G3" s="565"/>
      <c r="H3" s="565"/>
      <c r="I3" s="565"/>
      <c r="J3" s="565"/>
    </row>
    <row r="4" spans="1:10" s="11" customFormat="1" ht="24.95" customHeight="1" x14ac:dyDescent="0.3">
      <c r="A4" s="566" t="s">
        <v>57</v>
      </c>
      <c r="B4" s="567"/>
      <c r="C4" s="567"/>
      <c r="D4" s="568" t="s">
        <v>58</v>
      </c>
      <c r="E4" s="568" t="s">
        <v>59</v>
      </c>
      <c r="F4" s="568" t="s">
        <v>60</v>
      </c>
      <c r="G4" s="568" t="s">
        <v>61</v>
      </c>
      <c r="H4" s="568" t="s">
        <v>62</v>
      </c>
      <c r="I4" s="568" t="s">
        <v>63</v>
      </c>
      <c r="J4" s="561" t="s">
        <v>64</v>
      </c>
    </row>
    <row r="5" spans="1:10" s="11" customFormat="1" ht="24.95" customHeight="1" x14ac:dyDescent="0.3">
      <c r="A5" s="127" t="s">
        <v>65</v>
      </c>
      <c r="B5" s="128" t="s">
        <v>66</v>
      </c>
      <c r="C5" s="128" t="s">
        <v>67</v>
      </c>
      <c r="D5" s="569"/>
      <c r="E5" s="569"/>
      <c r="F5" s="569"/>
      <c r="G5" s="569"/>
      <c r="H5" s="569"/>
      <c r="I5" s="569"/>
      <c r="J5" s="562"/>
    </row>
    <row r="6" spans="1:10" s="20" customFormat="1" ht="32.1" customHeight="1" x14ac:dyDescent="0.3">
      <c r="A6" s="13"/>
      <c r="B6" s="14"/>
      <c r="C6" s="14"/>
      <c r="D6" s="15"/>
      <c r="E6" s="16" t="s">
        <v>68</v>
      </c>
      <c r="F6" s="17" t="s">
        <v>69</v>
      </c>
      <c r="G6" s="16" t="s">
        <v>70</v>
      </c>
      <c r="H6" s="16" t="s">
        <v>71</v>
      </c>
      <c r="I6" s="18"/>
      <c r="J6" s="19"/>
    </row>
    <row r="7" spans="1:10" s="20" customFormat="1" ht="32.1" customHeight="1" x14ac:dyDescent="0.3">
      <c r="A7" s="13"/>
      <c r="B7" s="14"/>
      <c r="C7" s="14"/>
      <c r="D7" s="15"/>
      <c r="E7" s="18"/>
      <c r="F7" s="21"/>
      <c r="G7" s="18"/>
      <c r="H7" s="18"/>
      <c r="I7" s="18"/>
      <c r="J7" s="19"/>
    </row>
    <row r="8" spans="1:10" s="20" customFormat="1" ht="32.1" customHeight="1" x14ac:dyDescent="0.3">
      <c r="A8" s="13"/>
      <c r="B8" s="14"/>
      <c r="C8" s="14"/>
      <c r="D8" s="15"/>
      <c r="E8" s="22"/>
      <c r="F8" s="21"/>
      <c r="G8" s="18"/>
      <c r="H8" s="18"/>
      <c r="I8" s="18"/>
      <c r="J8" s="23"/>
    </row>
    <row r="9" spans="1:10" s="20" customFormat="1" ht="32.1" customHeight="1" x14ac:dyDescent="0.3">
      <c r="A9" s="13"/>
      <c r="B9" s="14"/>
      <c r="C9" s="14"/>
      <c r="D9" s="15"/>
      <c r="E9" s="18"/>
      <c r="F9" s="24"/>
      <c r="G9" s="18"/>
      <c r="H9" s="18"/>
      <c r="I9" s="18"/>
      <c r="J9" s="19"/>
    </row>
    <row r="10" spans="1:10" s="20" customFormat="1" ht="32.1" customHeight="1" x14ac:dyDescent="0.3">
      <c r="A10" s="13"/>
      <c r="B10" s="14"/>
      <c r="C10" s="14"/>
      <c r="D10" s="15"/>
      <c r="E10" s="18"/>
      <c r="F10" s="25"/>
      <c r="G10" s="18"/>
      <c r="H10" s="18"/>
      <c r="I10" s="18"/>
      <c r="J10" s="19"/>
    </row>
    <row r="11" spans="1:10" s="20" customFormat="1" ht="32.1" customHeight="1" x14ac:dyDescent="0.3">
      <c r="A11" s="13"/>
      <c r="B11" s="14"/>
      <c r="C11" s="14"/>
      <c r="D11" s="15"/>
      <c r="E11" s="18"/>
      <c r="F11" s="18"/>
      <c r="G11" s="18"/>
      <c r="H11" s="18"/>
      <c r="I11" s="18"/>
      <c r="J11" s="19"/>
    </row>
    <row r="12" spans="1:10" s="20" customFormat="1" ht="32.1" customHeight="1" x14ac:dyDescent="0.3">
      <c r="A12" s="13"/>
      <c r="B12" s="14"/>
      <c r="C12" s="14"/>
      <c r="D12" s="15"/>
      <c r="E12" s="18"/>
      <c r="F12" s="21"/>
      <c r="G12" s="18"/>
      <c r="H12" s="18"/>
      <c r="I12" s="18"/>
      <c r="J12" s="19"/>
    </row>
    <row r="13" spans="1:10" s="20" customFormat="1" ht="32.1" customHeight="1" x14ac:dyDescent="0.3">
      <c r="A13" s="13"/>
      <c r="B13" s="14"/>
      <c r="C13" s="14"/>
      <c r="D13" s="15"/>
      <c r="E13" s="18"/>
      <c r="F13" s="21"/>
      <c r="G13" s="18"/>
      <c r="H13" s="18"/>
      <c r="I13" s="18"/>
      <c r="J13" s="19"/>
    </row>
    <row r="14" spans="1:10" s="20" customFormat="1" ht="32.1" customHeight="1" x14ac:dyDescent="0.3">
      <c r="A14" s="13"/>
      <c r="B14" s="14"/>
      <c r="C14" s="14"/>
      <c r="D14" s="15"/>
      <c r="E14" s="18"/>
      <c r="F14" s="24"/>
      <c r="G14" s="18"/>
      <c r="H14" s="18"/>
      <c r="I14" s="18"/>
      <c r="J14" s="19"/>
    </row>
    <row r="15" spans="1:10" s="20" customFormat="1" ht="32.1" customHeight="1" x14ac:dyDescent="0.3">
      <c r="A15" s="13"/>
      <c r="B15" s="14"/>
      <c r="C15" s="14"/>
      <c r="D15" s="15"/>
      <c r="E15" s="18"/>
      <c r="F15" s="18"/>
      <c r="G15" s="18"/>
      <c r="H15" s="18"/>
      <c r="I15" s="18"/>
      <c r="J15" s="19"/>
    </row>
    <row r="16" spans="1:10" s="20" customFormat="1" ht="32.1" customHeight="1" x14ac:dyDescent="0.3">
      <c r="A16" s="13"/>
      <c r="B16" s="14"/>
      <c r="C16" s="14"/>
      <c r="D16" s="15"/>
      <c r="E16" s="18"/>
      <c r="F16" s="21"/>
      <c r="G16" s="18"/>
      <c r="H16" s="18"/>
      <c r="I16" s="18"/>
      <c r="J16" s="19"/>
    </row>
    <row r="17" spans="1:10" s="20" customFormat="1" ht="32.1" customHeight="1" x14ac:dyDescent="0.3">
      <c r="A17" s="13"/>
      <c r="B17" s="14"/>
      <c r="C17" s="14"/>
      <c r="D17" s="15"/>
      <c r="E17" s="18"/>
      <c r="F17" s="24"/>
      <c r="G17" s="18"/>
      <c r="H17" s="18"/>
      <c r="I17" s="18"/>
      <c r="J17" s="19"/>
    </row>
    <row r="18" spans="1:10" s="20" customFormat="1" ht="32.1" customHeight="1" x14ac:dyDescent="0.3">
      <c r="A18" s="13"/>
      <c r="B18" s="14"/>
      <c r="C18" s="26"/>
      <c r="D18" s="15"/>
      <c r="E18" s="18"/>
      <c r="F18" s="18"/>
      <c r="G18" s="18"/>
      <c r="H18" s="18"/>
      <c r="I18" s="18"/>
      <c r="J18" s="19"/>
    </row>
    <row r="19" spans="1:10" s="20" customFormat="1" ht="32.1" customHeight="1" x14ac:dyDescent="0.3">
      <c r="A19" s="13"/>
      <c r="B19" s="14"/>
      <c r="C19" s="14"/>
      <c r="D19" s="15"/>
      <c r="E19" s="18"/>
      <c r="F19" s="21"/>
      <c r="G19" s="18"/>
      <c r="H19" s="18"/>
      <c r="I19" s="18"/>
      <c r="J19" s="19"/>
    </row>
    <row r="20" spans="1:10" s="20" customFormat="1" ht="32.1" customHeight="1" x14ac:dyDescent="0.3">
      <c r="A20" s="13"/>
      <c r="B20" s="14"/>
      <c r="C20" s="14"/>
      <c r="D20" s="15"/>
      <c r="E20" s="18"/>
      <c r="F20" s="24"/>
      <c r="G20" s="18"/>
      <c r="H20" s="18"/>
      <c r="I20" s="18"/>
      <c r="J20" s="19"/>
    </row>
    <row r="21" spans="1:10" s="20" customFormat="1" ht="32.1" customHeight="1" x14ac:dyDescent="0.3">
      <c r="A21" s="13"/>
      <c r="B21" s="14"/>
      <c r="C21" s="14"/>
      <c r="D21" s="15"/>
      <c r="E21" s="18"/>
      <c r="F21" s="18"/>
      <c r="G21" s="18"/>
      <c r="H21" s="18"/>
      <c r="I21" s="18"/>
      <c r="J21" s="19"/>
    </row>
    <row r="22" spans="1:10" s="20" customFormat="1" ht="32.1" customHeight="1" x14ac:dyDescent="0.3">
      <c r="A22" s="13"/>
      <c r="B22" s="14"/>
      <c r="C22" s="14"/>
      <c r="D22" s="15"/>
      <c r="E22" s="18"/>
      <c r="F22" s="18"/>
      <c r="G22" s="18"/>
      <c r="H22" s="18"/>
      <c r="I22" s="18"/>
      <c r="J22" s="19"/>
    </row>
    <row r="23" spans="1:10" s="20" customFormat="1" ht="32.1" customHeight="1" x14ac:dyDescent="0.3">
      <c r="A23" s="13"/>
      <c r="B23" s="14"/>
      <c r="C23" s="14"/>
      <c r="D23" s="15"/>
      <c r="E23" s="18"/>
      <c r="F23" s="21"/>
      <c r="G23" s="18"/>
      <c r="H23" s="18"/>
      <c r="I23" s="18"/>
      <c r="J23" s="19"/>
    </row>
    <row r="24" spans="1:10" s="20" customFormat="1" ht="32.1" customHeight="1" x14ac:dyDescent="0.3">
      <c r="A24" s="13"/>
      <c r="B24" s="14"/>
      <c r="C24" s="26"/>
      <c r="D24" s="15"/>
      <c r="E24" s="18"/>
      <c r="F24" s="24"/>
      <c r="G24" s="18"/>
      <c r="H24" s="18"/>
      <c r="I24" s="18"/>
      <c r="J24" s="19"/>
    </row>
    <row r="25" spans="1:10" s="20" customFormat="1" ht="32.1" customHeight="1" x14ac:dyDescent="0.3">
      <c r="A25" s="13"/>
      <c r="B25" s="14"/>
      <c r="C25" s="14"/>
      <c r="D25" s="15"/>
      <c r="E25" s="18"/>
      <c r="F25" s="18"/>
      <c r="G25" s="18"/>
      <c r="H25" s="18"/>
      <c r="I25" s="18"/>
      <c r="J25" s="19"/>
    </row>
    <row r="26" spans="1:10" s="20" customFormat="1" ht="32.1" customHeight="1" thickBot="1" x14ac:dyDescent="0.35">
      <c r="A26" s="27"/>
      <c r="B26" s="28"/>
      <c r="C26" s="28"/>
      <c r="D26" s="29"/>
      <c r="E26" s="30"/>
      <c r="F26" s="30"/>
      <c r="G26" s="30"/>
      <c r="H26" s="30"/>
      <c r="I26" s="30"/>
      <c r="J26" s="31"/>
    </row>
    <row r="27" spans="1:10" s="20" customFormat="1" ht="24.95" customHeight="1" x14ac:dyDescent="0.3"/>
    <row r="28" spans="1:10" s="32" customFormat="1" ht="24.95" customHeight="1" x14ac:dyDescent="0.3"/>
    <row r="29" spans="1:10" s="32" customFormat="1" ht="24.95" customHeight="1" x14ac:dyDescent="0.3"/>
    <row r="30" spans="1:10" s="32" customFormat="1" ht="24.95" customHeight="1" x14ac:dyDescent="0.3"/>
    <row r="31" spans="1:10" s="32" customFormat="1" ht="24.95" customHeight="1" x14ac:dyDescent="0.3"/>
    <row r="32" spans="1:10" s="32" customFormat="1" ht="24.95" customHeight="1" x14ac:dyDescent="0.3"/>
    <row r="33" s="32" customFormat="1" ht="24.95" customHeight="1" x14ac:dyDescent="0.3"/>
  </sheetData>
  <mergeCells count="11">
    <mergeCell ref="J4:J5"/>
    <mergeCell ref="A1:J1"/>
    <mergeCell ref="A2:J2"/>
    <mergeCell ref="A3:J3"/>
    <mergeCell ref="A4:C4"/>
    <mergeCell ref="D4:D5"/>
    <mergeCell ref="E4:E5"/>
    <mergeCell ref="F4:F5"/>
    <mergeCell ref="G4:G5"/>
    <mergeCell ref="H4:H5"/>
    <mergeCell ref="I4:I5"/>
  </mergeCells>
  <phoneticPr fontId="1" type="noConversion"/>
  <conditionalFormatting sqref="F9 F14 F17 F20 F24">
    <cfRule type="cellIs" dxfId="0" priority="1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37" orientation="portrait" useFirstPageNumber="1" r:id="rId1"/>
  <headerFooter alignWithMargins="0">
    <oddFooter>&amp;C&amp;10&amp;P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Q13" sqref="Q13"/>
    </sheetView>
  </sheetViews>
  <sheetFormatPr defaultRowHeight="24.95" customHeight="1" x14ac:dyDescent="0.3"/>
  <cols>
    <col min="1" max="2" width="13.875" style="9" customWidth="1"/>
    <col min="3" max="3" width="24.75" style="9" customWidth="1"/>
    <col min="4" max="4" width="18.875" style="9" customWidth="1"/>
    <col min="5" max="5" width="12.125" style="9" customWidth="1"/>
    <col min="6" max="256" width="9" style="9"/>
    <col min="257" max="258" width="13.875" style="9" customWidth="1"/>
    <col min="259" max="259" width="24.75" style="9" customWidth="1"/>
    <col min="260" max="260" width="18.875" style="9" customWidth="1"/>
    <col min="261" max="261" width="12.125" style="9" customWidth="1"/>
    <col min="262" max="512" width="9" style="9"/>
    <col min="513" max="514" width="13.875" style="9" customWidth="1"/>
    <col min="515" max="515" width="24.75" style="9" customWidth="1"/>
    <col min="516" max="516" width="18.875" style="9" customWidth="1"/>
    <col min="517" max="517" width="12.125" style="9" customWidth="1"/>
    <col min="518" max="768" width="9" style="9"/>
    <col min="769" max="770" width="13.875" style="9" customWidth="1"/>
    <col min="771" max="771" width="24.75" style="9" customWidth="1"/>
    <col min="772" max="772" width="18.875" style="9" customWidth="1"/>
    <col min="773" max="773" width="12.125" style="9" customWidth="1"/>
    <col min="774" max="1024" width="9" style="9"/>
    <col min="1025" max="1026" width="13.875" style="9" customWidth="1"/>
    <col min="1027" max="1027" width="24.75" style="9" customWidth="1"/>
    <col min="1028" max="1028" width="18.875" style="9" customWidth="1"/>
    <col min="1029" max="1029" width="12.125" style="9" customWidth="1"/>
    <col min="1030" max="1280" width="9" style="9"/>
    <col min="1281" max="1282" width="13.875" style="9" customWidth="1"/>
    <col min="1283" max="1283" width="24.75" style="9" customWidth="1"/>
    <col min="1284" max="1284" width="18.875" style="9" customWidth="1"/>
    <col min="1285" max="1285" width="12.125" style="9" customWidth="1"/>
    <col min="1286" max="1536" width="9" style="9"/>
    <col min="1537" max="1538" width="13.875" style="9" customWidth="1"/>
    <col min="1539" max="1539" width="24.75" style="9" customWidth="1"/>
    <col min="1540" max="1540" width="18.875" style="9" customWidth="1"/>
    <col min="1541" max="1541" width="12.125" style="9" customWidth="1"/>
    <col min="1542" max="1792" width="9" style="9"/>
    <col min="1793" max="1794" width="13.875" style="9" customWidth="1"/>
    <col min="1795" max="1795" width="24.75" style="9" customWidth="1"/>
    <col min="1796" max="1796" width="18.875" style="9" customWidth="1"/>
    <col min="1797" max="1797" width="12.125" style="9" customWidth="1"/>
    <col min="1798" max="2048" width="9" style="9"/>
    <col min="2049" max="2050" width="13.875" style="9" customWidth="1"/>
    <col min="2051" max="2051" width="24.75" style="9" customWidth="1"/>
    <col min="2052" max="2052" width="18.875" style="9" customWidth="1"/>
    <col min="2053" max="2053" width="12.125" style="9" customWidth="1"/>
    <col min="2054" max="2304" width="9" style="9"/>
    <col min="2305" max="2306" width="13.875" style="9" customWidth="1"/>
    <col min="2307" max="2307" width="24.75" style="9" customWidth="1"/>
    <col min="2308" max="2308" width="18.875" style="9" customWidth="1"/>
    <col min="2309" max="2309" width="12.125" style="9" customWidth="1"/>
    <col min="2310" max="2560" width="9" style="9"/>
    <col min="2561" max="2562" width="13.875" style="9" customWidth="1"/>
    <col min="2563" max="2563" width="24.75" style="9" customWidth="1"/>
    <col min="2564" max="2564" width="18.875" style="9" customWidth="1"/>
    <col min="2565" max="2565" width="12.125" style="9" customWidth="1"/>
    <col min="2566" max="2816" width="9" style="9"/>
    <col min="2817" max="2818" width="13.875" style="9" customWidth="1"/>
    <col min="2819" max="2819" width="24.75" style="9" customWidth="1"/>
    <col min="2820" max="2820" width="18.875" style="9" customWidth="1"/>
    <col min="2821" max="2821" width="12.125" style="9" customWidth="1"/>
    <col min="2822" max="3072" width="9" style="9"/>
    <col min="3073" max="3074" width="13.875" style="9" customWidth="1"/>
    <col min="3075" max="3075" width="24.75" style="9" customWidth="1"/>
    <col min="3076" max="3076" width="18.875" style="9" customWidth="1"/>
    <col min="3077" max="3077" width="12.125" style="9" customWidth="1"/>
    <col min="3078" max="3328" width="9" style="9"/>
    <col min="3329" max="3330" width="13.875" style="9" customWidth="1"/>
    <col min="3331" max="3331" width="24.75" style="9" customWidth="1"/>
    <col min="3332" max="3332" width="18.875" style="9" customWidth="1"/>
    <col min="3333" max="3333" width="12.125" style="9" customWidth="1"/>
    <col min="3334" max="3584" width="9" style="9"/>
    <col min="3585" max="3586" width="13.875" style="9" customWidth="1"/>
    <col min="3587" max="3587" width="24.75" style="9" customWidth="1"/>
    <col min="3588" max="3588" width="18.875" style="9" customWidth="1"/>
    <col min="3589" max="3589" width="12.125" style="9" customWidth="1"/>
    <col min="3590" max="3840" width="9" style="9"/>
    <col min="3841" max="3842" width="13.875" style="9" customWidth="1"/>
    <col min="3843" max="3843" width="24.75" style="9" customWidth="1"/>
    <col min="3844" max="3844" width="18.875" style="9" customWidth="1"/>
    <col min="3845" max="3845" width="12.125" style="9" customWidth="1"/>
    <col min="3846" max="4096" width="9" style="9"/>
    <col min="4097" max="4098" width="13.875" style="9" customWidth="1"/>
    <col min="4099" max="4099" width="24.75" style="9" customWidth="1"/>
    <col min="4100" max="4100" width="18.875" style="9" customWidth="1"/>
    <col min="4101" max="4101" width="12.125" style="9" customWidth="1"/>
    <col min="4102" max="4352" width="9" style="9"/>
    <col min="4353" max="4354" width="13.875" style="9" customWidth="1"/>
    <col min="4355" max="4355" width="24.75" style="9" customWidth="1"/>
    <col min="4356" max="4356" width="18.875" style="9" customWidth="1"/>
    <col min="4357" max="4357" width="12.125" style="9" customWidth="1"/>
    <col min="4358" max="4608" width="9" style="9"/>
    <col min="4609" max="4610" width="13.875" style="9" customWidth="1"/>
    <col min="4611" max="4611" width="24.75" style="9" customWidth="1"/>
    <col min="4612" max="4612" width="18.875" style="9" customWidth="1"/>
    <col min="4613" max="4613" width="12.125" style="9" customWidth="1"/>
    <col min="4614" max="4864" width="9" style="9"/>
    <col min="4865" max="4866" width="13.875" style="9" customWidth="1"/>
    <col min="4867" max="4867" width="24.75" style="9" customWidth="1"/>
    <col min="4868" max="4868" width="18.875" style="9" customWidth="1"/>
    <col min="4869" max="4869" width="12.125" style="9" customWidth="1"/>
    <col min="4870" max="5120" width="9" style="9"/>
    <col min="5121" max="5122" width="13.875" style="9" customWidth="1"/>
    <col min="5123" max="5123" width="24.75" style="9" customWidth="1"/>
    <col min="5124" max="5124" width="18.875" style="9" customWidth="1"/>
    <col min="5125" max="5125" width="12.125" style="9" customWidth="1"/>
    <col min="5126" max="5376" width="9" style="9"/>
    <col min="5377" max="5378" width="13.875" style="9" customWidth="1"/>
    <col min="5379" max="5379" width="24.75" style="9" customWidth="1"/>
    <col min="5380" max="5380" width="18.875" style="9" customWidth="1"/>
    <col min="5381" max="5381" width="12.125" style="9" customWidth="1"/>
    <col min="5382" max="5632" width="9" style="9"/>
    <col min="5633" max="5634" width="13.875" style="9" customWidth="1"/>
    <col min="5635" max="5635" width="24.75" style="9" customWidth="1"/>
    <col min="5636" max="5636" width="18.875" style="9" customWidth="1"/>
    <col min="5637" max="5637" width="12.125" style="9" customWidth="1"/>
    <col min="5638" max="5888" width="9" style="9"/>
    <col min="5889" max="5890" width="13.875" style="9" customWidth="1"/>
    <col min="5891" max="5891" width="24.75" style="9" customWidth="1"/>
    <col min="5892" max="5892" width="18.875" style="9" customWidth="1"/>
    <col min="5893" max="5893" width="12.125" style="9" customWidth="1"/>
    <col min="5894" max="6144" width="9" style="9"/>
    <col min="6145" max="6146" width="13.875" style="9" customWidth="1"/>
    <col min="6147" max="6147" width="24.75" style="9" customWidth="1"/>
    <col min="6148" max="6148" width="18.875" style="9" customWidth="1"/>
    <col min="6149" max="6149" width="12.125" style="9" customWidth="1"/>
    <col min="6150" max="6400" width="9" style="9"/>
    <col min="6401" max="6402" width="13.875" style="9" customWidth="1"/>
    <col min="6403" max="6403" width="24.75" style="9" customWidth="1"/>
    <col min="6404" max="6404" width="18.875" style="9" customWidth="1"/>
    <col min="6405" max="6405" width="12.125" style="9" customWidth="1"/>
    <col min="6406" max="6656" width="9" style="9"/>
    <col min="6657" max="6658" width="13.875" style="9" customWidth="1"/>
    <col min="6659" max="6659" width="24.75" style="9" customWidth="1"/>
    <col min="6660" max="6660" width="18.875" style="9" customWidth="1"/>
    <col min="6661" max="6661" width="12.125" style="9" customWidth="1"/>
    <col min="6662" max="6912" width="9" style="9"/>
    <col min="6913" max="6914" width="13.875" style="9" customWidth="1"/>
    <col min="6915" max="6915" width="24.75" style="9" customWidth="1"/>
    <col min="6916" max="6916" width="18.875" style="9" customWidth="1"/>
    <col min="6917" max="6917" width="12.125" style="9" customWidth="1"/>
    <col min="6918" max="7168" width="9" style="9"/>
    <col min="7169" max="7170" width="13.875" style="9" customWidth="1"/>
    <col min="7171" max="7171" width="24.75" style="9" customWidth="1"/>
    <col min="7172" max="7172" width="18.875" style="9" customWidth="1"/>
    <col min="7173" max="7173" width="12.125" style="9" customWidth="1"/>
    <col min="7174" max="7424" width="9" style="9"/>
    <col min="7425" max="7426" width="13.875" style="9" customWidth="1"/>
    <col min="7427" max="7427" width="24.75" style="9" customWidth="1"/>
    <col min="7428" max="7428" width="18.875" style="9" customWidth="1"/>
    <col min="7429" max="7429" width="12.125" style="9" customWidth="1"/>
    <col min="7430" max="7680" width="9" style="9"/>
    <col min="7681" max="7682" width="13.875" style="9" customWidth="1"/>
    <col min="7683" max="7683" width="24.75" style="9" customWidth="1"/>
    <col min="7684" max="7684" width="18.875" style="9" customWidth="1"/>
    <col min="7685" max="7685" width="12.125" style="9" customWidth="1"/>
    <col min="7686" max="7936" width="9" style="9"/>
    <col min="7937" max="7938" width="13.875" style="9" customWidth="1"/>
    <col min="7939" max="7939" width="24.75" style="9" customWidth="1"/>
    <col min="7940" max="7940" width="18.875" style="9" customWidth="1"/>
    <col min="7941" max="7941" width="12.125" style="9" customWidth="1"/>
    <col min="7942" max="8192" width="9" style="9"/>
    <col min="8193" max="8194" width="13.875" style="9" customWidth="1"/>
    <col min="8195" max="8195" width="24.75" style="9" customWidth="1"/>
    <col min="8196" max="8196" width="18.875" style="9" customWidth="1"/>
    <col min="8197" max="8197" width="12.125" style="9" customWidth="1"/>
    <col min="8198" max="8448" width="9" style="9"/>
    <col min="8449" max="8450" width="13.875" style="9" customWidth="1"/>
    <col min="8451" max="8451" width="24.75" style="9" customWidth="1"/>
    <col min="8452" max="8452" width="18.875" style="9" customWidth="1"/>
    <col min="8453" max="8453" width="12.125" style="9" customWidth="1"/>
    <col min="8454" max="8704" width="9" style="9"/>
    <col min="8705" max="8706" width="13.875" style="9" customWidth="1"/>
    <col min="8707" max="8707" width="24.75" style="9" customWidth="1"/>
    <col min="8708" max="8708" width="18.875" style="9" customWidth="1"/>
    <col min="8709" max="8709" width="12.125" style="9" customWidth="1"/>
    <col min="8710" max="8960" width="9" style="9"/>
    <col min="8961" max="8962" width="13.875" style="9" customWidth="1"/>
    <col min="8963" max="8963" width="24.75" style="9" customWidth="1"/>
    <col min="8964" max="8964" width="18.875" style="9" customWidth="1"/>
    <col min="8965" max="8965" width="12.125" style="9" customWidth="1"/>
    <col min="8966" max="9216" width="9" style="9"/>
    <col min="9217" max="9218" width="13.875" style="9" customWidth="1"/>
    <col min="9219" max="9219" width="24.75" style="9" customWidth="1"/>
    <col min="9220" max="9220" width="18.875" style="9" customWidth="1"/>
    <col min="9221" max="9221" width="12.125" style="9" customWidth="1"/>
    <col min="9222" max="9472" width="9" style="9"/>
    <col min="9473" max="9474" width="13.875" style="9" customWidth="1"/>
    <col min="9475" max="9475" width="24.75" style="9" customWidth="1"/>
    <col min="9476" max="9476" width="18.875" style="9" customWidth="1"/>
    <col min="9477" max="9477" width="12.125" style="9" customWidth="1"/>
    <col min="9478" max="9728" width="9" style="9"/>
    <col min="9729" max="9730" width="13.875" style="9" customWidth="1"/>
    <col min="9731" max="9731" width="24.75" style="9" customWidth="1"/>
    <col min="9732" max="9732" width="18.875" style="9" customWidth="1"/>
    <col min="9733" max="9733" width="12.125" style="9" customWidth="1"/>
    <col min="9734" max="9984" width="9" style="9"/>
    <col min="9985" max="9986" width="13.875" style="9" customWidth="1"/>
    <col min="9987" max="9987" width="24.75" style="9" customWidth="1"/>
    <col min="9988" max="9988" width="18.875" style="9" customWidth="1"/>
    <col min="9989" max="9989" width="12.125" style="9" customWidth="1"/>
    <col min="9990" max="10240" width="9" style="9"/>
    <col min="10241" max="10242" width="13.875" style="9" customWidth="1"/>
    <col min="10243" max="10243" width="24.75" style="9" customWidth="1"/>
    <col min="10244" max="10244" width="18.875" style="9" customWidth="1"/>
    <col min="10245" max="10245" width="12.125" style="9" customWidth="1"/>
    <col min="10246" max="10496" width="9" style="9"/>
    <col min="10497" max="10498" width="13.875" style="9" customWidth="1"/>
    <col min="10499" max="10499" width="24.75" style="9" customWidth="1"/>
    <col min="10500" max="10500" width="18.875" style="9" customWidth="1"/>
    <col min="10501" max="10501" width="12.125" style="9" customWidth="1"/>
    <col min="10502" max="10752" width="9" style="9"/>
    <col min="10753" max="10754" width="13.875" style="9" customWidth="1"/>
    <col min="10755" max="10755" width="24.75" style="9" customWidth="1"/>
    <col min="10756" max="10756" width="18.875" style="9" customWidth="1"/>
    <col min="10757" max="10757" width="12.125" style="9" customWidth="1"/>
    <col min="10758" max="11008" width="9" style="9"/>
    <col min="11009" max="11010" width="13.875" style="9" customWidth="1"/>
    <col min="11011" max="11011" width="24.75" style="9" customWidth="1"/>
    <col min="11012" max="11012" width="18.875" style="9" customWidth="1"/>
    <col min="11013" max="11013" width="12.125" style="9" customWidth="1"/>
    <col min="11014" max="11264" width="9" style="9"/>
    <col min="11265" max="11266" width="13.875" style="9" customWidth="1"/>
    <col min="11267" max="11267" width="24.75" style="9" customWidth="1"/>
    <col min="11268" max="11268" width="18.875" style="9" customWidth="1"/>
    <col min="11269" max="11269" width="12.125" style="9" customWidth="1"/>
    <col min="11270" max="11520" width="9" style="9"/>
    <col min="11521" max="11522" width="13.875" style="9" customWidth="1"/>
    <col min="11523" max="11523" width="24.75" style="9" customWidth="1"/>
    <col min="11524" max="11524" width="18.875" style="9" customWidth="1"/>
    <col min="11525" max="11525" width="12.125" style="9" customWidth="1"/>
    <col min="11526" max="11776" width="9" style="9"/>
    <col min="11777" max="11778" width="13.875" style="9" customWidth="1"/>
    <col min="11779" max="11779" width="24.75" style="9" customWidth="1"/>
    <col min="11780" max="11780" width="18.875" style="9" customWidth="1"/>
    <col min="11781" max="11781" width="12.125" style="9" customWidth="1"/>
    <col min="11782" max="12032" width="9" style="9"/>
    <col min="12033" max="12034" width="13.875" style="9" customWidth="1"/>
    <col min="12035" max="12035" width="24.75" style="9" customWidth="1"/>
    <col min="12036" max="12036" width="18.875" style="9" customWidth="1"/>
    <col min="12037" max="12037" width="12.125" style="9" customWidth="1"/>
    <col min="12038" max="12288" width="9" style="9"/>
    <col min="12289" max="12290" width="13.875" style="9" customWidth="1"/>
    <col min="12291" max="12291" width="24.75" style="9" customWidth="1"/>
    <col min="12292" max="12292" width="18.875" style="9" customWidth="1"/>
    <col min="12293" max="12293" width="12.125" style="9" customWidth="1"/>
    <col min="12294" max="12544" width="9" style="9"/>
    <col min="12545" max="12546" width="13.875" style="9" customWidth="1"/>
    <col min="12547" max="12547" width="24.75" style="9" customWidth="1"/>
    <col min="12548" max="12548" width="18.875" style="9" customWidth="1"/>
    <col min="12549" max="12549" width="12.125" style="9" customWidth="1"/>
    <col min="12550" max="12800" width="9" style="9"/>
    <col min="12801" max="12802" width="13.875" style="9" customWidth="1"/>
    <col min="12803" max="12803" width="24.75" style="9" customWidth="1"/>
    <col min="12804" max="12804" width="18.875" style="9" customWidth="1"/>
    <col min="12805" max="12805" width="12.125" style="9" customWidth="1"/>
    <col min="12806" max="13056" width="9" style="9"/>
    <col min="13057" max="13058" width="13.875" style="9" customWidth="1"/>
    <col min="13059" max="13059" width="24.75" style="9" customWidth="1"/>
    <col min="13060" max="13060" width="18.875" style="9" customWidth="1"/>
    <col min="13061" max="13061" width="12.125" style="9" customWidth="1"/>
    <col min="13062" max="13312" width="9" style="9"/>
    <col min="13313" max="13314" width="13.875" style="9" customWidth="1"/>
    <col min="13315" max="13315" width="24.75" style="9" customWidth="1"/>
    <col min="13316" max="13316" width="18.875" style="9" customWidth="1"/>
    <col min="13317" max="13317" width="12.125" style="9" customWidth="1"/>
    <col min="13318" max="13568" width="9" style="9"/>
    <col min="13569" max="13570" width="13.875" style="9" customWidth="1"/>
    <col min="13571" max="13571" width="24.75" style="9" customWidth="1"/>
    <col min="13572" max="13572" width="18.875" style="9" customWidth="1"/>
    <col min="13573" max="13573" width="12.125" style="9" customWidth="1"/>
    <col min="13574" max="13824" width="9" style="9"/>
    <col min="13825" max="13826" width="13.875" style="9" customWidth="1"/>
    <col min="13827" max="13827" width="24.75" style="9" customWidth="1"/>
    <col min="13828" max="13828" width="18.875" style="9" customWidth="1"/>
    <col min="13829" max="13829" width="12.125" style="9" customWidth="1"/>
    <col min="13830" max="14080" width="9" style="9"/>
    <col min="14081" max="14082" width="13.875" style="9" customWidth="1"/>
    <col min="14083" max="14083" width="24.75" style="9" customWidth="1"/>
    <col min="14084" max="14084" width="18.875" style="9" customWidth="1"/>
    <col min="14085" max="14085" width="12.125" style="9" customWidth="1"/>
    <col min="14086" max="14336" width="9" style="9"/>
    <col min="14337" max="14338" width="13.875" style="9" customWidth="1"/>
    <col min="14339" max="14339" width="24.75" style="9" customWidth="1"/>
    <col min="14340" max="14340" width="18.875" style="9" customWidth="1"/>
    <col min="14341" max="14341" width="12.125" style="9" customWidth="1"/>
    <col min="14342" max="14592" width="9" style="9"/>
    <col min="14593" max="14594" width="13.875" style="9" customWidth="1"/>
    <col min="14595" max="14595" width="24.75" style="9" customWidth="1"/>
    <col min="14596" max="14596" width="18.875" style="9" customWidth="1"/>
    <col min="14597" max="14597" width="12.125" style="9" customWidth="1"/>
    <col min="14598" max="14848" width="9" style="9"/>
    <col min="14849" max="14850" width="13.875" style="9" customWidth="1"/>
    <col min="14851" max="14851" width="24.75" style="9" customWidth="1"/>
    <col min="14852" max="14852" width="18.875" style="9" customWidth="1"/>
    <col min="14853" max="14853" width="12.125" style="9" customWidth="1"/>
    <col min="14854" max="15104" width="9" style="9"/>
    <col min="15105" max="15106" width="13.875" style="9" customWidth="1"/>
    <col min="15107" max="15107" width="24.75" style="9" customWidth="1"/>
    <col min="15108" max="15108" width="18.875" style="9" customWidth="1"/>
    <col min="15109" max="15109" width="12.125" style="9" customWidth="1"/>
    <col min="15110" max="15360" width="9" style="9"/>
    <col min="15361" max="15362" width="13.875" style="9" customWidth="1"/>
    <col min="15363" max="15363" width="24.75" style="9" customWidth="1"/>
    <col min="15364" max="15364" width="18.875" style="9" customWidth="1"/>
    <col min="15365" max="15365" width="12.125" style="9" customWidth="1"/>
    <col min="15366" max="15616" width="9" style="9"/>
    <col min="15617" max="15618" width="13.875" style="9" customWidth="1"/>
    <col min="15619" max="15619" width="24.75" style="9" customWidth="1"/>
    <col min="15620" max="15620" width="18.875" style="9" customWidth="1"/>
    <col min="15621" max="15621" width="12.125" style="9" customWidth="1"/>
    <col min="15622" max="15872" width="9" style="9"/>
    <col min="15873" max="15874" width="13.875" style="9" customWidth="1"/>
    <col min="15875" max="15875" width="24.75" style="9" customWidth="1"/>
    <col min="15876" max="15876" width="18.875" style="9" customWidth="1"/>
    <col min="15877" max="15877" width="12.125" style="9" customWidth="1"/>
    <col min="15878" max="16128" width="9" style="9"/>
    <col min="16129" max="16130" width="13.875" style="9" customWidth="1"/>
    <col min="16131" max="16131" width="24.75" style="9" customWidth="1"/>
    <col min="16132" max="16132" width="18.875" style="9" customWidth="1"/>
    <col min="16133" max="16133" width="12.125" style="9" customWidth="1"/>
    <col min="16134" max="16384" width="9" style="9"/>
  </cols>
  <sheetData>
    <row r="1" spans="1:10" ht="24.95" customHeight="1" x14ac:dyDescent="0.3">
      <c r="A1" s="563" t="s">
        <v>90</v>
      </c>
      <c r="B1" s="563"/>
      <c r="C1" s="563"/>
      <c r="D1" s="563"/>
      <c r="E1" s="563"/>
    </row>
    <row r="2" spans="1:10" ht="35.1" customHeight="1" x14ac:dyDescent="0.3">
      <c r="A2" s="570" t="s">
        <v>72</v>
      </c>
      <c r="B2" s="570"/>
      <c r="C2" s="570"/>
      <c r="D2" s="570"/>
      <c r="E2" s="570"/>
    </row>
    <row r="3" spans="1:10" ht="20.100000000000001" customHeight="1" thickBot="1" x14ac:dyDescent="0.35">
      <c r="A3" s="565" t="s">
        <v>56</v>
      </c>
      <c r="B3" s="565"/>
      <c r="C3" s="565"/>
      <c r="D3" s="565"/>
      <c r="E3" s="565"/>
      <c r="F3" s="58"/>
      <c r="G3" s="58"/>
      <c r="H3" s="58"/>
      <c r="I3" s="58"/>
      <c r="J3" s="58"/>
    </row>
    <row r="4" spans="1:10" ht="24.95" customHeight="1" x14ac:dyDescent="0.3">
      <c r="A4" s="129" t="s">
        <v>73</v>
      </c>
      <c r="B4" s="130" t="s">
        <v>74</v>
      </c>
      <c r="C4" s="130" t="s">
        <v>75</v>
      </c>
      <c r="D4" s="130" t="s">
        <v>76</v>
      </c>
      <c r="E4" s="131" t="s">
        <v>77</v>
      </c>
    </row>
    <row r="5" spans="1:10" ht="39.950000000000003" customHeight="1" x14ac:dyDescent="0.3">
      <c r="A5" s="33" t="s">
        <v>68</v>
      </c>
      <c r="B5" s="34" t="s">
        <v>69</v>
      </c>
      <c r="C5" s="34" t="s">
        <v>70</v>
      </c>
      <c r="D5" s="34" t="s">
        <v>71</v>
      </c>
      <c r="E5" s="35"/>
    </row>
    <row r="6" spans="1:10" ht="39.950000000000003" customHeight="1" x14ac:dyDescent="0.3">
      <c r="A6" s="36"/>
      <c r="B6" s="37"/>
      <c r="C6" s="37"/>
      <c r="D6" s="37"/>
      <c r="E6" s="38"/>
    </row>
    <row r="7" spans="1:10" ht="39.950000000000003" customHeight="1" x14ac:dyDescent="0.3">
      <c r="A7" s="36"/>
      <c r="B7" s="37"/>
      <c r="C7" s="37"/>
      <c r="D7" s="37"/>
      <c r="E7" s="38"/>
    </row>
    <row r="8" spans="1:10" ht="39.950000000000003" customHeight="1" x14ac:dyDescent="0.3">
      <c r="A8" s="36"/>
      <c r="B8" s="37"/>
      <c r="C8" s="37"/>
      <c r="D8" s="37"/>
      <c r="E8" s="38"/>
    </row>
    <row r="9" spans="1:10" ht="39.950000000000003" customHeight="1" x14ac:dyDescent="0.3">
      <c r="A9" s="36"/>
      <c r="B9" s="37"/>
      <c r="C9" s="37"/>
      <c r="D9" s="37"/>
      <c r="E9" s="38"/>
    </row>
    <row r="10" spans="1:10" ht="39.950000000000003" customHeight="1" x14ac:dyDescent="0.3">
      <c r="A10" s="36"/>
      <c r="B10" s="37"/>
      <c r="C10" s="37"/>
      <c r="D10" s="37"/>
      <c r="E10" s="38"/>
    </row>
    <row r="11" spans="1:10" ht="39.950000000000003" customHeight="1" x14ac:dyDescent="0.3">
      <c r="A11" s="36"/>
      <c r="B11" s="37"/>
      <c r="C11" s="37"/>
      <c r="D11" s="37"/>
      <c r="E11" s="38"/>
    </row>
    <row r="12" spans="1:10" ht="39.950000000000003" customHeight="1" x14ac:dyDescent="0.3">
      <c r="A12" s="36"/>
      <c r="B12" s="37"/>
      <c r="C12" s="37"/>
      <c r="D12" s="37"/>
      <c r="E12" s="38"/>
    </row>
    <row r="13" spans="1:10" ht="39.950000000000003" customHeight="1" x14ac:dyDescent="0.3">
      <c r="A13" s="36"/>
      <c r="B13" s="37"/>
      <c r="C13" s="37"/>
      <c r="D13" s="37"/>
      <c r="E13" s="38"/>
    </row>
    <row r="14" spans="1:10" ht="39.950000000000003" customHeight="1" x14ac:dyDescent="0.3">
      <c r="A14" s="36"/>
      <c r="B14" s="37"/>
      <c r="C14" s="37"/>
      <c r="D14" s="37"/>
      <c r="E14" s="38"/>
    </row>
    <row r="15" spans="1:10" ht="39.950000000000003" customHeight="1" x14ac:dyDescent="0.3">
      <c r="A15" s="36"/>
      <c r="B15" s="37"/>
      <c r="C15" s="37"/>
      <c r="D15" s="37"/>
      <c r="E15" s="38"/>
    </row>
    <row r="16" spans="1:10" ht="39.950000000000003" customHeight="1" x14ac:dyDescent="0.3">
      <c r="A16" s="36"/>
      <c r="B16" s="37"/>
      <c r="C16" s="37"/>
      <c r="D16" s="37"/>
      <c r="E16" s="38"/>
    </row>
    <row r="17" spans="1:5" ht="39.950000000000003" customHeight="1" x14ac:dyDescent="0.3">
      <c r="A17" s="36"/>
      <c r="B17" s="37"/>
      <c r="C17" s="37"/>
      <c r="D17" s="37"/>
      <c r="E17" s="38"/>
    </row>
    <row r="18" spans="1:5" ht="39.950000000000003" customHeight="1" thickBot="1" x14ac:dyDescent="0.35">
      <c r="A18" s="39"/>
      <c r="B18" s="40"/>
      <c r="C18" s="40"/>
      <c r="D18" s="40"/>
      <c r="E18" s="41"/>
    </row>
  </sheetData>
  <mergeCells count="3">
    <mergeCell ref="A1:E1"/>
    <mergeCell ref="A2:E2"/>
    <mergeCell ref="A3:E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firstPageNumber="38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9</vt:i4>
      </vt:variant>
    </vt:vector>
  </HeadingPairs>
  <TitlesOfParts>
    <vt:vector size="25" baseType="lpstr">
      <vt:lpstr>표지</vt:lpstr>
      <vt:lpstr>결산총괄표(복지관)</vt:lpstr>
      <vt:lpstr>세입결산서</vt:lpstr>
      <vt:lpstr>세출결산서</vt:lpstr>
      <vt:lpstr>결산총괄표 (재가센터)</vt:lpstr>
      <vt:lpstr>세입결산서 (재가센터)</vt:lpstr>
      <vt:lpstr>세출결산서 (재가센터)</vt:lpstr>
      <vt:lpstr>과목전용조서</vt:lpstr>
      <vt:lpstr>예비비사용조서</vt:lpstr>
      <vt:lpstr>현금및예금명세서</vt:lpstr>
      <vt:lpstr>사업수입명세서</vt:lpstr>
      <vt:lpstr>정부보조금명세서</vt:lpstr>
      <vt:lpstr>인건비명세서</vt:lpstr>
      <vt:lpstr>사업비명세서</vt:lpstr>
      <vt:lpstr>사무비명세서</vt:lpstr>
      <vt:lpstr>후원금품수입 및 사용결과보고</vt:lpstr>
      <vt:lpstr>과목전용조서!Print_Area</vt:lpstr>
      <vt:lpstr>예비비사용조서!Print_Area</vt:lpstr>
      <vt:lpstr>표지!Print_Area</vt:lpstr>
      <vt:lpstr>사무비명세서!Print_Titles</vt:lpstr>
      <vt:lpstr>사업비명세서!Print_Titles</vt:lpstr>
      <vt:lpstr>세입결산서!Print_Titles</vt:lpstr>
      <vt:lpstr>'세입결산서 (재가센터)'!Print_Titles</vt:lpstr>
      <vt:lpstr>세출결산서!Print_Titles</vt:lpstr>
      <vt:lpstr>'세출결산서 (재가센터)'!Print_Titles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2020-01-12T04:07:10Z</cp:lastPrinted>
  <dcterms:created xsi:type="dcterms:W3CDTF">2018-01-29T02:46:56Z</dcterms:created>
  <dcterms:modified xsi:type="dcterms:W3CDTF">2021-04-13T02:33:21Z</dcterms:modified>
</cp:coreProperties>
</file>