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행정\지역아동센터\군청보고\2020예결산보고서-군청\"/>
    </mc:Choice>
  </mc:AlternateContent>
  <xr:revisionPtr revIDLastSave="0" documentId="13_ncr:1_{6BF9F317-759C-41C3-B30D-75DAF1FE83FE}" xr6:coauthVersionLast="45" xr6:coauthVersionMax="45" xr10:uidLastSave="{00000000-0000-0000-0000-000000000000}"/>
  <bookViews>
    <workbookView xWindow="-110" yWindow="-110" windowWidth="19420" windowHeight="10420" activeTab="2" xr2:uid="{00000000-000D-0000-FFFF-FFFF00000000}"/>
  </bookViews>
  <sheets>
    <sheet name="세입세출예산총괄표" sheetId="17" r:id="rId1"/>
    <sheet name="세입 예산서" sheetId="13" r:id="rId2"/>
    <sheet name="세출 예산서" sheetId="34" r:id="rId3"/>
  </sheets>
  <definedNames>
    <definedName name="_xlnm.Print_Titles" localSheetId="1">'세입 예산서'!$3:$4</definedName>
    <definedName name="_xlnm.Print_Titles" localSheetId="2">'세출 예산서'!$3:$4</definedName>
  </definedNames>
  <calcPr calcId="181029"/>
</workbook>
</file>

<file path=xl/calcChain.xml><?xml version="1.0" encoding="utf-8"?>
<calcChain xmlns="http://schemas.openxmlformats.org/spreadsheetml/2006/main">
  <c r="E41" i="34" l="1"/>
  <c r="G17" i="13"/>
  <c r="E17" i="13"/>
  <c r="E28" i="13"/>
  <c r="G67" i="34" l="1"/>
  <c r="G64" i="34"/>
  <c r="F8" i="17"/>
  <c r="F9" i="17"/>
  <c r="F10" i="17"/>
  <c r="F11" i="17"/>
  <c r="F13" i="17"/>
  <c r="F14" i="17"/>
  <c r="F15" i="17"/>
  <c r="F16" i="17"/>
  <c r="F17" i="17"/>
  <c r="F18" i="17"/>
  <c r="F19" i="17"/>
  <c r="F20" i="17"/>
  <c r="F7" i="13" l="1"/>
  <c r="G56" i="34"/>
  <c r="G47" i="34"/>
  <c r="G78" i="34"/>
  <c r="G77" i="34"/>
  <c r="F78" i="34"/>
  <c r="F77" i="34"/>
  <c r="E78" i="34"/>
  <c r="E77" i="34"/>
  <c r="G82" i="34"/>
  <c r="H74" i="34"/>
  <c r="H71" i="34" s="1"/>
  <c r="G72" i="34"/>
  <c r="G71" i="34"/>
  <c r="F6" i="34"/>
  <c r="F71" i="34"/>
  <c r="F5" i="34" s="1"/>
  <c r="E71" i="34"/>
  <c r="E82" i="34"/>
  <c r="H81" i="34"/>
  <c r="H78" i="34" s="1"/>
  <c r="H80" i="34"/>
  <c r="H77" i="34" s="1"/>
  <c r="E63" i="34"/>
  <c r="E62" i="34"/>
  <c r="G49" i="34"/>
  <c r="G48" i="34"/>
  <c r="E48" i="34"/>
  <c r="G41" i="34"/>
  <c r="G43" i="34"/>
  <c r="E42" i="34"/>
  <c r="G62" i="34"/>
  <c r="G57" i="34"/>
  <c r="E57" i="34"/>
  <c r="E56" i="34"/>
  <c r="E61" i="34"/>
  <c r="E58" i="34" s="1"/>
  <c r="E47" i="34"/>
  <c r="E67" i="34"/>
  <c r="H66" i="34"/>
  <c r="H65" i="34"/>
  <c r="G61" i="34"/>
  <c r="H60" i="34"/>
  <c r="H59" i="34"/>
  <c r="H56" i="34"/>
  <c r="E46" i="34"/>
  <c r="H46" i="34" s="1"/>
  <c r="G70" i="34"/>
  <c r="E52" i="34"/>
  <c r="H51" i="34"/>
  <c r="H50" i="34"/>
  <c r="E70" i="34"/>
  <c r="H69" i="34"/>
  <c r="H68" i="34"/>
  <c r="E55" i="34"/>
  <c r="H54" i="34"/>
  <c r="H53" i="34"/>
  <c r="H45" i="34"/>
  <c r="H44" i="34"/>
  <c r="G31" i="34"/>
  <c r="G26" i="34"/>
  <c r="E27" i="34"/>
  <c r="E26" i="34"/>
  <c r="E40" i="34"/>
  <c r="H40" i="34" s="1"/>
  <c r="H39" i="34"/>
  <c r="H38" i="34"/>
  <c r="E37" i="34"/>
  <c r="H37" i="34" s="1"/>
  <c r="H36" i="34"/>
  <c r="H35" i="34"/>
  <c r="E34" i="34"/>
  <c r="H34" i="34" s="1"/>
  <c r="H33" i="34"/>
  <c r="H32" i="34"/>
  <c r="E31" i="34"/>
  <c r="H30" i="34"/>
  <c r="H29" i="34"/>
  <c r="G10" i="34"/>
  <c r="G9" i="34"/>
  <c r="G6" i="34" s="1"/>
  <c r="G8" i="34"/>
  <c r="E9" i="34"/>
  <c r="E8" i="34"/>
  <c r="E16" i="34"/>
  <c r="H16" i="34" s="1"/>
  <c r="H15" i="34"/>
  <c r="H14" i="34"/>
  <c r="E19" i="34"/>
  <c r="H19" i="34" s="1"/>
  <c r="H18" i="34"/>
  <c r="H17" i="34"/>
  <c r="E22" i="34"/>
  <c r="H22" i="34" s="1"/>
  <c r="H21" i="34"/>
  <c r="H20" i="34"/>
  <c r="H23" i="34"/>
  <c r="H24" i="34"/>
  <c r="E25" i="34"/>
  <c r="H25" i="34" s="1"/>
  <c r="F76" i="34"/>
  <c r="E76" i="34"/>
  <c r="H75" i="34"/>
  <c r="H72" i="34" s="1"/>
  <c r="E13" i="34"/>
  <c r="H13" i="34" s="1"/>
  <c r="H12" i="34"/>
  <c r="H11" i="34"/>
  <c r="H33" i="13"/>
  <c r="H35" i="13"/>
  <c r="H36" i="13"/>
  <c r="H32" i="13"/>
  <c r="E34" i="13"/>
  <c r="H34" i="13" s="1"/>
  <c r="H27" i="13"/>
  <c r="H26" i="13"/>
  <c r="H24" i="13"/>
  <c r="E23" i="13"/>
  <c r="H23" i="13" s="1"/>
  <c r="G18" i="13"/>
  <c r="F18" i="13"/>
  <c r="F6" i="13" s="1"/>
  <c r="F17" i="13"/>
  <c r="F5" i="13" s="1"/>
  <c r="E18" i="13"/>
  <c r="H18" i="13" s="1"/>
  <c r="H21" i="13"/>
  <c r="H20" i="13"/>
  <c r="E9" i="13"/>
  <c r="E8" i="13"/>
  <c r="H12" i="13"/>
  <c r="H14" i="13"/>
  <c r="H15" i="13"/>
  <c r="H11" i="13"/>
  <c r="H29" i="13"/>
  <c r="E13" i="13"/>
  <c r="E16" i="13"/>
  <c r="H16" i="13" s="1"/>
  <c r="E22" i="13"/>
  <c r="F22" i="13"/>
  <c r="F28" i="13"/>
  <c r="E29" i="13"/>
  <c r="F29" i="13"/>
  <c r="E30" i="13"/>
  <c r="F30" i="13"/>
  <c r="F34" i="13"/>
  <c r="E37" i="13"/>
  <c r="F37" i="13"/>
  <c r="D12" i="17"/>
  <c r="E18" i="17"/>
  <c r="D7" i="17"/>
  <c r="E17" i="17"/>
  <c r="E16" i="17"/>
  <c r="E20" i="17"/>
  <c r="C7" i="17"/>
  <c r="E64" i="34" l="1"/>
  <c r="H64" i="34" s="1"/>
  <c r="E5" i="13"/>
  <c r="G5" i="34"/>
  <c r="H82" i="34"/>
  <c r="E49" i="34"/>
  <c r="E5" i="34"/>
  <c r="H30" i="13"/>
  <c r="E6" i="13"/>
  <c r="E6" i="34"/>
  <c r="F7" i="34"/>
  <c r="H9" i="13"/>
  <c r="H52" i="34"/>
  <c r="E43" i="34"/>
  <c r="H79" i="34"/>
  <c r="G79" i="34"/>
  <c r="F79" i="34"/>
  <c r="E79" i="34"/>
  <c r="H70" i="34"/>
  <c r="H31" i="34"/>
  <c r="H76" i="34"/>
  <c r="H63" i="34"/>
  <c r="H26" i="34"/>
  <c r="H27" i="34"/>
  <c r="E28" i="34"/>
  <c r="H62" i="34"/>
  <c r="H67" i="34"/>
  <c r="H49" i="34"/>
  <c r="H57" i="34"/>
  <c r="H58" i="34"/>
  <c r="H55" i="34"/>
  <c r="H47" i="34"/>
  <c r="H61" i="34"/>
  <c r="H42" i="34"/>
  <c r="H48" i="34"/>
  <c r="H41" i="34"/>
  <c r="E73" i="34"/>
  <c r="H8" i="34"/>
  <c r="E10" i="34"/>
  <c r="H10" i="34" s="1"/>
  <c r="H73" i="34"/>
  <c r="G73" i="34"/>
  <c r="F73" i="34"/>
  <c r="H9" i="34"/>
  <c r="H17" i="13"/>
  <c r="F31" i="13"/>
  <c r="F19" i="13"/>
  <c r="E31" i="13"/>
  <c r="H31" i="13"/>
  <c r="E25" i="13"/>
  <c r="H25" i="13" s="1"/>
  <c r="E19" i="13"/>
  <c r="E10" i="13"/>
  <c r="H28" i="34" l="1"/>
  <c r="E7" i="34"/>
  <c r="H6" i="34"/>
  <c r="H43" i="34"/>
  <c r="G7" i="34"/>
  <c r="H5" i="34"/>
  <c r="E7" i="13"/>
  <c r="H7" i="34" l="1"/>
  <c r="G37" i="13" l="1"/>
  <c r="H37" i="13" s="1"/>
  <c r="G28" i="13"/>
  <c r="H28" i="13" s="1"/>
  <c r="G22" i="13"/>
  <c r="H22" i="13" s="1"/>
  <c r="H13" i="13"/>
  <c r="E19" i="17" l="1"/>
  <c r="H8" i="13" l="1"/>
  <c r="G29" i="13"/>
  <c r="G5" i="13" s="1"/>
  <c r="H5" i="13" s="1"/>
  <c r="G30" i="13"/>
  <c r="G6" i="13" s="1"/>
  <c r="H6" i="13" s="1"/>
  <c r="G31" i="13" l="1"/>
  <c r="H10" i="13"/>
  <c r="G19" i="13"/>
  <c r="H19" i="13" s="1"/>
  <c r="G7" i="13" l="1"/>
  <c r="H7" i="13" s="1"/>
  <c r="E15" i="17" l="1"/>
  <c r="E13" i="17" l="1"/>
  <c r="C12" i="17" l="1"/>
  <c r="F12" i="17" s="1"/>
  <c r="E14" i="17" l="1"/>
  <c r="E10" i="17" l="1"/>
  <c r="E9" i="17"/>
  <c r="E8" i="17" l="1"/>
  <c r="E11" i="17"/>
  <c r="F7" i="17" l="1"/>
  <c r="E7" i="17"/>
  <c r="E12" i="17" l="1"/>
</calcChain>
</file>

<file path=xl/sharedStrings.xml><?xml version="1.0" encoding="utf-8"?>
<sst xmlns="http://schemas.openxmlformats.org/spreadsheetml/2006/main" count="225" uniqueCount="88">
  <si>
    <t>회계연도</t>
    <phoneticPr fontId="2" type="noConversion"/>
  </si>
  <si>
    <t>회계구분</t>
    <phoneticPr fontId="2" type="noConversion"/>
  </si>
  <si>
    <t>결산</t>
    <phoneticPr fontId="2" type="noConversion"/>
  </si>
  <si>
    <t>구분</t>
    <phoneticPr fontId="2" type="noConversion"/>
  </si>
  <si>
    <t>과목</t>
    <phoneticPr fontId="2" type="noConversion"/>
  </si>
  <si>
    <t>이월금</t>
    <phoneticPr fontId="3" type="noConversion"/>
  </si>
  <si>
    <t>사무비(인건비)</t>
    <phoneticPr fontId="3" type="noConversion"/>
  </si>
  <si>
    <t>합계</t>
    <phoneticPr fontId="2" type="noConversion"/>
  </si>
  <si>
    <t>비고</t>
    <phoneticPr fontId="2" type="noConversion"/>
  </si>
  <si>
    <t>세입</t>
    <phoneticPr fontId="2" type="noConversion"/>
  </si>
  <si>
    <t>후원금수입</t>
    <phoneticPr fontId="3" type="noConversion"/>
  </si>
  <si>
    <t>세출</t>
    <phoneticPr fontId="2" type="noConversion"/>
  </si>
  <si>
    <t>사무비(운영비)</t>
    <phoneticPr fontId="3" type="noConversion"/>
  </si>
  <si>
    <t>사업비</t>
    <phoneticPr fontId="2" type="noConversion"/>
  </si>
  <si>
    <t>잡지출</t>
    <phoneticPr fontId="2" type="noConversion"/>
  </si>
  <si>
    <t>보조금수입</t>
    <phoneticPr fontId="2" type="noConversion"/>
  </si>
  <si>
    <t>증감(%)</t>
    <phoneticPr fontId="2" type="noConversion"/>
  </si>
  <si>
    <t>(단위 : 원)</t>
    <phoneticPr fontId="2" type="noConversion"/>
  </si>
  <si>
    <t>과목</t>
    <phoneticPr fontId="2" type="noConversion"/>
  </si>
  <si>
    <t>(관)</t>
  </si>
  <si>
    <t>(항)</t>
  </si>
  <si>
    <t>(목/세목)</t>
  </si>
  <si>
    <t>구분</t>
  </si>
  <si>
    <t>예산</t>
  </si>
  <si>
    <t>잡수입</t>
  </si>
  <si>
    <t>예금이자</t>
  </si>
  <si>
    <t>기타잡수입</t>
  </si>
  <si>
    <t>총계</t>
    <phoneticPr fontId="2" type="noConversion"/>
  </si>
  <si>
    <t>합계</t>
    <phoneticPr fontId="2" type="noConversion"/>
  </si>
  <si>
    <t>인건비</t>
    <phoneticPr fontId="2" type="noConversion"/>
  </si>
  <si>
    <t>결산</t>
    <phoneticPr fontId="2" type="noConversion"/>
  </si>
  <si>
    <t>증감</t>
    <phoneticPr fontId="2" type="noConversion"/>
  </si>
  <si>
    <t>예산</t>
    <phoneticPr fontId="2" type="noConversion"/>
  </si>
  <si>
    <t>결산</t>
    <phoneticPr fontId="2" type="noConversion"/>
  </si>
  <si>
    <t>사무비</t>
    <phoneticPr fontId="2" type="noConversion"/>
  </si>
  <si>
    <t>운영비</t>
    <phoneticPr fontId="2" type="noConversion"/>
  </si>
  <si>
    <t>후원금수입</t>
    <phoneticPr fontId="2" type="noConversion"/>
  </si>
  <si>
    <t>잡수입</t>
    <phoneticPr fontId="2" type="noConversion"/>
  </si>
  <si>
    <t>(단위  : 원)</t>
  </si>
  <si>
    <t>잡수입</t>
    <phoneticPr fontId="3" type="noConversion"/>
  </si>
  <si>
    <t>.</t>
    <phoneticPr fontId="2" type="noConversion"/>
  </si>
  <si>
    <t>이월금</t>
    <phoneticPr fontId="2" type="noConversion"/>
  </si>
  <si>
    <t>알수없는금액</t>
    <phoneticPr fontId="2" type="noConversion"/>
  </si>
  <si>
    <t>반환금</t>
    <phoneticPr fontId="2" type="noConversion"/>
  </si>
  <si>
    <t>사업비(교육비)</t>
    <phoneticPr fontId="2" type="noConversion"/>
  </si>
  <si>
    <t>사업비(프로그램사업비)</t>
    <phoneticPr fontId="2" type="noConversion"/>
  </si>
  <si>
    <t>사업비(사업비)</t>
    <phoneticPr fontId="2" type="noConversion"/>
  </si>
  <si>
    <t>예비비 및 기타</t>
    <phoneticPr fontId="2" type="noConversion"/>
  </si>
  <si>
    <t>주곡지역아동센터</t>
    <phoneticPr fontId="2" type="noConversion"/>
  </si>
  <si>
    <t>시설부담</t>
    <phoneticPr fontId="2" type="noConversion"/>
  </si>
  <si>
    <t>보조금</t>
    <phoneticPr fontId="2" type="noConversion"/>
  </si>
  <si>
    <t>후원금</t>
    <phoneticPr fontId="2" type="noConversion"/>
  </si>
  <si>
    <t>계</t>
    <phoneticPr fontId="2" type="noConversion"/>
  </si>
  <si>
    <t>예산</t>
    <phoneticPr fontId="2" type="noConversion"/>
  </si>
  <si>
    <t>급여</t>
    <phoneticPr fontId="2" type="noConversion"/>
  </si>
  <si>
    <t>제수당</t>
    <phoneticPr fontId="2" type="noConversion"/>
  </si>
  <si>
    <t>퇴직금및퇴직적립금</t>
    <phoneticPr fontId="2" type="noConversion"/>
  </si>
  <si>
    <t>시군구보조금</t>
    <phoneticPr fontId="2" type="noConversion"/>
  </si>
  <si>
    <t>기타보조금</t>
    <phoneticPr fontId="2" type="noConversion"/>
  </si>
  <si>
    <t>이월금</t>
    <phoneticPr fontId="2" type="noConversion"/>
  </si>
  <si>
    <t>이월금</t>
    <phoneticPr fontId="2" type="noConversion"/>
  </si>
  <si>
    <t>전년도이월금</t>
    <phoneticPr fontId="2" type="noConversion"/>
  </si>
  <si>
    <t>사회보험부담금</t>
    <phoneticPr fontId="2" type="noConversion"/>
  </si>
  <si>
    <t>기타후생경비</t>
    <phoneticPr fontId="2" type="noConversion"/>
  </si>
  <si>
    <t>수용비및수수료</t>
    <phoneticPr fontId="2" type="noConversion"/>
  </si>
  <si>
    <t>공공요금</t>
    <phoneticPr fontId="2" type="noConversion"/>
  </si>
  <si>
    <t>제세공과금</t>
    <phoneticPr fontId="2" type="noConversion"/>
  </si>
  <si>
    <t>차량비</t>
    <phoneticPr fontId="2" type="noConversion"/>
  </si>
  <si>
    <t>연료비</t>
    <phoneticPr fontId="2" type="noConversion"/>
  </si>
  <si>
    <t>도서구입비</t>
    <phoneticPr fontId="2" type="noConversion"/>
  </si>
  <si>
    <t>합계</t>
    <phoneticPr fontId="2" type="noConversion"/>
  </si>
  <si>
    <t>사업비</t>
    <phoneticPr fontId="2" type="noConversion"/>
  </si>
  <si>
    <t>문화프로그램사업비</t>
    <phoneticPr fontId="2" type="noConversion"/>
  </si>
  <si>
    <t>예비비및기타</t>
    <phoneticPr fontId="2" type="noConversion"/>
  </si>
  <si>
    <t>비지정후원금</t>
    <phoneticPr fontId="2" type="noConversion"/>
  </si>
  <si>
    <t>2021년도 주곡지역아동센터 세출예산서</t>
    <phoneticPr fontId="2" type="noConversion"/>
  </si>
  <si>
    <t>2021년도 주곡지역아동센터 세입예산서</t>
    <phoneticPr fontId="2" type="noConversion"/>
  </si>
  <si>
    <t>2021년도 주곡지역아동센터 세입세출예산총괄표</t>
    <phoneticPr fontId="2" type="noConversion"/>
  </si>
  <si>
    <t>2021년</t>
    <phoneticPr fontId="2" type="noConversion"/>
  </si>
  <si>
    <t>2020년 결산</t>
    <phoneticPr fontId="2" type="noConversion"/>
  </si>
  <si>
    <t>2021년 예산</t>
    <phoneticPr fontId="2" type="noConversion"/>
  </si>
  <si>
    <t>재산조성비(시설비)</t>
    <phoneticPr fontId="3" type="noConversion"/>
  </si>
  <si>
    <t>교육프로그램사업비</t>
    <phoneticPr fontId="2" type="noConversion"/>
  </si>
  <si>
    <t>교재교구사업비</t>
    <phoneticPr fontId="2" type="noConversion"/>
  </si>
  <si>
    <t>사업비</t>
  </si>
  <si>
    <t>사업비(교재교구사업비)</t>
    <phoneticPr fontId="3" type="noConversion"/>
  </si>
  <si>
    <t>사업비</t>
    <phoneticPr fontId="2" type="noConversion"/>
  </si>
  <si>
    <t>급식비사업비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</si>
</sst>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₩&quot;* #,##0_-;\-&quot;₩&quot;* #,##0_-;_-&quot;₩&quot;* &quot;-&quot;_-;_-@_-"/>
    <numFmt numFmtId="41" formatCode="_-* #,##0_-;\-* #,##0_-;_-* &quot;-&quot;_-;_-@_-"/>
    <numFmt numFmtId="176" formatCode="#,##0;[Black]&quot;△&quot;\ #,##0"/>
    <numFmt numFmtId="177" formatCode="#,##0.0_);[Black]&quot;△&quot;#,##0.0"/>
    <numFmt numFmtId="178" formatCode="#,##0_ ;[Red]\-#,##0\ "/>
    <numFmt numFmtId="179" formatCode="_(* #,##0_);_(* \(#,##0\);_(* &quot;-&quot;_);_(@_)"/>
    <numFmt numFmtId="180" formatCode="_(&quot;$&quot;* #,##0_);_(&quot;$&quot;* \(#,##0\);_(&quot;$&quot;* &quot;-&quot;_);_(@_)"/>
  </numFmts>
  <fonts count="3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4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Arial"/>
      <family val="2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indexed="8"/>
      <name val="맑은 고딕"/>
      <family val="3"/>
      <charset val="129"/>
    </font>
    <font>
      <b/>
      <sz val="11"/>
      <color theme="1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b/>
      <sz val="11"/>
      <color indexed="8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9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3" applyNumberFormat="0" applyFill="0" applyAlignment="0" applyProtection="0">
      <alignment vertical="center"/>
    </xf>
    <xf numFmtId="0" fontId="10" fillId="0" borderId="44" applyNumberFormat="0" applyFill="0" applyAlignment="0" applyProtection="0">
      <alignment vertical="center"/>
    </xf>
    <xf numFmtId="0" fontId="11" fillId="0" borderId="4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46" applyNumberFormat="0" applyAlignment="0" applyProtection="0">
      <alignment vertical="center"/>
    </xf>
    <xf numFmtId="0" fontId="16" fillId="7" borderId="47" applyNumberFormat="0" applyAlignment="0" applyProtection="0">
      <alignment vertical="center"/>
    </xf>
    <xf numFmtId="0" fontId="17" fillId="7" borderId="46" applyNumberFormat="0" applyAlignment="0" applyProtection="0">
      <alignment vertical="center"/>
    </xf>
    <xf numFmtId="0" fontId="18" fillId="0" borderId="48" applyNumberFormat="0" applyFill="0" applyAlignment="0" applyProtection="0">
      <alignment vertical="center"/>
    </xf>
    <xf numFmtId="0" fontId="19" fillId="8" borderId="4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9" borderId="50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1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0" borderId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2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5" fillId="0" borderId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41" fontId="25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41" fontId="0" fillId="0" borderId="0" xfId="0" applyNumberFormat="1">
      <alignment vertical="center"/>
    </xf>
    <xf numFmtId="41" fontId="0" fillId="0" borderId="0" xfId="1" applyFon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8" fontId="0" fillId="0" borderId="0" xfId="1" applyNumberFormat="1" applyFont="1">
      <alignment vertical="center"/>
    </xf>
    <xf numFmtId="0" fontId="0" fillId="0" borderId="36" xfId="0" applyBorder="1" applyAlignment="1">
      <alignment vertical="center"/>
    </xf>
    <xf numFmtId="0" fontId="0" fillId="0" borderId="36" xfId="0" applyBorder="1" applyAlignment="1">
      <alignment horizontal="right" vertical="center"/>
    </xf>
    <xf numFmtId="178" fontId="6" fillId="0" borderId="28" xfId="1" applyNumberFormat="1" applyFont="1" applyBorder="1" applyAlignment="1">
      <alignment horizontal="right" vertical="center"/>
    </xf>
    <xf numFmtId="178" fontId="6" fillId="0" borderId="22" xfId="1" applyNumberFormat="1" applyFont="1" applyBorder="1" applyAlignment="1">
      <alignment horizontal="right" vertical="center"/>
    </xf>
    <xf numFmtId="178" fontId="6" fillId="0" borderId="19" xfId="1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176" fontId="6" fillId="0" borderId="22" xfId="0" applyNumberFormat="1" applyFont="1" applyFill="1" applyBorder="1" applyAlignment="1">
      <alignment horizontal="right" vertical="center"/>
    </xf>
    <xf numFmtId="0" fontId="26" fillId="2" borderId="39" xfId="0" applyFont="1" applyFill="1" applyBorder="1" applyAlignment="1">
      <alignment horizontal="center" vertical="center"/>
    </xf>
    <xf numFmtId="0" fontId="0" fillId="0" borderId="0" xfId="0">
      <alignment vertical="center"/>
    </xf>
    <xf numFmtId="41" fontId="20" fillId="0" borderId="0" xfId="1" applyFont="1">
      <alignment vertical="center"/>
    </xf>
    <xf numFmtId="0" fontId="0" fillId="0" borderId="0" xfId="0" applyAlignment="1">
      <alignment horizontal="left" vertical="center"/>
    </xf>
    <xf numFmtId="41" fontId="0" fillId="0" borderId="0" xfId="0" applyNumberFormat="1" applyAlignment="1">
      <alignment horizontal="left" vertical="center"/>
    </xf>
    <xf numFmtId="41" fontId="6" fillId="0" borderId="1" xfId="1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1" fontId="6" fillId="0" borderId="9" xfId="1" applyFont="1" applyBorder="1" applyAlignment="1">
      <alignment horizontal="right" vertical="center"/>
    </xf>
    <xf numFmtId="41" fontId="6" fillId="0" borderId="1" xfId="1" applyFont="1" applyFill="1" applyBorder="1" applyAlignment="1">
      <alignment horizontal="right" vertical="center"/>
    </xf>
    <xf numFmtId="41" fontId="6" fillId="0" borderId="13" xfId="1" applyFont="1" applyFill="1" applyBorder="1" applyAlignment="1">
      <alignment horizontal="right" vertical="center"/>
    </xf>
    <xf numFmtId="178" fontId="6" fillId="0" borderId="26" xfId="1" applyNumberFormat="1" applyFont="1" applyBorder="1" applyAlignment="1">
      <alignment horizontal="right" vertical="center"/>
    </xf>
    <xf numFmtId="41" fontId="6" fillId="0" borderId="3" xfId="1" applyFont="1" applyBorder="1" applyAlignment="1">
      <alignment horizontal="right" vertical="center"/>
    </xf>
    <xf numFmtId="41" fontId="5" fillId="0" borderId="1" xfId="1" applyFont="1" applyFill="1" applyBorder="1" applyAlignment="1">
      <alignment horizontal="right" vertical="center"/>
    </xf>
    <xf numFmtId="0" fontId="6" fillId="0" borderId="6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41" fontId="6" fillId="0" borderId="19" xfId="1" applyFont="1" applyBorder="1" applyAlignment="1">
      <alignment horizontal="right" vertical="center"/>
    </xf>
    <xf numFmtId="41" fontId="6" fillId="0" borderId="22" xfId="1" applyFont="1" applyBorder="1" applyAlignment="1">
      <alignment horizontal="right" vertical="center"/>
    </xf>
    <xf numFmtId="41" fontId="6" fillId="0" borderId="22" xfId="1" applyFont="1" applyFill="1" applyBorder="1" applyAlignment="1">
      <alignment horizontal="right" vertical="center"/>
    </xf>
    <xf numFmtId="41" fontId="6" fillId="0" borderId="26" xfId="1" applyFont="1" applyBorder="1" applyAlignment="1">
      <alignment horizontal="right" vertical="center"/>
    </xf>
    <xf numFmtId="41" fontId="26" fillId="2" borderId="40" xfId="1" applyFont="1" applyFill="1" applyBorder="1" applyAlignment="1">
      <alignment horizontal="center" vertical="center"/>
    </xf>
    <xf numFmtId="0" fontId="26" fillId="2" borderId="40" xfId="0" applyFont="1" applyFill="1" applyBorder="1" applyAlignment="1">
      <alignment horizontal="center" vertical="center"/>
    </xf>
    <xf numFmtId="0" fontId="26" fillId="2" borderId="41" xfId="0" applyFont="1" applyFill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41" fontId="29" fillId="0" borderId="3" xfId="0" applyNumberFormat="1" applyFont="1" applyBorder="1" applyAlignment="1">
      <alignment horizontal="center" vertical="center" wrapText="1"/>
    </xf>
    <xf numFmtId="176" fontId="29" fillId="0" borderId="3" xfId="0" applyNumberFormat="1" applyFont="1" applyBorder="1" applyAlignment="1">
      <alignment horizontal="right" vertical="center"/>
    </xf>
    <xf numFmtId="49" fontId="26" fillId="0" borderId="42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41" fontId="30" fillId="0" borderId="1" xfId="1" applyFont="1" applyBorder="1" applyAlignment="1">
      <alignment horizontal="right" vertical="center" wrapText="1"/>
    </xf>
    <xf numFmtId="41" fontId="26" fillId="0" borderId="1" xfId="1" applyFont="1" applyBorder="1">
      <alignment vertical="center"/>
    </xf>
    <xf numFmtId="176" fontId="26" fillId="0" borderId="3" xfId="0" applyNumberFormat="1" applyFont="1" applyBorder="1" applyAlignment="1">
      <alignment horizontal="right" vertical="center"/>
    </xf>
    <xf numFmtId="177" fontId="27" fillId="0" borderId="3" xfId="0" applyNumberFormat="1" applyFont="1" applyFill="1" applyBorder="1" applyAlignment="1">
      <alignment horizontal="right" vertical="center" shrinkToFit="1"/>
    </xf>
    <xf numFmtId="49" fontId="26" fillId="0" borderId="22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vertical="center"/>
    </xf>
    <xf numFmtId="49" fontId="26" fillId="0" borderId="28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41" fontId="31" fillId="0" borderId="1" xfId="1" applyFont="1" applyBorder="1" applyAlignment="1">
      <alignment horizontal="right" vertical="center" wrapText="1"/>
    </xf>
    <xf numFmtId="0" fontId="26" fillId="0" borderId="22" xfId="0" applyFont="1" applyBorder="1" applyAlignment="1">
      <alignment horizontal="center" vertical="center"/>
    </xf>
    <xf numFmtId="0" fontId="30" fillId="0" borderId="1" xfId="0" applyFont="1" applyBorder="1" applyAlignment="1">
      <alignment vertical="center" shrinkToFit="1"/>
    </xf>
    <xf numFmtId="0" fontId="30" fillId="0" borderId="13" xfId="0" applyFont="1" applyBorder="1" applyAlignment="1">
      <alignment vertical="center" wrapText="1"/>
    </xf>
    <xf numFmtId="41" fontId="30" fillId="0" borderId="13" xfId="1" applyFont="1" applyBorder="1" applyAlignment="1">
      <alignment horizontal="right" vertical="center" wrapText="1"/>
    </xf>
    <xf numFmtId="176" fontId="26" fillId="0" borderId="13" xfId="0" applyNumberFormat="1" applyFont="1" applyBorder="1" applyAlignment="1">
      <alignment horizontal="right" vertical="center"/>
    </xf>
    <xf numFmtId="0" fontId="26" fillId="0" borderId="26" xfId="0" applyFont="1" applyBorder="1" applyAlignment="1">
      <alignment horizontal="center" vertical="center"/>
    </xf>
    <xf numFmtId="177" fontId="27" fillId="0" borderId="12" xfId="0" applyNumberFormat="1" applyFont="1" applyFill="1" applyBorder="1" applyAlignment="1">
      <alignment horizontal="right" vertical="center" shrinkToFit="1"/>
    </xf>
    <xf numFmtId="41" fontId="6" fillId="0" borderId="28" xfId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6" fillId="2" borderId="40" xfId="0" applyFont="1" applyFill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25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178" fontId="0" fillId="2" borderId="35" xfId="1" applyNumberFormat="1" applyFont="1" applyFill="1" applyBorder="1" applyAlignment="1">
      <alignment horizontal="center" vertical="center"/>
    </xf>
    <xf numFmtId="178" fontId="0" fillId="2" borderId="37" xfId="1" applyNumberFormat="1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78" fontId="0" fillId="2" borderId="10" xfId="1" applyNumberFormat="1" applyFont="1" applyFill="1" applyBorder="1" applyAlignment="1">
      <alignment horizontal="center" vertical="center"/>
    </xf>
    <xf numFmtId="178" fontId="0" fillId="2" borderId="11" xfId="1" applyNumberFormat="1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6" fillId="0" borderId="3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32" fillId="0" borderId="1" xfId="0" applyFont="1" applyBorder="1" applyAlignment="1">
      <alignment vertical="center" wrapText="1"/>
    </xf>
  </cellXfs>
  <cellStyles count="109">
    <cellStyle name="20% - 강조색1" xfId="20" builtinId="30" customBuiltin="1"/>
    <cellStyle name="20% - 강조색2" xfId="24" builtinId="34" customBuiltin="1"/>
    <cellStyle name="20% - 강조색3" xfId="28" builtinId="38" customBuiltin="1"/>
    <cellStyle name="20% - 강조색4" xfId="32" builtinId="42" customBuiltin="1"/>
    <cellStyle name="20% - 강조색5" xfId="36" builtinId="46" customBuiltin="1"/>
    <cellStyle name="20% - 강조색6" xfId="40" builtinId="50" customBuiltin="1"/>
    <cellStyle name="40% - 강조색1" xfId="21" builtinId="31" customBuiltin="1"/>
    <cellStyle name="40% - 강조색2" xfId="25" builtinId="35" customBuiltin="1"/>
    <cellStyle name="40% - 강조색3" xfId="29" builtinId="39" customBuiltin="1"/>
    <cellStyle name="40% - 강조색4" xfId="33" builtinId="43" customBuiltin="1"/>
    <cellStyle name="40% - 강조색5" xfId="37" builtinId="47" customBuiltin="1"/>
    <cellStyle name="40% - 강조색6" xfId="41" builtinId="51" customBuiltin="1"/>
    <cellStyle name="60% - 강조색1" xfId="22" builtinId="32" customBuiltin="1"/>
    <cellStyle name="60% - 강조색2" xfId="26" builtinId="36" customBuiltin="1"/>
    <cellStyle name="60% - 강조색3" xfId="30" builtinId="40" customBuiltin="1"/>
    <cellStyle name="60% - 강조색4" xfId="34" builtinId="44" customBuiltin="1"/>
    <cellStyle name="60% - 강조색5" xfId="38" builtinId="48" customBuiltin="1"/>
    <cellStyle name="60% - 강조색6" xfId="42" builtinId="52" customBuiltin="1"/>
    <cellStyle name="강조색1" xfId="19" builtinId="29" customBuiltin="1"/>
    <cellStyle name="강조색2" xfId="23" builtinId="33" customBuiltin="1"/>
    <cellStyle name="강조색3" xfId="27" builtinId="37" customBuiltin="1"/>
    <cellStyle name="강조색4" xfId="31" builtinId="41" customBuiltin="1"/>
    <cellStyle name="강조색5" xfId="35" builtinId="45" customBuiltin="1"/>
    <cellStyle name="강조색6" xfId="39" builtinId="49" customBuiltin="1"/>
    <cellStyle name="경고문" xfId="15" builtinId="11" customBuiltin="1"/>
    <cellStyle name="계산" xfId="12" builtinId="22" customBuiltin="1"/>
    <cellStyle name="나쁨" xfId="8" builtinId="27" customBuiltin="1"/>
    <cellStyle name="메모" xfId="16" builtinId="10" customBuiltin="1"/>
    <cellStyle name="보통" xfId="9" builtinId="28" customBuiltin="1"/>
    <cellStyle name="설명 텍스트" xfId="17" builtinId="53" customBuiltin="1"/>
    <cellStyle name="셀 확인" xfId="14" builtinId="23" customBuiltin="1"/>
    <cellStyle name="쉼표 [0]" xfId="1" builtinId="6"/>
    <cellStyle name="쉼표 [0] 2" xfId="45" xr:uid="{00000000-0005-0000-0000-000020000000}"/>
    <cellStyle name="쉼표 [0] 2 10" xfId="71" xr:uid="{00000000-0005-0000-0000-000021000000}"/>
    <cellStyle name="쉼표 [0] 2 11" xfId="72" xr:uid="{00000000-0005-0000-0000-000022000000}"/>
    <cellStyle name="쉼표 [0] 2 12" xfId="73" xr:uid="{00000000-0005-0000-0000-000023000000}"/>
    <cellStyle name="쉼표 [0] 2 13" xfId="74" xr:uid="{00000000-0005-0000-0000-000024000000}"/>
    <cellStyle name="쉼표 [0] 2 14" xfId="76" xr:uid="{00000000-0005-0000-0000-000025000000}"/>
    <cellStyle name="쉼표 [0] 2 15" xfId="77" xr:uid="{00000000-0005-0000-0000-000026000000}"/>
    <cellStyle name="쉼표 [0] 2 16" xfId="75" xr:uid="{00000000-0005-0000-0000-000027000000}"/>
    <cellStyle name="쉼표 [0] 2 17" xfId="78" xr:uid="{00000000-0005-0000-0000-000028000000}"/>
    <cellStyle name="쉼표 [0] 2 18" xfId="79" xr:uid="{00000000-0005-0000-0000-000029000000}"/>
    <cellStyle name="쉼표 [0] 2 19" xfId="80" xr:uid="{00000000-0005-0000-0000-00002A000000}"/>
    <cellStyle name="쉼표 [0] 2 2" xfId="46" xr:uid="{00000000-0005-0000-0000-00002B000000}"/>
    <cellStyle name="쉼표 [0] 2 2 2" xfId="63" xr:uid="{00000000-0005-0000-0000-00002C000000}"/>
    <cellStyle name="쉼표 [0] 2 20" xfId="81" xr:uid="{00000000-0005-0000-0000-00002D000000}"/>
    <cellStyle name="쉼표 [0] 2 21" xfId="82" xr:uid="{00000000-0005-0000-0000-00002E000000}"/>
    <cellStyle name="쉼표 [0] 2 22" xfId="83" xr:uid="{00000000-0005-0000-0000-00002F000000}"/>
    <cellStyle name="쉼표 [0] 2 23" xfId="84" xr:uid="{00000000-0005-0000-0000-000030000000}"/>
    <cellStyle name="쉼표 [0] 2 24" xfId="85" xr:uid="{00000000-0005-0000-0000-000031000000}"/>
    <cellStyle name="쉼표 [0] 2 25" xfId="86" xr:uid="{00000000-0005-0000-0000-000032000000}"/>
    <cellStyle name="쉼표 [0] 2 26" xfId="87" xr:uid="{00000000-0005-0000-0000-000033000000}"/>
    <cellStyle name="쉼표 [0] 2 27" xfId="88" xr:uid="{00000000-0005-0000-0000-000034000000}"/>
    <cellStyle name="쉼표 [0] 2 28" xfId="89" xr:uid="{00000000-0005-0000-0000-000035000000}"/>
    <cellStyle name="쉼표 [0] 2 29" xfId="92" xr:uid="{00000000-0005-0000-0000-000036000000}"/>
    <cellStyle name="쉼표 [0] 2 3" xfId="64" xr:uid="{00000000-0005-0000-0000-000037000000}"/>
    <cellStyle name="쉼표 [0] 2 30" xfId="94" xr:uid="{00000000-0005-0000-0000-000038000000}"/>
    <cellStyle name="쉼표 [0] 2 31" xfId="103" xr:uid="{00000000-0005-0000-0000-000039000000}"/>
    <cellStyle name="쉼표 [0] 2 32" xfId="104" xr:uid="{00000000-0005-0000-0000-00003A000000}"/>
    <cellStyle name="쉼표 [0] 2 33" xfId="91" xr:uid="{00000000-0005-0000-0000-00003B000000}"/>
    <cellStyle name="쉼표 [0] 2 34" xfId="90" xr:uid="{00000000-0005-0000-0000-00003C000000}"/>
    <cellStyle name="쉼표 [0] 2 35" xfId="93" xr:uid="{00000000-0005-0000-0000-00003D000000}"/>
    <cellStyle name="쉼표 [0] 2 36" xfId="96" xr:uid="{00000000-0005-0000-0000-00003E000000}"/>
    <cellStyle name="쉼표 [0] 2 37" xfId="101" xr:uid="{00000000-0005-0000-0000-00003F000000}"/>
    <cellStyle name="쉼표 [0] 2 38" xfId="106" xr:uid="{00000000-0005-0000-0000-000040000000}"/>
    <cellStyle name="쉼표 [0] 2 39" xfId="97" xr:uid="{00000000-0005-0000-0000-000041000000}"/>
    <cellStyle name="쉼표 [0] 2 4" xfId="67" xr:uid="{00000000-0005-0000-0000-000042000000}"/>
    <cellStyle name="쉼표 [0] 2 40" xfId="100" xr:uid="{00000000-0005-0000-0000-000043000000}"/>
    <cellStyle name="쉼표 [0] 2 41" xfId="95" xr:uid="{00000000-0005-0000-0000-000044000000}"/>
    <cellStyle name="쉼표 [0] 2 42" xfId="102" xr:uid="{00000000-0005-0000-0000-000045000000}"/>
    <cellStyle name="쉼표 [0] 2 43" xfId="105" xr:uid="{00000000-0005-0000-0000-000046000000}"/>
    <cellStyle name="쉼표 [0] 2 44" xfId="98" xr:uid="{00000000-0005-0000-0000-000047000000}"/>
    <cellStyle name="쉼표 [0] 2 45" xfId="99" xr:uid="{00000000-0005-0000-0000-000048000000}"/>
    <cellStyle name="쉼표 [0] 2 46" xfId="60" xr:uid="{00000000-0005-0000-0000-000049000000}"/>
    <cellStyle name="쉼표 [0] 2 47" xfId="108" xr:uid="{00000000-0005-0000-0000-00004A000000}"/>
    <cellStyle name="쉼표 [0] 2 5" xfId="65" xr:uid="{00000000-0005-0000-0000-00004B000000}"/>
    <cellStyle name="쉼표 [0] 2 6" xfId="66" xr:uid="{00000000-0005-0000-0000-00004C000000}"/>
    <cellStyle name="쉼표 [0] 2 7" xfId="68" xr:uid="{00000000-0005-0000-0000-00004D000000}"/>
    <cellStyle name="쉼표 [0] 2 8" xfId="69" xr:uid="{00000000-0005-0000-0000-00004E000000}"/>
    <cellStyle name="쉼표 [0] 2 9" xfId="70" xr:uid="{00000000-0005-0000-0000-00004F000000}"/>
    <cellStyle name="쉼표 [0] 3" xfId="47" xr:uid="{00000000-0005-0000-0000-000050000000}"/>
    <cellStyle name="쉼표 [0] 3 2" xfId="59" xr:uid="{00000000-0005-0000-0000-000051000000}"/>
    <cellStyle name="쉼표 [0] 4" xfId="44" xr:uid="{00000000-0005-0000-0000-000052000000}"/>
    <cellStyle name="연결된 셀" xfId="13" builtinId="24" customBuiltin="1"/>
    <cellStyle name="요약" xfId="18" builtinId="25" customBuiltin="1"/>
    <cellStyle name="입력" xfId="10" builtinId="20" customBuiltin="1"/>
    <cellStyle name="제목" xfId="2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6" builtinId="19" customBuiltin="1"/>
    <cellStyle name="좋음" xfId="7" builtinId="26" customBuiltin="1"/>
    <cellStyle name="출력" xfId="11" builtinId="21" customBuiltin="1"/>
    <cellStyle name="통화 [0] 2" xfId="48" xr:uid="{00000000-0005-0000-0000-00005D000000}"/>
    <cellStyle name="통화 [0] 2 2" xfId="62" xr:uid="{00000000-0005-0000-0000-00005E000000}"/>
    <cellStyle name="통화 [0] 3" xfId="49" xr:uid="{00000000-0005-0000-0000-00005F000000}"/>
    <cellStyle name="표준" xfId="0" builtinId="0"/>
    <cellStyle name="표준 2" xfId="50" xr:uid="{00000000-0005-0000-0000-000061000000}"/>
    <cellStyle name="표준 2 2" xfId="52" xr:uid="{00000000-0005-0000-0000-000062000000}"/>
    <cellStyle name="표준 2 3" xfId="55" xr:uid="{00000000-0005-0000-0000-000063000000}"/>
    <cellStyle name="표준 2 4" xfId="61" xr:uid="{00000000-0005-0000-0000-000064000000}"/>
    <cellStyle name="표준 2 5" xfId="107" xr:uid="{00000000-0005-0000-0000-000065000000}"/>
    <cellStyle name="표준 3" xfId="51" xr:uid="{00000000-0005-0000-0000-000066000000}"/>
    <cellStyle name="표준 3 2" xfId="53" xr:uid="{00000000-0005-0000-0000-000067000000}"/>
    <cellStyle name="표준 3 3" xfId="58" xr:uid="{00000000-0005-0000-0000-000068000000}"/>
    <cellStyle name="표준 4" xfId="43" xr:uid="{00000000-0005-0000-0000-000069000000}"/>
    <cellStyle name="표준 5" xfId="54" xr:uid="{00000000-0005-0000-0000-00006A000000}"/>
    <cellStyle name="표준 6" xfId="56" xr:uid="{00000000-0005-0000-0000-00006B000000}"/>
    <cellStyle name="표준 7" xfId="57" xr:uid="{00000000-0005-0000-0000-00006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workbookViewId="0">
      <selection activeCell="D20" sqref="D20"/>
    </sheetView>
  </sheetViews>
  <sheetFormatPr defaultColWidth="9" defaultRowHeight="17"/>
  <cols>
    <col min="1" max="1" width="10.58203125" style="7" customWidth="1"/>
    <col min="2" max="3" width="19.25" style="7" bestFit="1" customWidth="1"/>
    <col min="4" max="4" width="19.25" style="4" bestFit="1" customWidth="1"/>
    <col min="5" max="5" width="17.75" style="7" bestFit="1" customWidth="1"/>
    <col min="6" max="6" width="10.58203125" style="7" customWidth="1"/>
    <col min="7" max="7" width="14.58203125" style="7" customWidth="1"/>
    <col min="8" max="8" width="10.5" style="7" bestFit="1" customWidth="1"/>
    <col min="9" max="9" width="9" style="7"/>
    <col min="10" max="10" width="20.33203125" style="7" customWidth="1"/>
    <col min="11" max="11" width="27.83203125" style="4" customWidth="1"/>
    <col min="12" max="12" width="9" style="7"/>
    <col min="13" max="13" width="11.83203125" style="4" bestFit="1" customWidth="1"/>
    <col min="14" max="16384" width="9" style="7"/>
  </cols>
  <sheetData>
    <row r="1" spans="1:13" ht="21">
      <c r="A1" s="69" t="s">
        <v>77</v>
      </c>
      <c r="B1" s="69"/>
      <c r="C1" s="69"/>
      <c r="D1" s="69"/>
      <c r="E1" s="69"/>
      <c r="F1" s="69"/>
      <c r="G1" s="69"/>
    </row>
    <row r="3" spans="1:13">
      <c r="A3" s="7" t="s">
        <v>0</v>
      </c>
      <c r="B3" s="23" t="s">
        <v>78</v>
      </c>
    </row>
    <row r="4" spans="1:13">
      <c r="A4" s="7" t="s">
        <v>1</v>
      </c>
      <c r="B4" s="23" t="s">
        <v>48</v>
      </c>
    </row>
    <row r="5" spans="1:13" ht="17.5" thickBot="1">
      <c r="G5" s="1" t="s">
        <v>17</v>
      </c>
    </row>
    <row r="6" spans="1:13" s="2" customFormat="1" ht="19.5" customHeight="1" thickBot="1">
      <c r="A6" s="22" t="s">
        <v>3</v>
      </c>
      <c r="B6" s="45" t="s">
        <v>4</v>
      </c>
      <c r="C6" s="45" t="s">
        <v>79</v>
      </c>
      <c r="D6" s="44" t="s">
        <v>80</v>
      </c>
      <c r="E6" s="70" t="s">
        <v>16</v>
      </c>
      <c r="F6" s="70"/>
      <c r="G6" s="46" t="s">
        <v>8</v>
      </c>
    </row>
    <row r="7" spans="1:13" s="2" customFormat="1" ht="19.5" customHeight="1" thickTop="1">
      <c r="A7" s="71" t="s">
        <v>9</v>
      </c>
      <c r="B7" s="47" t="s">
        <v>7</v>
      </c>
      <c r="C7" s="48">
        <f>C8+C9+C10+C11</f>
        <v>100464243</v>
      </c>
      <c r="D7" s="48">
        <f>D8+D9+D10+D11</f>
        <v>101836000</v>
      </c>
      <c r="E7" s="49">
        <f>D7-C7</f>
        <v>1371757</v>
      </c>
      <c r="F7" s="55">
        <f>SUM(D7/C7-1)*100</f>
        <v>1.3654181418557121</v>
      </c>
      <c r="G7" s="50"/>
    </row>
    <row r="8" spans="1:13" ht="19.5" customHeight="1">
      <c r="A8" s="72"/>
      <c r="B8" s="51" t="s">
        <v>15</v>
      </c>
      <c r="C8" s="53">
        <v>98967300</v>
      </c>
      <c r="D8" s="53">
        <v>101336000</v>
      </c>
      <c r="E8" s="54">
        <f>D8-C8</f>
        <v>2368700</v>
      </c>
      <c r="F8" s="55">
        <f t="shared" ref="F8:F20" si="0">SUM(D8/C8-1)*100</f>
        <v>2.3934168154531754</v>
      </c>
      <c r="G8" s="56"/>
    </row>
    <row r="9" spans="1:13" ht="19.5" customHeight="1">
      <c r="A9" s="72"/>
      <c r="B9" s="57" t="s">
        <v>10</v>
      </c>
      <c r="C9" s="53">
        <v>1480000</v>
      </c>
      <c r="D9" s="53">
        <v>500000</v>
      </c>
      <c r="E9" s="54">
        <f>D9-C9</f>
        <v>-980000</v>
      </c>
      <c r="F9" s="55">
        <f t="shared" si="0"/>
        <v>-66.21621621621621</v>
      </c>
      <c r="G9" s="56"/>
    </row>
    <row r="10" spans="1:13" ht="19.5" customHeight="1">
      <c r="A10" s="72"/>
      <c r="B10" s="51" t="s">
        <v>5</v>
      </c>
      <c r="C10" s="53">
        <v>0</v>
      </c>
      <c r="D10" s="53">
        <v>0</v>
      </c>
      <c r="E10" s="54">
        <f t="shared" ref="E10:E20" si="1">D10-C10</f>
        <v>0</v>
      </c>
      <c r="F10" s="55" t="e">
        <f t="shared" si="0"/>
        <v>#DIV/0!</v>
      </c>
      <c r="G10" s="56"/>
    </row>
    <row r="11" spans="1:13" ht="19.5" customHeight="1">
      <c r="A11" s="72"/>
      <c r="B11" s="51" t="s">
        <v>39</v>
      </c>
      <c r="C11" s="53">
        <v>16943</v>
      </c>
      <c r="D11" s="53">
        <v>0</v>
      </c>
      <c r="E11" s="54">
        <f t="shared" si="1"/>
        <v>-16943</v>
      </c>
      <c r="F11" s="55">
        <f t="shared" si="0"/>
        <v>-100</v>
      </c>
      <c r="G11" s="58"/>
    </row>
    <row r="12" spans="1:13" ht="19.5" customHeight="1">
      <c r="A12" s="72" t="s">
        <v>11</v>
      </c>
      <c r="B12" s="59" t="s">
        <v>7</v>
      </c>
      <c r="C12" s="60">
        <f>SUM(C13:C20)</f>
        <v>100404086</v>
      </c>
      <c r="D12" s="60">
        <f>SUM(D13:D20)</f>
        <v>101836000</v>
      </c>
      <c r="E12" s="49">
        <f t="shared" si="1"/>
        <v>1431914</v>
      </c>
      <c r="F12" s="55">
        <f t="shared" si="0"/>
        <v>1.4261511229732182</v>
      </c>
      <c r="G12" s="61"/>
    </row>
    <row r="13" spans="1:13" ht="19.5" customHeight="1">
      <c r="A13" s="72"/>
      <c r="B13" s="51" t="s">
        <v>6</v>
      </c>
      <c r="C13" s="52">
        <v>53120890</v>
      </c>
      <c r="D13" s="52">
        <v>54000000</v>
      </c>
      <c r="E13" s="54">
        <f t="shared" si="1"/>
        <v>879110</v>
      </c>
      <c r="F13" s="55">
        <f t="shared" si="0"/>
        <v>1.6549233267740826</v>
      </c>
      <c r="G13" s="61"/>
    </row>
    <row r="14" spans="1:13" ht="19.5" customHeight="1">
      <c r="A14" s="72"/>
      <c r="B14" s="51" t="s">
        <v>12</v>
      </c>
      <c r="C14" s="52">
        <v>9245890</v>
      </c>
      <c r="D14" s="52">
        <v>4566000</v>
      </c>
      <c r="E14" s="54">
        <f t="shared" si="1"/>
        <v>-4679890</v>
      </c>
      <c r="F14" s="55">
        <f t="shared" si="0"/>
        <v>-50.615895278875264</v>
      </c>
      <c r="G14" s="61"/>
    </row>
    <row r="15" spans="1:13" ht="19.5" customHeight="1">
      <c r="A15" s="72"/>
      <c r="B15" s="51" t="s">
        <v>81</v>
      </c>
      <c r="C15" s="52">
        <v>620000</v>
      </c>
      <c r="D15" s="52">
        <v>0</v>
      </c>
      <c r="E15" s="54">
        <f t="shared" si="1"/>
        <v>-620000</v>
      </c>
      <c r="F15" s="55">
        <f t="shared" si="0"/>
        <v>-100</v>
      </c>
      <c r="G15" s="61"/>
    </row>
    <row r="16" spans="1:13" s="23" customFormat="1" ht="19.5" customHeight="1">
      <c r="A16" s="72"/>
      <c r="B16" s="51" t="s">
        <v>44</v>
      </c>
      <c r="C16" s="52">
        <v>750000</v>
      </c>
      <c r="D16" s="52">
        <v>0</v>
      </c>
      <c r="E16" s="54">
        <f t="shared" si="1"/>
        <v>-750000</v>
      </c>
      <c r="F16" s="55">
        <f t="shared" si="0"/>
        <v>-100</v>
      </c>
      <c r="G16" s="61"/>
      <c r="K16" s="4"/>
      <c r="M16" s="4"/>
    </row>
    <row r="17" spans="1:13" s="23" customFormat="1" ht="19.5" customHeight="1">
      <c r="A17" s="72"/>
      <c r="B17" s="62" t="s">
        <v>46</v>
      </c>
      <c r="C17" s="52">
        <v>30264300</v>
      </c>
      <c r="D17" s="52">
        <v>36250000</v>
      </c>
      <c r="E17" s="54">
        <f t="shared" si="1"/>
        <v>5985700</v>
      </c>
      <c r="F17" s="55">
        <f t="shared" si="0"/>
        <v>19.778088374751768</v>
      </c>
      <c r="G17" s="61"/>
      <c r="K17" s="4"/>
      <c r="M17" s="4"/>
    </row>
    <row r="18" spans="1:13" s="23" customFormat="1" ht="19.5" customHeight="1">
      <c r="A18" s="72"/>
      <c r="B18" s="62" t="s">
        <v>45</v>
      </c>
      <c r="C18" s="52">
        <v>6386090</v>
      </c>
      <c r="D18" s="52">
        <v>6020000</v>
      </c>
      <c r="E18" s="54">
        <f t="shared" si="1"/>
        <v>-366090</v>
      </c>
      <c r="F18" s="55">
        <f t="shared" si="0"/>
        <v>-5.7326157320050308</v>
      </c>
      <c r="G18" s="61"/>
      <c r="K18" s="4"/>
      <c r="M18" s="4"/>
    </row>
    <row r="19" spans="1:13" ht="19.5" customHeight="1">
      <c r="A19" s="72"/>
      <c r="B19" s="114" t="s">
        <v>85</v>
      </c>
      <c r="C19" s="52">
        <v>0</v>
      </c>
      <c r="D19" s="52">
        <v>1000000</v>
      </c>
      <c r="E19" s="54">
        <f t="shared" si="1"/>
        <v>1000000</v>
      </c>
      <c r="F19" s="55" t="e">
        <f t="shared" si="0"/>
        <v>#DIV/0!</v>
      </c>
      <c r="G19" s="61"/>
    </row>
    <row r="20" spans="1:13" s="23" customFormat="1" ht="19.5" customHeight="1" thickBot="1">
      <c r="A20" s="73"/>
      <c r="B20" s="63" t="s">
        <v>47</v>
      </c>
      <c r="C20" s="64">
        <v>16916</v>
      </c>
      <c r="D20" s="64">
        <v>0</v>
      </c>
      <c r="E20" s="65">
        <f t="shared" si="1"/>
        <v>-16916</v>
      </c>
      <c r="F20" s="67">
        <f t="shared" si="0"/>
        <v>-100</v>
      </c>
      <c r="G20" s="66"/>
      <c r="K20" s="4"/>
      <c r="M20" s="4"/>
    </row>
    <row r="22" spans="1:13">
      <c r="E22" s="2"/>
    </row>
    <row r="23" spans="1:13">
      <c r="E23" s="24"/>
      <c r="G23" s="4"/>
    </row>
    <row r="24" spans="1:13">
      <c r="E24" s="4"/>
      <c r="G24" s="4"/>
    </row>
    <row r="25" spans="1:13">
      <c r="E25" s="4"/>
      <c r="G25" s="4"/>
    </row>
    <row r="26" spans="1:13">
      <c r="E26" s="4"/>
      <c r="G26" s="3"/>
    </row>
    <row r="29" spans="1:13">
      <c r="E29" s="4"/>
    </row>
  </sheetData>
  <mergeCells count="4">
    <mergeCell ref="A1:G1"/>
    <mergeCell ref="E6:F6"/>
    <mergeCell ref="A7:A11"/>
    <mergeCell ref="A12:A20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4"/>
  <sheetViews>
    <sheetView topLeftCell="A16" zoomScaleNormal="100" workbookViewId="0">
      <selection activeCell="N5" sqref="N5"/>
    </sheetView>
  </sheetViews>
  <sheetFormatPr defaultRowHeight="17"/>
  <cols>
    <col min="1" max="2" width="11" bestFit="1" customWidth="1"/>
    <col min="3" max="3" width="21.33203125" customWidth="1"/>
    <col min="4" max="4" width="5.25" style="2" customWidth="1"/>
    <col min="5" max="6" width="13.25" style="14" customWidth="1"/>
    <col min="7" max="8" width="14.08203125" style="14" customWidth="1"/>
    <col min="9" max="9" width="20" hidden="1" customWidth="1"/>
    <col min="10" max="10" width="13" hidden="1" customWidth="1"/>
    <col min="12" max="12" width="10.5" bestFit="1" customWidth="1"/>
  </cols>
  <sheetData>
    <row r="1" spans="1:11" ht="21">
      <c r="A1" s="69" t="s">
        <v>76</v>
      </c>
      <c r="B1" s="69"/>
      <c r="C1" s="69"/>
      <c r="D1" s="69"/>
      <c r="E1" s="69"/>
      <c r="F1" s="69"/>
      <c r="G1" s="69"/>
      <c r="H1" s="69"/>
    </row>
    <row r="2" spans="1:11" s="5" customFormat="1" ht="17.5" thickBot="1">
      <c r="A2" s="15"/>
      <c r="B2" s="15"/>
      <c r="C2" s="15"/>
      <c r="D2" s="15"/>
      <c r="E2" s="15"/>
      <c r="F2" s="15"/>
      <c r="G2" s="15"/>
      <c r="H2" s="16" t="s">
        <v>38</v>
      </c>
    </row>
    <row r="3" spans="1:11" s="2" customFormat="1" ht="22.5" customHeight="1">
      <c r="A3" s="98" t="s">
        <v>18</v>
      </c>
      <c r="B3" s="99"/>
      <c r="C3" s="99"/>
      <c r="D3" s="100" t="s">
        <v>22</v>
      </c>
      <c r="E3" s="102" t="s">
        <v>50</v>
      </c>
      <c r="F3" s="102" t="s">
        <v>49</v>
      </c>
      <c r="G3" s="102" t="s">
        <v>51</v>
      </c>
      <c r="H3" s="90" t="s">
        <v>52</v>
      </c>
    </row>
    <row r="4" spans="1:11" s="2" customFormat="1" ht="22.5" customHeight="1" thickBot="1">
      <c r="A4" s="12" t="s">
        <v>19</v>
      </c>
      <c r="B4" s="10" t="s">
        <v>20</v>
      </c>
      <c r="C4" s="10" t="s">
        <v>21</v>
      </c>
      <c r="D4" s="101"/>
      <c r="E4" s="103"/>
      <c r="F4" s="103"/>
      <c r="G4" s="103"/>
      <c r="H4" s="91"/>
    </row>
    <row r="5" spans="1:11" s="5" customFormat="1" ht="22.5" customHeight="1" thickTop="1">
      <c r="A5" s="92" t="s">
        <v>27</v>
      </c>
      <c r="B5" s="93"/>
      <c r="C5" s="94"/>
      <c r="D5" s="29" t="s">
        <v>53</v>
      </c>
      <c r="E5" s="35">
        <f>E8+E17+E23+E29</f>
        <v>101336000</v>
      </c>
      <c r="F5" s="35">
        <f>F8+F17+F23+F29</f>
        <v>0</v>
      </c>
      <c r="G5" s="35">
        <f>G8+G17+G23+G29</f>
        <v>500000</v>
      </c>
      <c r="H5" s="17">
        <f>SUM(E5:G5)</f>
        <v>101836000</v>
      </c>
    </row>
    <row r="6" spans="1:11" s="5" customFormat="1" ht="22.5" customHeight="1">
      <c r="A6" s="95"/>
      <c r="B6" s="96"/>
      <c r="C6" s="97"/>
      <c r="D6" s="8" t="s">
        <v>30</v>
      </c>
      <c r="E6" s="27">
        <f>E9+E18+E24++E30</f>
        <v>0</v>
      </c>
      <c r="F6" s="27">
        <f>F9+F18+F24+F30</f>
        <v>0</v>
      </c>
      <c r="G6" s="27">
        <f>G9+G18+G24+G30</f>
        <v>0</v>
      </c>
      <c r="H6" s="17">
        <f t="shared" ref="H6:H7" si="0">SUM(E6:G6)</f>
        <v>0</v>
      </c>
    </row>
    <row r="7" spans="1:11" s="5" customFormat="1" ht="22.5" customHeight="1" thickBot="1">
      <c r="A7" s="95"/>
      <c r="B7" s="96"/>
      <c r="C7" s="97"/>
      <c r="D7" s="9" t="s">
        <v>31</v>
      </c>
      <c r="E7" s="36">
        <f t="shared" ref="E7:G7" si="1">E6-E5</f>
        <v>-101336000</v>
      </c>
      <c r="F7" s="36">
        <f>F6-F5</f>
        <v>0</v>
      </c>
      <c r="G7" s="36">
        <f t="shared" si="1"/>
        <v>-500000</v>
      </c>
      <c r="H7" s="17">
        <f t="shared" si="0"/>
        <v>-101836000</v>
      </c>
    </row>
    <row r="8" spans="1:11" s="5" customFormat="1" ht="16.5" customHeight="1">
      <c r="A8" s="74" t="s">
        <v>28</v>
      </c>
      <c r="B8" s="75"/>
      <c r="C8" s="76"/>
      <c r="D8" s="13" t="s">
        <v>23</v>
      </c>
      <c r="E8" s="31">
        <f>E11+E14</f>
        <v>101336000</v>
      </c>
      <c r="F8" s="31">
        <v>0</v>
      </c>
      <c r="G8" s="31">
        <v>0</v>
      </c>
      <c r="H8" s="19">
        <f>SUM(E8:G8)</f>
        <v>101336000</v>
      </c>
    </row>
    <row r="9" spans="1:11" s="5" customFormat="1" ht="16.5" customHeight="1">
      <c r="A9" s="77"/>
      <c r="B9" s="78"/>
      <c r="C9" s="79"/>
      <c r="D9" s="8" t="s">
        <v>30</v>
      </c>
      <c r="E9" s="27">
        <f>E12+E15</f>
        <v>0</v>
      </c>
      <c r="F9" s="27">
        <v>0</v>
      </c>
      <c r="G9" s="27">
        <v>0</v>
      </c>
      <c r="H9" s="18">
        <f t="shared" ref="H9:H10" si="2">SUM(E9:G9)</f>
        <v>0</v>
      </c>
    </row>
    <row r="10" spans="1:11" s="5" customFormat="1" ht="16.5" customHeight="1">
      <c r="A10" s="80"/>
      <c r="B10" s="81"/>
      <c r="C10" s="82"/>
      <c r="D10" s="8" t="s">
        <v>31</v>
      </c>
      <c r="E10" s="32">
        <f t="shared" ref="E10" si="3">E9-E8</f>
        <v>-101336000</v>
      </c>
      <c r="F10" s="32">
        <v>0</v>
      </c>
      <c r="G10" s="32">
        <v>0</v>
      </c>
      <c r="H10" s="17">
        <f t="shared" si="2"/>
        <v>-101336000</v>
      </c>
    </row>
    <row r="11" spans="1:11" ht="16.5" customHeight="1">
      <c r="A11" s="104" t="s">
        <v>15</v>
      </c>
      <c r="B11" s="83" t="s">
        <v>15</v>
      </c>
      <c r="C11" s="83" t="s">
        <v>57</v>
      </c>
      <c r="D11" s="8" t="s">
        <v>23</v>
      </c>
      <c r="E11" s="27">
        <v>101336000</v>
      </c>
      <c r="F11" s="27">
        <v>0</v>
      </c>
      <c r="G11" s="27">
        <v>0</v>
      </c>
      <c r="H11" s="18">
        <f>SUM(E11:G11)</f>
        <v>101336000</v>
      </c>
    </row>
    <row r="12" spans="1:11" ht="16.5" customHeight="1">
      <c r="A12" s="105"/>
      <c r="B12" s="84"/>
      <c r="C12" s="84"/>
      <c r="D12" s="8" t="s">
        <v>30</v>
      </c>
      <c r="E12" s="27">
        <v>0</v>
      </c>
      <c r="F12" s="27">
        <v>0</v>
      </c>
      <c r="G12" s="27">
        <v>0</v>
      </c>
      <c r="H12" s="18">
        <f t="shared" ref="H12:H16" si="4">SUM(E12:G12)</f>
        <v>0</v>
      </c>
    </row>
    <row r="13" spans="1:11" ht="16.5" customHeight="1">
      <c r="A13" s="105"/>
      <c r="B13" s="84"/>
      <c r="C13" s="85"/>
      <c r="D13" s="8" t="s">
        <v>31</v>
      </c>
      <c r="E13" s="32">
        <f t="shared" ref="E13" si="5">E12-E11</f>
        <v>-101336000</v>
      </c>
      <c r="F13" s="32">
        <v>0</v>
      </c>
      <c r="G13" s="32">
        <v>0</v>
      </c>
      <c r="H13" s="18">
        <f t="shared" si="4"/>
        <v>-101336000</v>
      </c>
    </row>
    <row r="14" spans="1:11" ht="16.5" customHeight="1">
      <c r="A14" s="105"/>
      <c r="B14" s="84"/>
      <c r="C14" s="83" t="s">
        <v>58</v>
      </c>
      <c r="D14" s="8" t="s">
        <v>23</v>
      </c>
      <c r="E14" s="27">
        <v>0</v>
      </c>
      <c r="F14" s="27">
        <v>0</v>
      </c>
      <c r="G14" s="27">
        <v>0</v>
      </c>
      <c r="H14" s="18">
        <f t="shared" si="4"/>
        <v>0</v>
      </c>
    </row>
    <row r="15" spans="1:11" ht="16.5" customHeight="1">
      <c r="A15" s="105"/>
      <c r="B15" s="84"/>
      <c r="C15" s="84"/>
      <c r="D15" s="8" t="s">
        <v>30</v>
      </c>
      <c r="E15" s="27">
        <v>0</v>
      </c>
      <c r="F15" s="27">
        <v>0</v>
      </c>
      <c r="G15" s="27">
        <v>0</v>
      </c>
      <c r="H15" s="18">
        <f t="shared" si="4"/>
        <v>0</v>
      </c>
      <c r="K15" s="20"/>
    </row>
    <row r="16" spans="1:11" ht="16.5" customHeight="1" thickBot="1">
      <c r="A16" s="106"/>
      <c r="B16" s="86"/>
      <c r="C16" s="85"/>
      <c r="D16" s="8" t="s">
        <v>31</v>
      </c>
      <c r="E16" s="32">
        <f t="shared" ref="E16" si="6">E15-E14</f>
        <v>0</v>
      </c>
      <c r="F16" s="32">
        <v>0</v>
      </c>
      <c r="G16" s="32">
        <v>0</v>
      </c>
      <c r="H16" s="18">
        <f t="shared" si="4"/>
        <v>0</v>
      </c>
    </row>
    <row r="17" spans="1:8" ht="16.5" customHeight="1">
      <c r="A17" s="74" t="s">
        <v>7</v>
      </c>
      <c r="B17" s="75"/>
      <c r="C17" s="76"/>
      <c r="D17" s="13" t="s">
        <v>23</v>
      </c>
      <c r="E17" s="31">
        <f t="shared" ref="E17:G18" si="7">E20</f>
        <v>0</v>
      </c>
      <c r="F17" s="31">
        <f t="shared" si="7"/>
        <v>0</v>
      </c>
      <c r="G17" s="31">
        <f t="shared" si="7"/>
        <v>500000</v>
      </c>
      <c r="H17" s="19">
        <f>SUM(E17:G17)</f>
        <v>500000</v>
      </c>
    </row>
    <row r="18" spans="1:8" ht="16.5" customHeight="1">
      <c r="A18" s="77"/>
      <c r="B18" s="78"/>
      <c r="C18" s="79"/>
      <c r="D18" s="8" t="s">
        <v>30</v>
      </c>
      <c r="E18" s="27">
        <f t="shared" si="7"/>
        <v>0</v>
      </c>
      <c r="F18" s="27">
        <f t="shared" si="7"/>
        <v>0</v>
      </c>
      <c r="G18" s="27">
        <f t="shared" si="7"/>
        <v>0</v>
      </c>
      <c r="H18" s="18">
        <f t="shared" ref="H18:H19" si="8">SUM(E18:G18)</f>
        <v>0</v>
      </c>
    </row>
    <row r="19" spans="1:8" ht="16.5" customHeight="1">
      <c r="A19" s="80"/>
      <c r="B19" s="81"/>
      <c r="C19" s="82"/>
      <c r="D19" s="8" t="s">
        <v>31</v>
      </c>
      <c r="E19" s="32">
        <f t="shared" ref="E19:G19" si="9">E18-E17</f>
        <v>0</v>
      </c>
      <c r="F19" s="32">
        <f t="shared" si="9"/>
        <v>0</v>
      </c>
      <c r="G19" s="32">
        <f t="shared" si="9"/>
        <v>-500000</v>
      </c>
      <c r="H19" s="17">
        <f t="shared" si="8"/>
        <v>-500000</v>
      </c>
    </row>
    <row r="20" spans="1:8" ht="16.5" customHeight="1">
      <c r="A20" s="87" t="s">
        <v>36</v>
      </c>
      <c r="B20" s="83" t="s">
        <v>36</v>
      </c>
      <c r="C20" s="83" t="s">
        <v>74</v>
      </c>
      <c r="D20" s="8" t="s">
        <v>32</v>
      </c>
      <c r="E20" s="27">
        <v>0</v>
      </c>
      <c r="F20" s="27">
        <v>0</v>
      </c>
      <c r="G20" s="27">
        <v>500000</v>
      </c>
      <c r="H20" s="18">
        <f>SUM(E20:G20)</f>
        <v>500000</v>
      </c>
    </row>
    <row r="21" spans="1:8" ht="16.5" customHeight="1">
      <c r="A21" s="88"/>
      <c r="B21" s="84"/>
      <c r="C21" s="84"/>
      <c r="D21" s="8" t="s">
        <v>30</v>
      </c>
      <c r="E21" s="27"/>
      <c r="F21" s="27">
        <v>0</v>
      </c>
      <c r="G21" s="27">
        <v>0</v>
      </c>
      <c r="H21" s="18">
        <f t="shared" ref="H21:H22" si="10">SUM(E21:G21)</f>
        <v>0</v>
      </c>
    </row>
    <row r="22" spans="1:8" ht="16.5" customHeight="1" thickBot="1">
      <c r="A22" s="89"/>
      <c r="B22" s="86"/>
      <c r="C22" s="85"/>
      <c r="D22" s="8" t="s">
        <v>31</v>
      </c>
      <c r="E22" s="32">
        <f t="shared" ref="E22:G22" si="11">E21-E20</f>
        <v>0</v>
      </c>
      <c r="F22" s="32">
        <f t="shared" si="11"/>
        <v>0</v>
      </c>
      <c r="G22" s="32">
        <f t="shared" si="11"/>
        <v>-500000</v>
      </c>
      <c r="H22" s="18">
        <f t="shared" si="10"/>
        <v>-500000</v>
      </c>
    </row>
    <row r="23" spans="1:8" ht="16.5" customHeight="1">
      <c r="A23" s="74" t="s">
        <v>7</v>
      </c>
      <c r="B23" s="75"/>
      <c r="C23" s="76"/>
      <c r="D23" s="13" t="s">
        <v>32</v>
      </c>
      <c r="E23" s="31">
        <f>E26</f>
        <v>0</v>
      </c>
      <c r="F23" s="31">
        <v>0</v>
      </c>
      <c r="G23" s="31">
        <v>0</v>
      </c>
      <c r="H23" s="19">
        <f>SUM(E23:G23)</f>
        <v>0</v>
      </c>
    </row>
    <row r="24" spans="1:8" ht="16.5" customHeight="1">
      <c r="A24" s="77"/>
      <c r="B24" s="78"/>
      <c r="C24" s="79"/>
      <c r="D24" s="8" t="s">
        <v>30</v>
      </c>
      <c r="E24" s="27">
        <v>0</v>
      </c>
      <c r="F24" s="27">
        <v>0</v>
      </c>
      <c r="G24" s="27">
        <v>0</v>
      </c>
      <c r="H24" s="18">
        <f t="shared" ref="H24:H25" si="12">SUM(E24:G24)</f>
        <v>0</v>
      </c>
    </row>
    <row r="25" spans="1:8" ht="16.5" customHeight="1">
      <c r="A25" s="80"/>
      <c r="B25" s="81"/>
      <c r="C25" s="82"/>
      <c r="D25" s="8" t="s">
        <v>31</v>
      </c>
      <c r="E25" s="32">
        <f t="shared" ref="E25" si="13">E24-E23</f>
        <v>0</v>
      </c>
      <c r="F25" s="32">
        <v>0</v>
      </c>
      <c r="G25" s="32">
        <v>0</v>
      </c>
      <c r="H25" s="17">
        <f t="shared" si="12"/>
        <v>0</v>
      </c>
    </row>
    <row r="26" spans="1:8" ht="16.5" customHeight="1">
      <c r="A26" s="87" t="s">
        <v>59</v>
      </c>
      <c r="B26" s="83" t="s">
        <v>60</v>
      </c>
      <c r="C26" s="83" t="s">
        <v>61</v>
      </c>
      <c r="D26" s="8" t="s">
        <v>32</v>
      </c>
      <c r="E26" s="27">
        <v>0</v>
      </c>
      <c r="F26" s="27">
        <v>0</v>
      </c>
      <c r="G26" s="27">
        <v>0</v>
      </c>
      <c r="H26" s="18">
        <f>SUM(E26:G26)</f>
        <v>0</v>
      </c>
    </row>
    <row r="27" spans="1:8" ht="16.5" customHeight="1">
      <c r="A27" s="88"/>
      <c r="B27" s="84"/>
      <c r="C27" s="84"/>
      <c r="D27" s="8" t="s">
        <v>30</v>
      </c>
      <c r="E27" s="27">
        <v>0</v>
      </c>
      <c r="F27" s="27">
        <v>0</v>
      </c>
      <c r="G27" s="27">
        <v>0</v>
      </c>
      <c r="H27" s="18">
        <f t="shared" ref="H27:H28" si="14">SUM(E27:G27)</f>
        <v>0</v>
      </c>
    </row>
    <row r="28" spans="1:8" ht="16.5" customHeight="1" thickBot="1">
      <c r="A28" s="89"/>
      <c r="B28" s="86"/>
      <c r="C28" s="85"/>
      <c r="D28" s="8" t="s">
        <v>31</v>
      </c>
      <c r="E28" s="32">
        <f t="shared" ref="E28:G28" si="15">E27-E26</f>
        <v>0</v>
      </c>
      <c r="F28" s="32">
        <f t="shared" si="15"/>
        <v>0</v>
      </c>
      <c r="G28" s="32">
        <f t="shared" si="15"/>
        <v>0</v>
      </c>
      <c r="H28" s="18">
        <f t="shared" si="14"/>
        <v>0</v>
      </c>
    </row>
    <row r="29" spans="1:8" ht="16.5" customHeight="1">
      <c r="A29" s="74" t="s">
        <v>7</v>
      </c>
      <c r="B29" s="75"/>
      <c r="C29" s="76"/>
      <c r="D29" s="13" t="s">
        <v>23</v>
      </c>
      <c r="E29" s="31">
        <f t="shared" ref="E29:H29" si="16">SUM(E32,E35)</f>
        <v>0</v>
      </c>
      <c r="F29" s="31">
        <f t="shared" si="16"/>
        <v>0</v>
      </c>
      <c r="G29" s="31">
        <f t="shared" si="16"/>
        <v>0</v>
      </c>
      <c r="H29" s="19">
        <f t="shared" si="16"/>
        <v>0</v>
      </c>
    </row>
    <row r="30" spans="1:8" ht="16.5" customHeight="1">
      <c r="A30" s="77"/>
      <c r="B30" s="78"/>
      <c r="C30" s="79"/>
      <c r="D30" s="8" t="s">
        <v>33</v>
      </c>
      <c r="E30" s="27">
        <f t="shared" ref="E30:H30" si="17">SUM(E33,E36)</f>
        <v>0</v>
      </c>
      <c r="F30" s="27">
        <f t="shared" si="17"/>
        <v>0</v>
      </c>
      <c r="G30" s="27">
        <f t="shared" si="17"/>
        <v>0</v>
      </c>
      <c r="H30" s="18">
        <f t="shared" si="17"/>
        <v>0</v>
      </c>
    </row>
    <row r="31" spans="1:8" ht="16.5" customHeight="1">
      <c r="A31" s="80"/>
      <c r="B31" s="81"/>
      <c r="C31" s="82"/>
      <c r="D31" s="8" t="s">
        <v>31</v>
      </c>
      <c r="E31" s="32">
        <f t="shared" ref="E31:H31" si="18">E30-E29</f>
        <v>0</v>
      </c>
      <c r="F31" s="32">
        <f t="shared" si="18"/>
        <v>0</v>
      </c>
      <c r="G31" s="32">
        <f t="shared" si="18"/>
        <v>0</v>
      </c>
      <c r="H31" s="21">
        <f t="shared" si="18"/>
        <v>0</v>
      </c>
    </row>
    <row r="32" spans="1:8" ht="16.5" customHeight="1">
      <c r="A32" s="87" t="s">
        <v>37</v>
      </c>
      <c r="B32" s="83" t="s">
        <v>24</v>
      </c>
      <c r="C32" s="83" t="s">
        <v>25</v>
      </c>
      <c r="D32" s="8" t="s">
        <v>23</v>
      </c>
      <c r="E32" s="27">
        <v>0</v>
      </c>
      <c r="F32" s="27">
        <v>0</v>
      </c>
      <c r="G32" s="27">
        <v>0</v>
      </c>
      <c r="H32" s="18">
        <f>SUM(E32:G32)</f>
        <v>0</v>
      </c>
    </row>
    <row r="33" spans="1:10" ht="16.5" customHeight="1">
      <c r="A33" s="88"/>
      <c r="B33" s="84"/>
      <c r="C33" s="84"/>
      <c r="D33" s="8" t="s">
        <v>33</v>
      </c>
      <c r="E33" s="27">
        <v>0</v>
      </c>
      <c r="F33" s="27">
        <v>0</v>
      </c>
      <c r="G33" s="27">
        <v>0</v>
      </c>
      <c r="H33" s="18">
        <f t="shared" ref="H33:H37" si="19">SUM(E33:G33)</f>
        <v>0</v>
      </c>
    </row>
    <row r="34" spans="1:10" ht="16.5" customHeight="1">
      <c r="A34" s="88"/>
      <c r="B34" s="84"/>
      <c r="C34" s="85"/>
      <c r="D34" s="8" t="s">
        <v>31</v>
      </c>
      <c r="E34" s="32">
        <f>E33-E32</f>
        <v>0</v>
      </c>
      <c r="F34" s="32">
        <f t="shared" ref="F34" si="20">F33-F32</f>
        <v>0</v>
      </c>
      <c r="G34" s="32">
        <v>0</v>
      </c>
      <c r="H34" s="18">
        <f t="shared" si="19"/>
        <v>0</v>
      </c>
    </row>
    <row r="35" spans="1:10" ht="16.5" customHeight="1">
      <c r="A35" s="88"/>
      <c r="B35" s="84"/>
      <c r="C35" s="83" t="s">
        <v>26</v>
      </c>
      <c r="D35" s="8" t="s">
        <v>23</v>
      </c>
      <c r="E35" s="27">
        <v>0</v>
      </c>
      <c r="F35" s="27">
        <v>0</v>
      </c>
      <c r="G35" s="27">
        <v>0</v>
      </c>
      <c r="H35" s="18">
        <f t="shared" si="19"/>
        <v>0</v>
      </c>
    </row>
    <row r="36" spans="1:10" ht="16.5" customHeight="1">
      <c r="A36" s="88"/>
      <c r="B36" s="84"/>
      <c r="C36" s="84"/>
      <c r="D36" s="8" t="s">
        <v>33</v>
      </c>
      <c r="E36" s="27">
        <v>0</v>
      </c>
      <c r="F36" s="27">
        <v>0</v>
      </c>
      <c r="G36" s="27">
        <v>0</v>
      </c>
      <c r="H36" s="18">
        <f t="shared" si="19"/>
        <v>0</v>
      </c>
      <c r="I36" s="4">
        <v>190184244</v>
      </c>
      <c r="J36" s="25" t="s">
        <v>41</v>
      </c>
    </row>
    <row r="37" spans="1:10" ht="16.5" customHeight="1" thickBot="1">
      <c r="A37" s="89"/>
      <c r="B37" s="86"/>
      <c r="C37" s="86"/>
      <c r="D37" s="11" t="s">
        <v>31</v>
      </c>
      <c r="E37" s="33">
        <f t="shared" ref="E37:G37" si="21">E36-E35</f>
        <v>0</v>
      </c>
      <c r="F37" s="33">
        <f t="shared" si="21"/>
        <v>0</v>
      </c>
      <c r="G37" s="33">
        <f t="shared" si="21"/>
        <v>0</v>
      </c>
      <c r="H37" s="34">
        <f t="shared" si="19"/>
        <v>0</v>
      </c>
      <c r="I37" s="24">
        <v>13247100</v>
      </c>
      <c r="J37" s="26" t="s">
        <v>42</v>
      </c>
    </row>
    <row r="38" spans="1:10" ht="16.5" customHeight="1">
      <c r="A38" s="5"/>
      <c r="B38" s="5"/>
      <c r="C38" s="5"/>
      <c r="J38" t="s">
        <v>40</v>
      </c>
    </row>
    <row r="39" spans="1:10" ht="16.5" customHeight="1">
      <c r="A39" s="5"/>
      <c r="B39" s="5"/>
      <c r="C39" s="5"/>
    </row>
    <row r="40" spans="1:10" ht="16.5" customHeight="1">
      <c r="A40" s="5"/>
      <c r="B40" s="5"/>
      <c r="C40" s="5"/>
    </row>
    <row r="41" spans="1:10" ht="16.5" customHeight="1">
      <c r="A41" s="5"/>
      <c r="B41" s="5"/>
      <c r="C41" s="5"/>
    </row>
    <row r="42" spans="1:10" ht="16.5" customHeight="1">
      <c r="A42" s="5"/>
      <c r="B42" s="5"/>
      <c r="C42" s="5"/>
    </row>
    <row r="43" spans="1:10" ht="16.5" customHeight="1">
      <c r="A43" s="5"/>
      <c r="B43" s="5"/>
      <c r="C43" s="5"/>
    </row>
    <row r="44" spans="1:10" ht="16.5" customHeight="1">
      <c r="A44" s="5"/>
      <c r="B44" s="5"/>
      <c r="C44" s="5"/>
    </row>
    <row r="45" spans="1:10" ht="16.5" customHeight="1">
      <c r="A45" s="5"/>
      <c r="B45" s="5"/>
      <c r="C45" s="5"/>
    </row>
    <row r="46" spans="1:10" ht="16.5" customHeight="1">
      <c r="A46" s="5"/>
      <c r="B46" s="5"/>
      <c r="C46" s="5"/>
    </row>
    <row r="47" spans="1:10">
      <c r="A47" s="5"/>
      <c r="B47" s="5"/>
      <c r="C47" s="5"/>
    </row>
    <row r="48" spans="1:10">
      <c r="A48" s="5"/>
      <c r="B48" s="5"/>
      <c r="C48" s="5"/>
    </row>
    <row r="49" spans="1:8">
      <c r="A49" s="5"/>
      <c r="B49" s="5"/>
      <c r="C49" s="5"/>
    </row>
    <row r="50" spans="1:8">
      <c r="A50" s="5"/>
      <c r="B50" s="5"/>
      <c r="C50" s="5"/>
    </row>
    <row r="51" spans="1:8">
      <c r="A51" s="5"/>
      <c r="B51" s="5"/>
      <c r="C51" s="5"/>
    </row>
    <row r="52" spans="1:8">
      <c r="A52" s="5"/>
      <c r="B52" s="5"/>
      <c r="C52" s="5"/>
    </row>
    <row r="53" spans="1:8">
      <c r="A53" s="6"/>
      <c r="B53" s="6"/>
      <c r="C53" s="6"/>
    </row>
    <row r="54" spans="1:8">
      <c r="A54" s="6"/>
      <c r="B54" s="6"/>
      <c r="C54" s="6"/>
    </row>
    <row r="55" spans="1:8">
      <c r="A55" s="6"/>
      <c r="B55" s="6"/>
      <c r="C55" s="6"/>
    </row>
    <row r="56" spans="1:8">
      <c r="A56" s="5"/>
      <c r="B56" s="5"/>
      <c r="C56" s="5"/>
    </row>
    <row r="62" spans="1:8" s="6" customFormat="1">
      <c r="A62"/>
      <c r="B62"/>
      <c r="C62"/>
      <c r="D62" s="2"/>
      <c r="E62" s="14"/>
      <c r="F62" s="14"/>
      <c r="G62" s="14"/>
      <c r="H62" s="14"/>
    </row>
    <row r="63" spans="1:8" s="6" customFormat="1">
      <c r="A63"/>
      <c r="B63"/>
      <c r="C63"/>
      <c r="D63" s="2"/>
      <c r="E63" s="14"/>
      <c r="F63" s="14"/>
      <c r="G63" s="14"/>
      <c r="H63" s="14"/>
    </row>
    <row r="64" spans="1:8" s="6" customFormat="1">
      <c r="A64"/>
      <c r="B64"/>
      <c r="C64"/>
      <c r="D64" s="2"/>
      <c r="E64" s="14"/>
      <c r="F64" s="14"/>
      <c r="G64" s="14"/>
      <c r="H64" s="14"/>
    </row>
  </sheetData>
  <mergeCells count="26">
    <mergeCell ref="A8:C10"/>
    <mergeCell ref="A17:C19"/>
    <mergeCell ref="C11:C13"/>
    <mergeCell ref="C14:C16"/>
    <mergeCell ref="A11:A16"/>
    <mergeCell ref="B11:B16"/>
    <mergeCell ref="A1:H1"/>
    <mergeCell ref="H3:H4"/>
    <mergeCell ref="A5:C7"/>
    <mergeCell ref="A3:C3"/>
    <mergeCell ref="D3:D4"/>
    <mergeCell ref="E3:E4"/>
    <mergeCell ref="F3:F4"/>
    <mergeCell ref="G3:G4"/>
    <mergeCell ref="A23:C25"/>
    <mergeCell ref="C20:C22"/>
    <mergeCell ref="B32:B37"/>
    <mergeCell ref="A29:C31"/>
    <mergeCell ref="A32:A37"/>
    <mergeCell ref="C32:C34"/>
    <mergeCell ref="C35:C37"/>
    <mergeCell ref="C26:C28"/>
    <mergeCell ref="B26:B28"/>
    <mergeCell ref="A26:A28"/>
    <mergeCell ref="A20:A22"/>
    <mergeCell ref="B20:B22"/>
  </mergeCells>
  <phoneticPr fontId="2" type="noConversion"/>
  <printOptions horizontalCentered="1"/>
  <pageMargins left="0" right="0" top="0" bottom="0" header="0" footer="0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85"/>
  <sheetViews>
    <sheetView tabSelected="1" zoomScaleNormal="100" workbookViewId="0">
      <selection activeCell="E12" sqref="E12"/>
    </sheetView>
  </sheetViews>
  <sheetFormatPr defaultColWidth="9" defaultRowHeight="17"/>
  <cols>
    <col min="1" max="2" width="11" style="23" bestFit="1" customWidth="1"/>
    <col min="3" max="3" width="21.33203125" style="23" customWidth="1"/>
    <col min="4" max="4" width="5.25" style="2" customWidth="1"/>
    <col min="5" max="6" width="13.25" style="14" customWidth="1"/>
    <col min="7" max="8" width="14.08203125" style="14" customWidth="1"/>
    <col min="9" max="9" width="20" style="23" hidden="1" customWidth="1"/>
    <col min="10" max="10" width="13" style="23" hidden="1" customWidth="1"/>
    <col min="11" max="11" width="9" style="23"/>
    <col min="12" max="12" width="10.5" style="23" bestFit="1" customWidth="1"/>
    <col min="13" max="16384" width="9" style="23"/>
  </cols>
  <sheetData>
    <row r="1" spans="1:8" ht="21">
      <c r="A1" s="69" t="s">
        <v>75</v>
      </c>
      <c r="B1" s="69"/>
      <c r="C1" s="69"/>
      <c r="D1" s="69"/>
      <c r="E1" s="69"/>
      <c r="F1" s="69"/>
      <c r="G1" s="69"/>
      <c r="H1" s="69"/>
    </row>
    <row r="2" spans="1:8" ht="17.5" thickBot="1">
      <c r="A2" s="15"/>
      <c r="B2" s="15"/>
      <c r="C2" s="15"/>
      <c r="D2" s="15"/>
      <c r="E2" s="15"/>
      <c r="F2" s="15"/>
      <c r="G2" s="15"/>
      <c r="H2" s="16" t="s">
        <v>38</v>
      </c>
    </row>
    <row r="3" spans="1:8" s="2" customFormat="1" ht="22.5" customHeight="1">
      <c r="A3" s="98" t="s">
        <v>4</v>
      </c>
      <c r="B3" s="99"/>
      <c r="C3" s="99"/>
      <c r="D3" s="100" t="s">
        <v>22</v>
      </c>
      <c r="E3" s="102" t="s">
        <v>50</v>
      </c>
      <c r="F3" s="102" t="s">
        <v>49</v>
      </c>
      <c r="G3" s="102" t="s">
        <v>51</v>
      </c>
      <c r="H3" s="90" t="s">
        <v>52</v>
      </c>
    </row>
    <row r="4" spans="1:8" s="2" customFormat="1" ht="22.5" customHeight="1" thickBot="1">
      <c r="A4" s="12" t="s">
        <v>19</v>
      </c>
      <c r="B4" s="30" t="s">
        <v>20</v>
      </c>
      <c r="C4" s="30" t="s">
        <v>21</v>
      </c>
      <c r="D4" s="101"/>
      <c r="E4" s="103"/>
      <c r="F4" s="103"/>
      <c r="G4" s="103"/>
      <c r="H4" s="91"/>
    </row>
    <row r="5" spans="1:8" ht="22.5" customHeight="1" thickTop="1">
      <c r="A5" s="92" t="s">
        <v>27</v>
      </c>
      <c r="B5" s="93"/>
      <c r="C5" s="94"/>
      <c r="D5" s="29" t="s">
        <v>53</v>
      </c>
      <c r="E5" s="35">
        <f>E8+E26+E41+E47+E56+E62+E71+E77</f>
        <v>101236000</v>
      </c>
      <c r="F5" s="35">
        <f>F8+F26+F41+F47+F56+F62+F71+F77</f>
        <v>0</v>
      </c>
      <c r="G5" s="35">
        <f>G8+G26+G41+G47+G56+G62+G71+G77</f>
        <v>600000</v>
      </c>
      <c r="H5" s="17">
        <f>SUM(E5:G5)</f>
        <v>101836000</v>
      </c>
    </row>
    <row r="6" spans="1:8" ht="22.5" customHeight="1">
      <c r="A6" s="95"/>
      <c r="B6" s="96"/>
      <c r="C6" s="97"/>
      <c r="D6" s="8" t="s">
        <v>2</v>
      </c>
      <c r="E6" s="27">
        <f>E9+E27+E42+E48+E57+E72+E78</f>
        <v>0</v>
      </c>
      <c r="F6" s="27">
        <f>F9+F27+F42+F48+F57+F72+F78</f>
        <v>0</v>
      </c>
      <c r="G6" s="27">
        <f>G9+G27+G42+G48+G57+G63+G72+G78</f>
        <v>0</v>
      </c>
      <c r="H6" s="17">
        <f t="shared" ref="H6:H7" si="0">SUM(E6:G6)</f>
        <v>0</v>
      </c>
    </row>
    <row r="7" spans="1:8" ht="22.5" customHeight="1" thickBot="1">
      <c r="A7" s="95"/>
      <c r="B7" s="96"/>
      <c r="C7" s="97"/>
      <c r="D7" s="28" t="s">
        <v>31</v>
      </c>
      <c r="E7" s="36">
        <f>E10+E28+E43+E49+E58+E64+E73+E79</f>
        <v>-101236000</v>
      </c>
      <c r="F7" s="36">
        <f>F6-F5</f>
        <v>0</v>
      </c>
      <c r="G7" s="36">
        <f t="shared" ref="G7" si="1">G6-G5</f>
        <v>-600000</v>
      </c>
      <c r="H7" s="17">
        <f t="shared" si="0"/>
        <v>-101836000</v>
      </c>
    </row>
    <row r="8" spans="1:8" ht="16.5" customHeight="1">
      <c r="A8" s="74" t="s">
        <v>7</v>
      </c>
      <c r="B8" s="75"/>
      <c r="C8" s="76"/>
      <c r="D8" s="13" t="s">
        <v>23</v>
      </c>
      <c r="E8" s="31">
        <f>E11+E14++E17+E20+E23</f>
        <v>54000000</v>
      </c>
      <c r="F8" s="31">
        <v>0</v>
      </c>
      <c r="G8" s="31">
        <f>G11+G14+G17+G20+G23</f>
        <v>0</v>
      </c>
      <c r="H8" s="19">
        <f>SUM(E8:G8)</f>
        <v>54000000</v>
      </c>
    </row>
    <row r="9" spans="1:8" ht="16.5" customHeight="1">
      <c r="A9" s="77"/>
      <c r="B9" s="78"/>
      <c r="C9" s="79"/>
      <c r="D9" s="8" t="s">
        <v>2</v>
      </c>
      <c r="E9" s="27">
        <f>E12+E15+E18+E21+E24</f>
        <v>0</v>
      </c>
      <c r="F9" s="27">
        <v>0</v>
      </c>
      <c r="G9" s="27">
        <f>G12+G15+G18+G21+G24</f>
        <v>0</v>
      </c>
      <c r="H9" s="18">
        <f t="shared" ref="H9:H10" si="2">SUM(E9:G9)</f>
        <v>0</v>
      </c>
    </row>
    <row r="10" spans="1:8" ht="16.5" customHeight="1">
      <c r="A10" s="77"/>
      <c r="B10" s="78"/>
      <c r="C10" s="79"/>
      <c r="D10" s="8" t="s">
        <v>31</v>
      </c>
      <c r="E10" s="32">
        <f>E13+E16+E19+E22+E25</f>
        <v>-54000000</v>
      </c>
      <c r="F10" s="32">
        <v>0</v>
      </c>
      <c r="G10" s="32">
        <f>G13+G16+G19+G22+G25</f>
        <v>0</v>
      </c>
      <c r="H10" s="17">
        <f t="shared" si="2"/>
        <v>-54000000</v>
      </c>
    </row>
    <row r="11" spans="1:8" ht="16.5" customHeight="1">
      <c r="A11" s="104" t="s">
        <v>34</v>
      </c>
      <c r="B11" s="38" t="s">
        <v>29</v>
      </c>
      <c r="C11" s="83" t="s">
        <v>54</v>
      </c>
      <c r="D11" s="8" t="s">
        <v>23</v>
      </c>
      <c r="E11" s="27">
        <v>43100000</v>
      </c>
      <c r="F11" s="27">
        <v>0</v>
      </c>
      <c r="G11" s="27">
        <v>0</v>
      </c>
      <c r="H11" s="18">
        <f>SUM(E11:G11)</f>
        <v>43100000</v>
      </c>
    </row>
    <row r="12" spans="1:8" ht="16.5" customHeight="1">
      <c r="A12" s="105"/>
      <c r="B12" s="37"/>
      <c r="C12" s="84"/>
      <c r="D12" s="8" t="s">
        <v>2</v>
      </c>
      <c r="E12" s="27">
        <v>0</v>
      </c>
      <c r="F12" s="27">
        <v>0</v>
      </c>
      <c r="G12" s="27">
        <v>0</v>
      </c>
      <c r="H12" s="18">
        <f t="shared" ref="H12:H25" si="3">SUM(E12:G12)</f>
        <v>0</v>
      </c>
    </row>
    <row r="13" spans="1:8" ht="16.5" customHeight="1">
      <c r="A13" s="105"/>
      <c r="B13" s="37"/>
      <c r="C13" s="85"/>
      <c r="D13" s="8" t="s">
        <v>31</v>
      </c>
      <c r="E13" s="32">
        <f t="shared" ref="E13" si="4">E12-E11</f>
        <v>-43100000</v>
      </c>
      <c r="F13" s="32">
        <v>0</v>
      </c>
      <c r="G13" s="32">
        <v>0</v>
      </c>
      <c r="H13" s="18">
        <f t="shared" si="3"/>
        <v>-43100000</v>
      </c>
    </row>
    <row r="14" spans="1:8" ht="16.5" customHeight="1">
      <c r="A14" s="105"/>
      <c r="B14" s="37"/>
      <c r="C14" s="83" t="s">
        <v>55</v>
      </c>
      <c r="D14" s="8" t="s">
        <v>23</v>
      </c>
      <c r="E14" s="27">
        <v>3330000</v>
      </c>
      <c r="F14" s="27">
        <v>0</v>
      </c>
      <c r="G14" s="27">
        <v>0</v>
      </c>
      <c r="H14" s="18">
        <f>SUM(E14:G14)</f>
        <v>3330000</v>
      </c>
    </row>
    <row r="15" spans="1:8" ht="16.5" customHeight="1">
      <c r="A15" s="105"/>
      <c r="B15" s="37"/>
      <c r="C15" s="84"/>
      <c r="D15" s="8" t="s">
        <v>2</v>
      </c>
      <c r="E15" s="27">
        <v>0</v>
      </c>
      <c r="F15" s="27">
        <v>0</v>
      </c>
      <c r="G15" s="27">
        <v>0</v>
      </c>
      <c r="H15" s="18">
        <f t="shared" ref="H15:H16" si="5">SUM(E15:G15)</f>
        <v>0</v>
      </c>
    </row>
    <row r="16" spans="1:8" ht="16.5" customHeight="1">
      <c r="A16" s="105"/>
      <c r="B16" s="37"/>
      <c r="C16" s="85"/>
      <c r="D16" s="8" t="s">
        <v>31</v>
      </c>
      <c r="E16" s="32">
        <f t="shared" ref="E16" si="6">E15-E14</f>
        <v>-3330000</v>
      </c>
      <c r="F16" s="32">
        <v>0</v>
      </c>
      <c r="G16" s="32">
        <v>0</v>
      </c>
      <c r="H16" s="18">
        <f t="shared" si="5"/>
        <v>-3330000</v>
      </c>
    </row>
    <row r="17" spans="1:11" ht="13.5" customHeight="1">
      <c r="A17" s="105"/>
      <c r="B17" s="37"/>
      <c r="C17" s="83" t="s">
        <v>56</v>
      </c>
      <c r="D17" s="8" t="s">
        <v>23</v>
      </c>
      <c r="E17" s="27">
        <v>3680000</v>
      </c>
      <c r="F17" s="27">
        <v>0</v>
      </c>
      <c r="G17" s="27">
        <v>0</v>
      </c>
      <c r="H17" s="18">
        <f>SUM(E17:G17)</f>
        <v>3680000</v>
      </c>
    </row>
    <row r="18" spans="1:11" ht="16.5" customHeight="1">
      <c r="A18" s="105"/>
      <c r="B18" s="37"/>
      <c r="C18" s="84"/>
      <c r="D18" s="8" t="s">
        <v>2</v>
      </c>
      <c r="E18" s="27">
        <v>0</v>
      </c>
      <c r="F18" s="27">
        <v>0</v>
      </c>
      <c r="G18" s="27">
        <v>0</v>
      </c>
      <c r="H18" s="18">
        <f t="shared" ref="H18:H19" si="7">SUM(E18:G18)</f>
        <v>0</v>
      </c>
    </row>
    <row r="19" spans="1:11" ht="16.5" customHeight="1">
      <c r="A19" s="105"/>
      <c r="B19" s="37"/>
      <c r="C19" s="85"/>
      <c r="D19" s="8" t="s">
        <v>31</v>
      </c>
      <c r="E19" s="32">
        <f t="shared" ref="E19" si="8">E18-E17</f>
        <v>-3680000</v>
      </c>
      <c r="F19" s="32">
        <v>0</v>
      </c>
      <c r="G19" s="32">
        <v>0</v>
      </c>
      <c r="H19" s="18">
        <f t="shared" si="7"/>
        <v>-3680000</v>
      </c>
    </row>
    <row r="20" spans="1:11" ht="16.5" customHeight="1">
      <c r="A20" s="105"/>
      <c r="B20" s="37"/>
      <c r="C20" s="83" t="s">
        <v>62</v>
      </c>
      <c r="D20" s="8" t="s">
        <v>23</v>
      </c>
      <c r="E20" s="27">
        <v>3890000</v>
      </c>
      <c r="F20" s="27">
        <v>0</v>
      </c>
      <c r="G20" s="27">
        <v>0</v>
      </c>
      <c r="H20" s="18">
        <f>SUM(E20:G20)</f>
        <v>3890000</v>
      </c>
    </row>
    <row r="21" spans="1:11" ht="16.5" customHeight="1">
      <c r="A21" s="105"/>
      <c r="B21" s="37"/>
      <c r="C21" s="84"/>
      <c r="D21" s="8" t="s">
        <v>2</v>
      </c>
      <c r="E21" s="27">
        <v>0</v>
      </c>
      <c r="F21" s="27">
        <v>0</v>
      </c>
      <c r="G21" s="27">
        <v>0</v>
      </c>
      <c r="H21" s="18">
        <f t="shared" ref="H21:H22" si="9">SUM(E21:G21)</f>
        <v>0</v>
      </c>
    </row>
    <row r="22" spans="1:11" ht="16.5" customHeight="1">
      <c r="A22" s="105"/>
      <c r="B22" s="37"/>
      <c r="C22" s="85"/>
      <c r="D22" s="8" t="s">
        <v>31</v>
      </c>
      <c r="E22" s="32">
        <f t="shared" ref="E22" si="10">E21-E20</f>
        <v>-3890000</v>
      </c>
      <c r="F22" s="32">
        <v>0</v>
      </c>
      <c r="G22" s="32">
        <v>0</v>
      </c>
      <c r="H22" s="18">
        <f t="shared" si="9"/>
        <v>-3890000</v>
      </c>
    </row>
    <row r="23" spans="1:11" ht="16.5" customHeight="1">
      <c r="A23" s="105"/>
      <c r="B23" s="37"/>
      <c r="C23" s="83" t="s">
        <v>63</v>
      </c>
      <c r="D23" s="8" t="s">
        <v>23</v>
      </c>
      <c r="E23" s="27">
        <v>0</v>
      </c>
      <c r="F23" s="27">
        <v>0</v>
      </c>
      <c r="G23" s="27">
        <v>0</v>
      </c>
      <c r="H23" s="18">
        <f t="shared" si="3"/>
        <v>0</v>
      </c>
    </row>
    <row r="24" spans="1:11" ht="16.5" customHeight="1">
      <c r="A24" s="105"/>
      <c r="B24" s="37"/>
      <c r="C24" s="84"/>
      <c r="D24" s="8" t="s">
        <v>2</v>
      </c>
      <c r="E24" s="27">
        <v>0</v>
      </c>
      <c r="F24" s="27">
        <v>0</v>
      </c>
      <c r="G24" s="27">
        <v>0</v>
      </c>
      <c r="H24" s="18">
        <f t="shared" si="3"/>
        <v>0</v>
      </c>
      <c r="K24" s="20"/>
    </row>
    <row r="25" spans="1:11" ht="16.5" customHeight="1" thickBot="1">
      <c r="A25" s="106"/>
      <c r="B25" s="39"/>
      <c r="C25" s="86"/>
      <c r="D25" s="8" t="s">
        <v>31</v>
      </c>
      <c r="E25" s="32">
        <f t="shared" ref="E25" si="11">E24-E23</f>
        <v>0</v>
      </c>
      <c r="F25" s="32">
        <v>0</v>
      </c>
      <c r="G25" s="32">
        <v>0</v>
      </c>
      <c r="H25" s="18">
        <f t="shared" si="3"/>
        <v>0</v>
      </c>
    </row>
    <row r="26" spans="1:11" ht="16.5" customHeight="1">
      <c r="A26" s="77" t="s">
        <v>7</v>
      </c>
      <c r="B26" s="78"/>
      <c r="C26" s="79"/>
      <c r="D26" s="13" t="s">
        <v>23</v>
      </c>
      <c r="E26" s="31">
        <f>E29+E32+E35+E38</f>
        <v>3966000</v>
      </c>
      <c r="F26" s="31">
        <v>0</v>
      </c>
      <c r="G26" s="31">
        <f>+G29+G32+G35+G38</f>
        <v>600000</v>
      </c>
      <c r="H26" s="40">
        <f>SUM(E26:G26)</f>
        <v>4566000</v>
      </c>
    </row>
    <row r="27" spans="1:11" ht="16.5" customHeight="1">
      <c r="A27" s="77"/>
      <c r="B27" s="78"/>
      <c r="C27" s="79"/>
      <c r="D27" s="8" t="s">
        <v>2</v>
      </c>
      <c r="E27" s="27">
        <f>E30+E33+E36+E39</f>
        <v>0</v>
      </c>
      <c r="F27" s="27">
        <v>0</v>
      </c>
      <c r="G27" s="27">
        <v>0</v>
      </c>
      <c r="H27" s="41">
        <f t="shared" ref="H27:H28" si="12">SUM(E27:G27)</f>
        <v>0</v>
      </c>
    </row>
    <row r="28" spans="1:11" ht="16.5" customHeight="1">
      <c r="A28" s="80"/>
      <c r="B28" s="81"/>
      <c r="C28" s="82"/>
      <c r="D28" s="8" t="s">
        <v>31</v>
      </c>
      <c r="E28" s="32">
        <f>E31+E34+E37+E40</f>
        <v>-3966000</v>
      </c>
      <c r="F28" s="32">
        <v>0</v>
      </c>
      <c r="G28" s="32">
        <v>0</v>
      </c>
      <c r="H28" s="68">
        <f t="shared" si="12"/>
        <v>-3966000</v>
      </c>
    </row>
    <row r="29" spans="1:11" ht="16.5" customHeight="1">
      <c r="A29" s="104" t="s">
        <v>34</v>
      </c>
      <c r="B29" s="79" t="s">
        <v>35</v>
      </c>
      <c r="C29" s="84" t="s">
        <v>64</v>
      </c>
      <c r="D29" s="8" t="s">
        <v>23</v>
      </c>
      <c r="E29" s="27">
        <v>1626000</v>
      </c>
      <c r="F29" s="27">
        <v>0</v>
      </c>
      <c r="G29" s="27">
        <v>600000</v>
      </c>
      <c r="H29" s="41">
        <f>SUM(E29:G29)</f>
        <v>2226000</v>
      </c>
    </row>
    <row r="30" spans="1:11" ht="16.5" customHeight="1">
      <c r="A30" s="105"/>
      <c r="B30" s="79"/>
      <c r="C30" s="84"/>
      <c r="D30" s="8" t="s">
        <v>2</v>
      </c>
      <c r="E30" s="27">
        <v>0</v>
      </c>
      <c r="F30" s="27">
        <v>0</v>
      </c>
      <c r="G30" s="27">
        <v>0</v>
      </c>
      <c r="H30" s="41">
        <f t="shared" ref="H30:H31" si="13">SUM(E30:G30)</f>
        <v>0</v>
      </c>
    </row>
    <row r="31" spans="1:11" ht="16.5" customHeight="1">
      <c r="A31" s="105"/>
      <c r="B31" s="79"/>
      <c r="C31" s="85"/>
      <c r="D31" s="8" t="s">
        <v>31</v>
      </c>
      <c r="E31" s="32">
        <f t="shared" ref="E31" si="14">E30-E29</f>
        <v>-1626000</v>
      </c>
      <c r="F31" s="32">
        <v>0</v>
      </c>
      <c r="G31" s="32">
        <f>G30-G29</f>
        <v>-600000</v>
      </c>
      <c r="H31" s="41">
        <f t="shared" si="13"/>
        <v>-2226000</v>
      </c>
    </row>
    <row r="32" spans="1:11" ht="16.5" customHeight="1">
      <c r="A32" s="105"/>
      <c r="B32" s="79"/>
      <c r="C32" s="83" t="s">
        <v>65</v>
      </c>
      <c r="D32" s="8" t="s">
        <v>23</v>
      </c>
      <c r="E32" s="27">
        <v>960000</v>
      </c>
      <c r="F32" s="27">
        <v>0</v>
      </c>
      <c r="G32" s="27">
        <v>0</v>
      </c>
      <c r="H32" s="41">
        <f>SUM(E32:G32)</f>
        <v>960000</v>
      </c>
    </row>
    <row r="33" spans="1:8" ht="16.5" customHeight="1">
      <c r="A33" s="105"/>
      <c r="B33" s="79"/>
      <c r="C33" s="84"/>
      <c r="D33" s="8" t="s">
        <v>2</v>
      </c>
      <c r="E33" s="27">
        <v>0</v>
      </c>
      <c r="F33" s="27">
        <v>0</v>
      </c>
      <c r="G33" s="27">
        <v>0</v>
      </c>
      <c r="H33" s="41">
        <f t="shared" ref="H33:H34" si="15">SUM(E33:G33)</f>
        <v>0</v>
      </c>
    </row>
    <row r="34" spans="1:8" ht="16.5" customHeight="1">
      <c r="A34" s="105"/>
      <c r="B34" s="79"/>
      <c r="C34" s="85"/>
      <c r="D34" s="8" t="s">
        <v>31</v>
      </c>
      <c r="E34" s="32">
        <f t="shared" ref="E34" si="16">E33-E32</f>
        <v>-960000</v>
      </c>
      <c r="F34" s="32">
        <v>0</v>
      </c>
      <c r="G34" s="32">
        <v>0</v>
      </c>
      <c r="H34" s="41">
        <f t="shared" si="15"/>
        <v>-960000</v>
      </c>
    </row>
    <row r="35" spans="1:8" ht="16.5" customHeight="1">
      <c r="A35" s="105"/>
      <c r="B35" s="79"/>
      <c r="C35" s="83" t="s">
        <v>66</v>
      </c>
      <c r="D35" s="8" t="s">
        <v>23</v>
      </c>
      <c r="E35" s="27">
        <v>0</v>
      </c>
      <c r="F35" s="27">
        <v>0</v>
      </c>
      <c r="G35" s="27">
        <v>0</v>
      </c>
      <c r="H35" s="41">
        <f>SUM(E35:G35)</f>
        <v>0</v>
      </c>
    </row>
    <row r="36" spans="1:8" ht="16.5" customHeight="1">
      <c r="A36" s="105"/>
      <c r="B36" s="79"/>
      <c r="C36" s="84"/>
      <c r="D36" s="8" t="s">
        <v>2</v>
      </c>
      <c r="E36" s="27">
        <v>0</v>
      </c>
      <c r="F36" s="27">
        <v>0</v>
      </c>
      <c r="G36" s="27">
        <v>0</v>
      </c>
      <c r="H36" s="41">
        <f t="shared" ref="H36:H37" si="17">SUM(E36:G36)</f>
        <v>0</v>
      </c>
    </row>
    <row r="37" spans="1:8" ht="16.5" customHeight="1">
      <c r="A37" s="105"/>
      <c r="B37" s="79"/>
      <c r="C37" s="85"/>
      <c r="D37" s="8" t="s">
        <v>31</v>
      </c>
      <c r="E37" s="32">
        <f t="shared" ref="E37" si="18">E36-E35</f>
        <v>0</v>
      </c>
      <c r="F37" s="32">
        <v>0</v>
      </c>
      <c r="G37" s="32">
        <v>0</v>
      </c>
      <c r="H37" s="41">
        <f t="shared" si="17"/>
        <v>0</v>
      </c>
    </row>
    <row r="38" spans="1:8" ht="16.5" customHeight="1">
      <c r="A38" s="105"/>
      <c r="B38" s="79"/>
      <c r="C38" s="83" t="s">
        <v>67</v>
      </c>
      <c r="D38" s="8" t="s">
        <v>23</v>
      </c>
      <c r="E38" s="27">
        <v>1380000</v>
      </c>
      <c r="F38" s="27">
        <v>0</v>
      </c>
      <c r="G38" s="27">
        <v>0</v>
      </c>
      <c r="H38" s="41">
        <f>SUM(E38:G38)</f>
        <v>1380000</v>
      </c>
    </row>
    <row r="39" spans="1:8" ht="16.5" customHeight="1">
      <c r="A39" s="105"/>
      <c r="B39" s="79"/>
      <c r="C39" s="84"/>
      <c r="D39" s="8" t="s">
        <v>2</v>
      </c>
      <c r="E39" s="27">
        <v>0</v>
      </c>
      <c r="F39" s="27">
        <v>0</v>
      </c>
      <c r="G39" s="27">
        <v>0</v>
      </c>
      <c r="H39" s="41">
        <f t="shared" ref="H39:H40" si="19">SUM(E39:G39)</f>
        <v>0</v>
      </c>
    </row>
    <row r="40" spans="1:8" ht="16.5" customHeight="1" thickBot="1">
      <c r="A40" s="106"/>
      <c r="B40" s="109"/>
      <c r="C40" s="86"/>
      <c r="D40" s="11" t="s">
        <v>31</v>
      </c>
      <c r="E40" s="33">
        <f t="shared" ref="E40" si="20">E39-E38</f>
        <v>-1380000</v>
      </c>
      <c r="F40" s="33">
        <v>0</v>
      </c>
      <c r="G40" s="33">
        <v>0</v>
      </c>
      <c r="H40" s="43">
        <f t="shared" si="19"/>
        <v>-1380000</v>
      </c>
    </row>
    <row r="41" spans="1:8" ht="16.5" customHeight="1">
      <c r="A41" s="74" t="s">
        <v>7</v>
      </c>
      <c r="B41" s="75"/>
      <c r="C41" s="76"/>
      <c r="D41" s="13" t="s">
        <v>23</v>
      </c>
      <c r="E41" s="31">
        <f>E44</f>
        <v>0</v>
      </c>
      <c r="F41" s="31">
        <v>0</v>
      </c>
      <c r="G41" s="31">
        <f>G44</f>
        <v>0</v>
      </c>
      <c r="H41" s="40">
        <f>SUM(E41:G41)</f>
        <v>0</v>
      </c>
    </row>
    <row r="42" spans="1:8" ht="16.5" customHeight="1">
      <c r="A42" s="77"/>
      <c r="B42" s="78"/>
      <c r="C42" s="79"/>
      <c r="D42" s="8" t="s">
        <v>2</v>
      </c>
      <c r="E42" s="27">
        <f>E45</f>
        <v>0</v>
      </c>
      <c r="F42" s="27">
        <v>0</v>
      </c>
      <c r="G42" s="27">
        <v>0</v>
      </c>
      <c r="H42" s="41">
        <f t="shared" ref="H42:H43" si="21">SUM(E42:G42)</f>
        <v>0</v>
      </c>
    </row>
    <row r="43" spans="1:8" ht="16.5" customHeight="1">
      <c r="A43" s="80"/>
      <c r="B43" s="81"/>
      <c r="C43" s="82"/>
      <c r="D43" s="8" t="s">
        <v>31</v>
      </c>
      <c r="E43" s="32">
        <f>E46</f>
        <v>0</v>
      </c>
      <c r="F43" s="32">
        <v>0</v>
      </c>
      <c r="G43" s="32">
        <f>G46</f>
        <v>0</v>
      </c>
      <c r="H43" s="68">
        <f t="shared" si="21"/>
        <v>0</v>
      </c>
    </row>
    <row r="44" spans="1:8" ht="16.5" customHeight="1">
      <c r="A44" s="104" t="s">
        <v>13</v>
      </c>
      <c r="B44" s="83" t="s">
        <v>35</v>
      </c>
      <c r="C44" s="83" t="s">
        <v>68</v>
      </c>
      <c r="D44" s="29" t="s">
        <v>23</v>
      </c>
      <c r="E44" s="35">
        <v>0</v>
      </c>
      <c r="F44" s="35">
        <v>0</v>
      </c>
      <c r="G44" s="35">
        <v>0</v>
      </c>
      <c r="H44" s="68">
        <f>SUM(E44:G44)</f>
        <v>0</v>
      </c>
    </row>
    <row r="45" spans="1:8" ht="16.5" customHeight="1">
      <c r="A45" s="105"/>
      <c r="B45" s="84"/>
      <c r="C45" s="84"/>
      <c r="D45" s="8" t="s">
        <v>2</v>
      </c>
      <c r="E45" s="27">
        <v>0</v>
      </c>
      <c r="F45" s="27">
        <v>0</v>
      </c>
      <c r="G45" s="27">
        <v>0</v>
      </c>
      <c r="H45" s="41">
        <f t="shared" ref="H45:H46" si="22">SUM(E45:G45)</f>
        <v>0</v>
      </c>
    </row>
    <row r="46" spans="1:8" ht="16.5" customHeight="1" thickBot="1">
      <c r="A46" s="106"/>
      <c r="B46" s="86"/>
      <c r="C46" s="86"/>
      <c r="D46" s="8" t="s">
        <v>31</v>
      </c>
      <c r="E46" s="32">
        <f>E45-E44</f>
        <v>0</v>
      </c>
      <c r="F46" s="32">
        <v>0</v>
      </c>
      <c r="G46" s="32">
        <v>0</v>
      </c>
      <c r="H46" s="41">
        <f t="shared" si="22"/>
        <v>0</v>
      </c>
    </row>
    <row r="47" spans="1:8" ht="16.5" customHeight="1">
      <c r="A47" s="74" t="s">
        <v>7</v>
      </c>
      <c r="B47" s="75"/>
      <c r="C47" s="76"/>
      <c r="D47" s="13" t="s">
        <v>23</v>
      </c>
      <c r="E47" s="31">
        <f>E50+E53</f>
        <v>36250000</v>
      </c>
      <c r="F47" s="31">
        <v>0</v>
      </c>
      <c r="G47" s="31">
        <f>G50+G53</f>
        <v>0</v>
      </c>
      <c r="H47" s="40">
        <f>SUM(E47:G47)</f>
        <v>36250000</v>
      </c>
    </row>
    <row r="48" spans="1:8" ht="16.5" customHeight="1">
      <c r="A48" s="77"/>
      <c r="B48" s="78"/>
      <c r="C48" s="79"/>
      <c r="D48" s="8" t="s">
        <v>2</v>
      </c>
      <c r="E48" s="27">
        <f>E51+E54</f>
        <v>0</v>
      </c>
      <c r="F48" s="27">
        <v>0</v>
      </c>
      <c r="G48" s="27">
        <f>G51+G54</f>
        <v>0</v>
      </c>
      <c r="H48" s="41">
        <f t="shared" ref="H48:H49" si="23">SUM(E48:G48)</f>
        <v>0</v>
      </c>
    </row>
    <row r="49" spans="1:11" ht="16.5" customHeight="1">
      <c r="A49" s="80"/>
      <c r="B49" s="81"/>
      <c r="C49" s="82"/>
      <c r="D49" s="8" t="s">
        <v>31</v>
      </c>
      <c r="E49" s="32">
        <f>E52+E55</f>
        <v>-36250000</v>
      </c>
      <c r="F49" s="32">
        <v>0</v>
      </c>
      <c r="G49" s="32">
        <f>G52+G55</f>
        <v>0</v>
      </c>
      <c r="H49" s="68">
        <f t="shared" si="23"/>
        <v>-36250000</v>
      </c>
    </row>
    <row r="50" spans="1:11" ht="16.5" customHeight="1">
      <c r="A50" s="104" t="s">
        <v>13</v>
      </c>
      <c r="B50" s="83" t="s">
        <v>86</v>
      </c>
      <c r="C50" s="83" t="s">
        <v>69</v>
      </c>
      <c r="D50" s="8" t="s">
        <v>23</v>
      </c>
      <c r="E50" s="27">
        <v>0</v>
      </c>
      <c r="F50" s="27">
        <v>0</v>
      </c>
      <c r="G50" s="27">
        <v>0</v>
      </c>
      <c r="H50" s="41">
        <f>SUM(E50:G50)</f>
        <v>0</v>
      </c>
    </row>
    <row r="51" spans="1:11" ht="16.5" customHeight="1">
      <c r="A51" s="105"/>
      <c r="B51" s="84"/>
      <c r="C51" s="84"/>
      <c r="D51" s="8" t="s">
        <v>2</v>
      </c>
      <c r="E51" s="27">
        <v>0</v>
      </c>
      <c r="F51" s="27">
        <v>0</v>
      </c>
      <c r="G51" s="27">
        <v>0</v>
      </c>
      <c r="H51" s="41">
        <f t="shared" ref="H51:H52" si="24">SUM(E51:G51)</f>
        <v>0</v>
      </c>
    </row>
    <row r="52" spans="1:11" ht="16.5" customHeight="1">
      <c r="A52" s="105"/>
      <c r="B52" s="84"/>
      <c r="C52" s="85"/>
      <c r="D52" s="8" t="s">
        <v>31</v>
      </c>
      <c r="E52" s="32">
        <f t="shared" ref="E52" si="25">E51-E50</f>
        <v>0</v>
      </c>
      <c r="F52" s="32">
        <v>0</v>
      </c>
      <c r="G52" s="32">
        <v>0</v>
      </c>
      <c r="H52" s="41">
        <f t="shared" si="24"/>
        <v>0</v>
      </c>
    </row>
    <row r="53" spans="1:11" ht="16.5" customHeight="1">
      <c r="A53" s="105"/>
      <c r="B53" s="84"/>
      <c r="C53" s="83" t="s">
        <v>87</v>
      </c>
      <c r="D53" s="8" t="s">
        <v>23</v>
      </c>
      <c r="E53" s="27">
        <v>36250000</v>
      </c>
      <c r="F53" s="27">
        <v>0</v>
      </c>
      <c r="G53" s="27">
        <v>0</v>
      </c>
      <c r="H53" s="41">
        <f>SUM(E53:G53)</f>
        <v>36250000</v>
      </c>
    </row>
    <row r="54" spans="1:11" ht="16.5" customHeight="1">
      <c r="A54" s="105"/>
      <c r="B54" s="84"/>
      <c r="C54" s="84"/>
      <c r="D54" s="8" t="s">
        <v>2</v>
      </c>
      <c r="E54" s="27">
        <v>0</v>
      </c>
      <c r="F54" s="27">
        <v>0</v>
      </c>
      <c r="G54" s="27">
        <v>0</v>
      </c>
      <c r="H54" s="41">
        <f t="shared" ref="H54:H55" si="26">SUM(E54:G54)</f>
        <v>0</v>
      </c>
    </row>
    <row r="55" spans="1:11" ht="16.5" customHeight="1" thickBot="1">
      <c r="A55" s="106"/>
      <c r="B55" s="86"/>
      <c r="C55" s="86"/>
      <c r="D55" s="8" t="s">
        <v>31</v>
      </c>
      <c r="E55" s="32">
        <f t="shared" ref="E55" si="27">E54-E53</f>
        <v>-36250000</v>
      </c>
      <c r="F55" s="32">
        <v>0</v>
      </c>
      <c r="G55" s="32">
        <v>0</v>
      </c>
      <c r="H55" s="41">
        <f t="shared" si="26"/>
        <v>-36250000</v>
      </c>
    </row>
    <row r="56" spans="1:11" ht="16.5" customHeight="1">
      <c r="A56" s="77" t="s">
        <v>70</v>
      </c>
      <c r="B56" s="78"/>
      <c r="C56" s="79"/>
      <c r="D56" s="13" t="s">
        <v>23</v>
      </c>
      <c r="E56" s="31">
        <f>E59</f>
        <v>1000000</v>
      </c>
      <c r="F56" s="31">
        <v>0</v>
      </c>
      <c r="G56" s="31">
        <f>G59</f>
        <v>0</v>
      </c>
      <c r="H56" s="40">
        <f>SUM(E56:G56)</f>
        <v>1000000</v>
      </c>
    </row>
    <row r="57" spans="1:11" ht="16.5" customHeight="1">
      <c r="A57" s="77"/>
      <c r="B57" s="78"/>
      <c r="C57" s="79"/>
      <c r="D57" s="8" t="s">
        <v>2</v>
      </c>
      <c r="E57" s="27">
        <f>E60</f>
        <v>0</v>
      </c>
      <c r="F57" s="27">
        <v>0</v>
      </c>
      <c r="G57" s="27">
        <f>G60</f>
        <v>0</v>
      </c>
      <c r="H57" s="41">
        <f t="shared" ref="H57:H58" si="28">SUM(E57:G57)</f>
        <v>0</v>
      </c>
    </row>
    <row r="58" spans="1:11" ht="16.5" customHeight="1">
      <c r="A58" s="77"/>
      <c r="B58" s="78"/>
      <c r="C58" s="79"/>
      <c r="D58" s="8" t="s">
        <v>31</v>
      </c>
      <c r="E58" s="32">
        <f>E61</f>
        <v>-1000000</v>
      </c>
      <c r="F58" s="32">
        <v>0</v>
      </c>
      <c r="G58" s="32"/>
      <c r="H58" s="68">
        <f t="shared" si="28"/>
        <v>-1000000</v>
      </c>
    </row>
    <row r="59" spans="1:11" ht="16.5" customHeight="1">
      <c r="A59" s="104" t="s">
        <v>13</v>
      </c>
      <c r="B59" s="83" t="s">
        <v>71</v>
      </c>
      <c r="C59" s="83" t="s">
        <v>83</v>
      </c>
      <c r="D59" s="8" t="s">
        <v>23</v>
      </c>
      <c r="E59" s="35">
        <v>1000000</v>
      </c>
      <c r="F59" s="27">
        <v>0</v>
      </c>
      <c r="G59" s="27">
        <v>0</v>
      </c>
      <c r="H59" s="41">
        <f t="shared" ref="H59:H61" si="29">SUM(E59:G59)</f>
        <v>1000000</v>
      </c>
    </row>
    <row r="60" spans="1:11" ht="16.5" customHeight="1">
      <c r="A60" s="105"/>
      <c r="B60" s="84"/>
      <c r="C60" s="84"/>
      <c r="D60" s="8" t="s">
        <v>2</v>
      </c>
      <c r="E60" s="27">
        <v>0</v>
      </c>
      <c r="F60" s="27">
        <v>0</v>
      </c>
      <c r="G60" s="27">
        <v>0</v>
      </c>
      <c r="H60" s="41">
        <f t="shared" si="29"/>
        <v>0</v>
      </c>
      <c r="K60" s="20"/>
    </row>
    <row r="61" spans="1:11" ht="16.5" customHeight="1" thickBot="1">
      <c r="A61" s="106"/>
      <c r="B61" s="86"/>
      <c r="C61" s="86"/>
      <c r="D61" s="8" t="s">
        <v>31</v>
      </c>
      <c r="E61" s="32">
        <f>E60-E59</f>
        <v>-1000000</v>
      </c>
      <c r="F61" s="32">
        <v>0</v>
      </c>
      <c r="G61" s="32">
        <f>G60-G59</f>
        <v>0</v>
      </c>
      <c r="H61" s="41">
        <f t="shared" si="29"/>
        <v>-1000000</v>
      </c>
    </row>
    <row r="62" spans="1:11" ht="16.5" customHeight="1">
      <c r="A62" s="74" t="s">
        <v>7</v>
      </c>
      <c r="B62" s="75"/>
      <c r="C62" s="76"/>
      <c r="D62" s="13" t="s">
        <v>23</v>
      </c>
      <c r="E62" s="31">
        <f>E65+E68</f>
        <v>6020000</v>
      </c>
      <c r="F62" s="31">
        <v>0</v>
      </c>
      <c r="G62" s="31">
        <f>G65+G68</f>
        <v>0</v>
      </c>
      <c r="H62" s="40">
        <f>SUM(E62:G62)</f>
        <v>6020000</v>
      </c>
    </row>
    <row r="63" spans="1:11" ht="16.5" customHeight="1">
      <c r="A63" s="77"/>
      <c r="B63" s="78"/>
      <c r="C63" s="79"/>
      <c r="D63" s="8" t="s">
        <v>2</v>
      </c>
      <c r="E63" s="27">
        <f>E66+E69</f>
        <v>0</v>
      </c>
      <c r="F63" s="27">
        <v>0</v>
      </c>
      <c r="G63" s="27">
        <v>0</v>
      </c>
      <c r="H63" s="41">
        <f t="shared" ref="H63:H64" si="30">SUM(E63:G63)</f>
        <v>0</v>
      </c>
    </row>
    <row r="64" spans="1:11" ht="16.5" customHeight="1">
      <c r="A64" s="80"/>
      <c r="B64" s="81"/>
      <c r="C64" s="82"/>
      <c r="D64" s="8" t="s">
        <v>31</v>
      </c>
      <c r="E64" s="32">
        <f>E67+E70</f>
        <v>-6020000</v>
      </c>
      <c r="F64" s="32">
        <v>0</v>
      </c>
      <c r="G64" s="32">
        <f>G63-G62</f>
        <v>0</v>
      </c>
      <c r="H64" s="68">
        <f t="shared" si="30"/>
        <v>-6020000</v>
      </c>
    </row>
    <row r="65" spans="1:11" ht="16.5" customHeight="1">
      <c r="A65" s="105" t="s">
        <v>13</v>
      </c>
      <c r="B65" s="107" t="s">
        <v>13</v>
      </c>
      <c r="C65" s="84" t="s">
        <v>82</v>
      </c>
      <c r="D65" s="8" t="s">
        <v>23</v>
      </c>
      <c r="E65" s="27">
        <v>4354000</v>
      </c>
      <c r="F65" s="27">
        <v>0</v>
      </c>
      <c r="G65" s="27">
        <v>0</v>
      </c>
      <c r="H65" s="41">
        <f t="shared" ref="H65:H67" si="31">SUM(E65:G65)</f>
        <v>4354000</v>
      </c>
    </row>
    <row r="66" spans="1:11" ht="16.5" customHeight="1">
      <c r="A66" s="105"/>
      <c r="B66" s="107"/>
      <c r="C66" s="84"/>
      <c r="D66" s="8" t="s">
        <v>2</v>
      </c>
      <c r="E66" s="27">
        <v>0</v>
      </c>
      <c r="F66" s="27">
        <v>0</v>
      </c>
      <c r="G66" s="27">
        <v>0</v>
      </c>
      <c r="H66" s="41">
        <f t="shared" si="31"/>
        <v>0</v>
      </c>
      <c r="K66" s="20"/>
    </row>
    <row r="67" spans="1:11" ht="16.5" customHeight="1">
      <c r="A67" s="105"/>
      <c r="B67" s="107"/>
      <c r="C67" s="85"/>
      <c r="D67" s="8" t="s">
        <v>31</v>
      </c>
      <c r="E67" s="32">
        <f t="shared" ref="E67" si="32">E66-E65</f>
        <v>-4354000</v>
      </c>
      <c r="F67" s="32">
        <v>0</v>
      </c>
      <c r="G67" s="32">
        <f>G66-G65</f>
        <v>0</v>
      </c>
      <c r="H67" s="41">
        <f t="shared" si="31"/>
        <v>-4354000</v>
      </c>
    </row>
    <row r="68" spans="1:11" ht="16.5" customHeight="1">
      <c r="A68" s="105"/>
      <c r="B68" s="107"/>
      <c r="C68" s="84" t="s">
        <v>72</v>
      </c>
      <c r="D68" s="8" t="s">
        <v>23</v>
      </c>
      <c r="E68" s="27">
        <v>1666000</v>
      </c>
      <c r="F68" s="27">
        <v>0</v>
      </c>
      <c r="G68" s="27">
        <v>0</v>
      </c>
      <c r="H68" s="41">
        <f t="shared" ref="H68:H70" si="33">SUM(E68:G68)</f>
        <v>1666000</v>
      </c>
    </row>
    <row r="69" spans="1:11" ht="16.5" customHeight="1">
      <c r="A69" s="105"/>
      <c r="B69" s="107"/>
      <c r="C69" s="84"/>
      <c r="D69" s="8" t="s">
        <v>2</v>
      </c>
      <c r="E69" s="27">
        <v>0</v>
      </c>
      <c r="F69" s="27">
        <v>0</v>
      </c>
      <c r="G69" s="27">
        <v>0</v>
      </c>
      <c r="H69" s="41">
        <f t="shared" si="33"/>
        <v>0</v>
      </c>
      <c r="K69" s="20"/>
    </row>
    <row r="70" spans="1:11" ht="16.5" customHeight="1" thickBot="1">
      <c r="A70" s="106"/>
      <c r="B70" s="108"/>
      <c r="C70" s="86"/>
      <c r="D70" s="8" t="s">
        <v>31</v>
      </c>
      <c r="E70" s="32">
        <f t="shared" ref="E70" si="34">E69-E68</f>
        <v>-1666000</v>
      </c>
      <c r="F70" s="32">
        <v>0</v>
      </c>
      <c r="G70" s="32">
        <f>G69-G68</f>
        <v>0</v>
      </c>
      <c r="H70" s="41">
        <f t="shared" si="33"/>
        <v>-1666000</v>
      </c>
    </row>
    <row r="71" spans="1:11" ht="16.5" customHeight="1">
      <c r="A71" s="74" t="s">
        <v>7</v>
      </c>
      <c r="B71" s="75"/>
      <c r="C71" s="76"/>
      <c r="D71" s="13" t="s">
        <v>23</v>
      </c>
      <c r="E71" s="31">
        <f t="shared" ref="E71:H72" si="35">E74</f>
        <v>0</v>
      </c>
      <c r="F71" s="31">
        <f t="shared" si="35"/>
        <v>0</v>
      </c>
      <c r="G71" s="31">
        <f t="shared" si="35"/>
        <v>0</v>
      </c>
      <c r="H71" s="40">
        <f t="shared" si="35"/>
        <v>0</v>
      </c>
    </row>
    <row r="72" spans="1:11" ht="16.5" customHeight="1">
      <c r="A72" s="77"/>
      <c r="B72" s="78"/>
      <c r="C72" s="79"/>
      <c r="D72" s="8" t="s">
        <v>2</v>
      </c>
      <c r="E72" s="27">
        <v>0</v>
      </c>
      <c r="F72" s="27">
        <v>0</v>
      </c>
      <c r="G72" s="27">
        <f t="shared" si="35"/>
        <v>0</v>
      </c>
      <c r="H72" s="41">
        <f t="shared" si="35"/>
        <v>0</v>
      </c>
    </row>
    <row r="73" spans="1:11" ht="16.5" customHeight="1">
      <c r="A73" s="80"/>
      <c r="B73" s="81"/>
      <c r="C73" s="82"/>
      <c r="D73" s="8" t="s">
        <v>31</v>
      </c>
      <c r="E73" s="32">
        <f t="shared" ref="E73:H73" si="36">E72-E71</f>
        <v>0</v>
      </c>
      <c r="F73" s="32">
        <f t="shared" si="36"/>
        <v>0</v>
      </c>
      <c r="G73" s="32">
        <f t="shared" si="36"/>
        <v>0</v>
      </c>
      <c r="H73" s="42">
        <f t="shared" si="36"/>
        <v>0</v>
      </c>
    </row>
    <row r="74" spans="1:11" ht="16.5" customHeight="1">
      <c r="A74" s="87" t="s">
        <v>13</v>
      </c>
      <c r="B74" s="83" t="s">
        <v>84</v>
      </c>
      <c r="C74" s="83" t="s">
        <v>14</v>
      </c>
      <c r="D74" s="8" t="s">
        <v>23</v>
      </c>
      <c r="E74" s="27">
        <v>0</v>
      </c>
      <c r="F74" s="27">
        <v>0</v>
      </c>
      <c r="G74" s="27">
        <v>0</v>
      </c>
      <c r="H74" s="41">
        <f>SUM(E74:G74)</f>
        <v>0</v>
      </c>
    </row>
    <row r="75" spans="1:11" ht="16.5" customHeight="1">
      <c r="A75" s="88"/>
      <c r="B75" s="84"/>
      <c r="C75" s="84"/>
      <c r="D75" s="8" t="s">
        <v>2</v>
      </c>
      <c r="E75" s="27">
        <v>0</v>
      </c>
      <c r="F75" s="27">
        <v>0</v>
      </c>
      <c r="G75" s="27">
        <v>0</v>
      </c>
      <c r="H75" s="41">
        <f t="shared" ref="H75:H76" si="37">SUM(E75:G75)</f>
        <v>0</v>
      </c>
    </row>
    <row r="76" spans="1:11" ht="16.5" customHeight="1" thickBot="1">
      <c r="A76" s="89"/>
      <c r="B76" s="86"/>
      <c r="C76" s="86"/>
      <c r="D76" s="11" t="s">
        <v>31</v>
      </c>
      <c r="E76" s="33">
        <f>E75-E74</f>
        <v>0</v>
      </c>
      <c r="F76" s="33">
        <f t="shared" ref="F76" si="38">F75-F74</f>
        <v>0</v>
      </c>
      <c r="G76" s="33">
        <v>0</v>
      </c>
      <c r="H76" s="43">
        <f t="shared" si="37"/>
        <v>0</v>
      </c>
    </row>
    <row r="77" spans="1:11" ht="16.5" customHeight="1">
      <c r="A77" s="74" t="s">
        <v>7</v>
      </c>
      <c r="B77" s="75"/>
      <c r="C77" s="76"/>
      <c r="D77" s="13" t="s">
        <v>23</v>
      </c>
      <c r="E77" s="31">
        <f t="shared" ref="E77:H78" si="39">E80</f>
        <v>0</v>
      </c>
      <c r="F77" s="31">
        <f t="shared" si="39"/>
        <v>0</v>
      </c>
      <c r="G77" s="31">
        <f t="shared" si="39"/>
        <v>0</v>
      </c>
      <c r="H77" s="40">
        <f t="shared" si="39"/>
        <v>0</v>
      </c>
    </row>
    <row r="78" spans="1:11" ht="16.5" customHeight="1">
      <c r="A78" s="77"/>
      <c r="B78" s="78"/>
      <c r="C78" s="79"/>
      <c r="D78" s="8" t="s">
        <v>2</v>
      </c>
      <c r="E78" s="27">
        <f t="shared" si="39"/>
        <v>0</v>
      </c>
      <c r="F78" s="27">
        <f t="shared" si="39"/>
        <v>0</v>
      </c>
      <c r="G78" s="27">
        <f t="shared" si="39"/>
        <v>0</v>
      </c>
      <c r="H78" s="41">
        <f t="shared" si="39"/>
        <v>0</v>
      </c>
    </row>
    <row r="79" spans="1:11" ht="16.5" customHeight="1">
      <c r="A79" s="80"/>
      <c r="B79" s="81"/>
      <c r="C79" s="82"/>
      <c r="D79" s="8" t="s">
        <v>31</v>
      </c>
      <c r="E79" s="32">
        <f t="shared" ref="E79:H79" si="40">E78-E77</f>
        <v>0</v>
      </c>
      <c r="F79" s="32">
        <f t="shared" si="40"/>
        <v>0</v>
      </c>
      <c r="G79" s="32">
        <f t="shared" si="40"/>
        <v>0</v>
      </c>
      <c r="H79" s="42">
        <f t="shared" si="40"/>
        <v>0</v>
      </c>
    </row>
    <row r="80" spans="1:11" ht="16.5" customHeight="1">
      <c r="A80" s="110" t="s">
        <v>73</v>
      </c>
      <c r="B80" s="113" t="s">
        <v>73</v>
      </c>
      <c r="C80" s="83" t="s">
        <v>43</v>
      </c>
      <c r="D80" s="8" t="s">
        <v>23</v>
      </c>
      <c r="E80" s="27">
        <v>0</v>
      </c>
      <c r="F80" s="27">
        <v>0</v>
      </c>
      <c r="G80" s="27">
        <v>0</v>
      </c>
      <c r="H80" s="41">
        <f>SUM(E80:G80)</f>
        <v>0</v>
      </c>
    </row>
    <row r="81" spans="1:8" ht="16.5" customHeight="1">
      <c r="A81" s="111"/>
      <c r="B81" s="107"/>
      <c r="C81" s="84"/>
      <c r="D81" s="8" t="s">
        <v>2</v>
      </c>
      <c r="E81" s="27">
        <v>0</v>
      </c>
      <c r="F81" s="27">
        <v>0</v>
      </c>
      <c r="G81" s="27">
        <v>0</v>
      </c>
      <c r="H81" s="41">
        <f t="shared" ref="H81:H82" si="41">SUM(E81:G81)</f>
        <v>0</v>
      </c>
    </row>
    <row r="82" spans="1:8" ht="16.5" customHeight="1" thickBot="1">
      <c r="A82" s="112"/>
      <c r="B82" s="108"/>
      <c r="C82" s="86"/>
      <c r="D82" s="11" t="s">
        <v>31</v>
      </c>
      <c r="E82" s="33">
        <f>E81-E80</f>
        <v>0</v>
      </c>
      <c r="F82" s="33">
        <v>0</v>
      </c>
      <c r="G82" s="33">
        <f>G81-G80</f>
        <v>0</v>
      </c>
      <c r="H82" s="43">
        <f t="shared" si="41"/>
        <v>0</v>
      </c>
    </row>
    <row r="83" spans="1:8" ht="16.5" customHeight="1"/>
    <row r="84" spans="1:8" ht="16.5" customHeight="1"/>
    <row r="85" spans="1:8" ht="16.5" customHeight="1"/>
  </sheetData>
  <mergeCells count="48">
    <mergeCell ref="A1:H1"/>
    <mergeCell ref="A3:C3"/>
    <mergeCell ref="D3:D4"/>
    <mergeCell ref="E3:E4"/>
    <mergeCell ref="F3:F4"/>
    <mergeCell ref="G3:G4"/>
    <mergeCell ref="H3:H4"/>
    <mergeCell ref="A80:A82"/>
    <mergeCell ref="B80:B82"/>
    <mergeCell ref="C80:C82"/>
    <mergeCell ref="A5:C7"/>
    <mergeCell ref="A8:C10"/>
    <mergeCell ref="C11:C13"/>
    <mergeCell ref="C23:C25"/>
    <mergeCell ref="C20:C22"/>
    <mergeCell ref="C17:C19"/>
    <mergeCell ref="C14:C16"/>
    <mergeCell ref="A11:A25"/>
    <mergeCell ref="A44:A46"/>
    <mergeCell ref="A71:C73"/>
    <mergeCell ref="B74:B76"/>
    <mergeCell ref="C74:C76"/>
    <mergeCell ref="A74:A76"/>
    <mergeCell ref="A77:C79"/>
    <mergeCell ref="A29:A40"/>
    <mergeCell ref="B29:B40"/>
    <mergeCell ref="C44:C46"/>
    <mergeCell ref="A26:C28"/>
    <mergeCell ref="C29:C31"/>
    <mergeCell ref="C32:C34"/>
    <mergeCell ref="C35:C37"/>
    <mergeCell ref="C38:C40"/>
    <mergeCell ref="B44:B46"/>
    <mergeCell ref="C65:C67"/>
    <mergeCell ref="C53:C55"/>
    <mergeCell ref="C68:C70"/>
    <mergeCell ref="A41:C43"/>
    <mergeCell ref="C50:C52"/>
    <mergeCell ref="A47:C49"/>
    <mergeCell ref="A50:A55"/>
    <mergeCell ref="A59:A61"/>
    <mergeCell ref="A65:A70"/>
    <mergeCell ref="B50:B55"/>
    <mergeCell ref="A62:C64"/>
    <mergeCell ref="A56:C58"/>
    <mergeCell ref="C59:C61"/>
    <mergeCell ref="B59:B61"/>
    <mergeCell ref="B65:B70"/>
  </mergeCells>
  <phoneticPr fontId="2" type="noConversion"/>
  <printOptions horizontalCentered="1"/>
  <pageMargins left="0" right="0" top="0" bottom="0" header="0" footer="0"/>
  <pageSetup paperSize="9" scale="58" orientation="portrait" r:id="rId1"/>
  <ignoredErrors>
    <ignoredError sqref="E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세입세출예산총괄표</vt:lpstr>
      <vt:lpstr>세입 예산서</vt:lpstr>
      <vt:lpstr>세출 예산서</vt:lpstr>
      <vt:lpstr>'세입 예산서'!Print_Titles</vt:lpstr>
      <vt:lpstr>'세출 예산서'!Print_Titles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jhj</dc:creator>
  <cp:lastModifiedBy>주곡영문</cp:lastModifiedBy>
  <cp:lastPrinted>2020-03-09T05:49:25Z</cp:lastPrinted>
  <dcterms:created xsi:type="dcterms:W3CDTF">2017-01-20T05:10:18Z</dcterms:created>
  <dcterms:modified xsi:type="dcterms:W3CDTF">2021-03-16T21:57:48Z</dcterms:modified>
</cp:coreProperties>
</file>