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한승우\000- 용화천 용화지구\!! 성과품\08 용지 및 지장물 (설계도면 - 부대공(하천공))\"/>
    </mc:Choice>
  </mc:AlternateContent>
  <bookViews>
    <workbookView xWindow="0" yWindow="0" windowWidth="28800" windowHeight="12255" firstSheet="2" activeTab="4"/>
  </bookViews>
  <sheets>
    <sheet name="전체조서(실편입면적)" sheetId="1" state="hidden" r:id="rId1"/>
    <sheet name="국유지집계표 (2)" sheetId="16" state="hidden" r:id="rId2"/>
    <sheet name="사유지집계표" sheetId="7" r:id="rId3"/>
    <sheet name="사유지집계표 (2)" sheetId="19" state="hidden" r:id="rId4"/>
    <sheet name="사유지조서" sheetId="13" r:id="rId5"/>
    <sheet name="용지보상비-출력X" sheetId="5" state="hidden" r:id="rId6"/>
    <sheet name="Sheet1" sheetId="14" state="hidden" r:id="rId7"/>
    <sheet name="Sheet2" sheetId="15" state="hidden" r:id="rId8"/>
  </sheets>
  <externalReferences>
    <externalReference r:id="rId9"/>
    <externalReference r:id="rId10"/>
    <externalReference r:id="rId11"/>
  </externalReferences>
  <definedNames>
    <definedName name="_a1">#REF!</definedName>
    <definedName name="_Fill" hidden="1">'[1]1공구 배수통관 산출근거'!#REF!</definedName>
    <definedName name="_xlnm._FilterDatabase" localSheetId="4" hidden="1">사유지조서!$A$5:$II$161</definedName>
    <definedName name="_xlnm._FilterDatabase" localSheetId="0" hidden="1">'전체조서(실편입면적)'!$A$5:$IM$429</definedName>
    <definedName name="_Q23">#REF!</definedName>
    <definedName name="A2032.">#REF!</definedName>
    <definedName name="aa">#REF!</definedName>
    <definedName name="aaaa">#REF!</definedName>
    <definedName name="ahutotal">#REF!</definedName>
    <definedName name="all">#REF!</definedName>
    <definedName name="class">#REF!</definedName>
    <definedName name="data">#REF!</definedName>
    <definedName name="_xlnm.Database">#REF!</definedName>
    <definedName name="database2">#REF!</definedName>
    <definedName name="direction">#REF!,#REF!,#REF!</definedName>
    <definedName name="DLDL" hidden="1">'[1]1공구 배수통관 산출근거'!#REF!</definedName>
    <definedName name="FF" hidden="1">{#N/A,#N/A,FALSE,"표지목차"}</definedName>
    <definedName name="ffu">IF([2]sheets!XFD31="600W",[2]sheets!XEW1/1140,IF([2]sheets!XFD31="600L",[2]sheets!XEW1/1140,IF([2]sheets!XFD1="400W",[2]sheets!XEW1/1080,IF([2]sheets!XFD1="400L",[2]sheets!XEW1/1080,IF([2]sheets!XFD1="300W",[2]sheets!XEW1/960,IF([2]sheets!XFD1="300L",[2]sheets!XEW1/960,IF([2]sheets!XFD1="200L",[2]sheets!XEW1/900,"틀림")))))))</definedName>
    <definedName name="Front5">#REF!</definedName>
    <definedName name="jcode">#REF!</definedName>
    <definedName name="N">#REF!</definedName>
    <definedName name="_xlnm.Print_Area" localSheetId="1">'국유지집계표 (2)'!$A$1:$D$21</definedName>
    <definedName name="_xlnm.Print_Area" localSheetId="4">사유지조서!$A$1:$N$161</definedName>
    <definedName name="_xlnm.Print_Area" localSheetId="2">사유지집계표!$A$1:$D$21</definedName>
    <definedName name="_xlnm.Print_Area" localSheetId="3">'사유지집계표 (2)'!$A$1:$D$99</definedName>
    <definedName name="_xlnm.Print_Area" localSheetId="5">'용지보상비-출력X'!$A$1:$E$21</definedName>
    <definedName name="_xlnm.Print_Area" localSheetId="0">'전체조서(실편입면적)'!$A$1:$Q$435</definedName>
    <definedName name="_xlnm.Print_Area">#REF!</definedName>
    <definedName name="print_Titlen">#REF!</definedName>
    <definedName name="_xlnm.Print_Titles" localSheetId="4">사유지조서!$1:$5</definedName>
    <definedName name="_xlnm.Print_Titles" localSheetId="3">'사유지집계표 (2)'!$1:$4</definedName>
    <definedName name="_xlnm.Print_Titles" localSheetId="0">'전체조서(실편입면적)'!$1:$5</definedName>
    <definedName name="_xlnm.Print_Titles">#REF!</definedName>
    <definedName name="QW" hidden="1">{#N/A,#N/A,FALSE,"배수2"}</definedName>
    <definedName name="_xlnm.Recorder">#REF!</definedName>
    <definedName name="rksk" hidden="1">{#N/A,#N/A,FALSE,"배수1"}</definedName>
    <definedName name="rng">#REF!</definedName>
    <definedName name="RRR" hidden="1">{#N/A,#N/A,FALSE,"포장2"}</definedName>
    <definedName name="SDCFG\" hidden="1">{#N/A,#N/A,FALSE,"운반시간"}</definedName>
    <definedName name="SDF" hidden="1">{#N/A,#N/A,FALSE,"혼합골재"}</definedName>
    <definedName name="ss">#REF!</definedName>
    <definedName name="su">#REF!</definedName>
    <definedName name="wrn.2번." hidden="1">{#N/A,#N/A,FALSE,"2~8번"}</definedName>
    <definedName name="wrn.골재소요량." hidden="1">{#N/A,#N/A,FALSE,"골재소요량";#N/A,#N/A,FALSE,"골재소요량"}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목차." hidden="1">{#N/A,#N/A,FALSE,"표지목차"}</definedName>
    <definedName name="wrn.혼합골재." hidden="1">{#N/A,#N/A,FALSE,"혼합골재"}</definedName>
    <definedName name="교대펄근집계" hidden="1">{#N/A,#N/A,FALSE,"배수1"}</definedName>
    <definedName name="ㅁㄴㅇ" hidden="1">{#N/A,#N/A,FALSE,"배수1"}</definedName>
    <definedName name="매크로11">[3]!매크로11</definedName>
    <definedName name="매크로4">[3]!매크로4</definedName>
    <definedName name="보상비1">#REF!</definedName>
    <definedName name="사진1">#REF!</definedName>
    <definedName name="사진2">#REF!</definedName>
    <definedName name="소스테이블">#REF!</definedName>
    <definedName name="ㅇㅇㅇ" hidden="1">{#N/A,#N/A,FALSE,"배수1"}</definedName>
    <definedName name="이정" hidden="1">{#N/A,#N/A,FALSE,"2~8번"}</definedName>
    <definedName name="ㅈ" hidden="1">{#N/A,#N/A,FALSE,"혼합골재"}</definedName>
    <definedName name="ㅈㅈ" hidden="1">{#N/A,#N/A,FALSE,"표지목차"}</definedName>
    <definedName name="지">#REF!</definedName>
    <definedName name="집수정1" hidden="1">{#N/A,#N/A,FALSE,"배수1"}</definedName>
    <definedName name="집수정1최종" hidden="1">{#N/A,#N/A,FALSE,"2~8번"}</definedName>
    <definedName name="ㅌㅊㅀ" hidden="1">{#N/A,#N/A,FALSE,"운반시간"}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59" i="13" l="1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58" i="13" l="1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C8" i="19" l="1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7" i="19"/>
  <c r="C6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8" i="19"/>
  <c r="B9" i="19"/>
  <c r="B10" i="19"/>
  <c r="B11" i="19"/>
  <c r="B12" i="19"/>
  <c r="B13" i="19"/>
  <c r="B14" i="19"/>
  <c r="B15" i="19"/>
  <c r="B16" i="19"/>
  <c r="B17" i="19"/>
  <c r="B18" i="19"/>
  <c r="B7" i="19"/>
  <c r="B6" i="19"/>
  <c r="C7" i="16" l="1"/>
  <c r="C8" i="16"/>
  <c r="C9" i="16"/>
  <c r="C10" i="16"/>
  <c r="C11" i="16"/>
  <c r="C12" i="16"/>
  <c r="C13" i="16"/>
  <c r="C14" i="16"/>
  <c r="C15" i="16"/>
  <c r="C6" i="16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6" i="7"/>
  <c r="B15" i="16" l="1"/>
  <c r="B14" i="16"/>
  <c r="B13" i="16"/>
  <c r="B12" i="16"/>
  <c r="B11" i="16"/>
  <c r="B10" i="16"/>
  <c r="B9" i="16"/>
  <c r="B8" i="16"/>
  <c r="B7" i="16"/>
  <c r="B6" i="16"/>
  <c r="A2" i="19" l="1"/>
  <c r="C5" i="19" l="1"/>
  <c r="B5" i="19"/>
  <c r="V370" i="1" l="1"/>
  <c r="V362" i="1"/>
  <c r="V359" i="1"/>
  <c r="V358" i="1"/>
  <c r="V336" i="1"/>
  <c r="T426" i="1"/>
  <c r="T414" i="1"/>
  <c r="T413" i="1"/>
  <c r="T398" i="1"/>
  <c r="T396" i="1"/>
  <c r="T395" i="1"/>
  <c r="T391" i="1"/>
  <c r="T387" i="1"/>
  <c r="T382" i="1"/>
  <c r="T381" i="1"/>
  <c r="T380" i="1"/>
  <c r="T379" i="1"/>
  <c r="T377" i="1"/>
  <c r="T374" i="1"/>
  <c r="T372" i="1"/>
  <c r="T370" i="1"/>
  <c r="T362" i="1"/>
  <c r="T359" i="1"/>
  <c r="T358" i="1"/>
  <c r="T336" i="1"/>
  <c r="T335" i="1"/>
  <c r="T333" i="1"/>
  <c r="T332" i="1"/>
  <c r="T331" i="1"/>
  <c r="T320" i="1"/>
  <c r="T319" i="1"/>
  <c r="T305" i="1"/>
  <c r="T304" i="1"/>
  <c r="T302" i="1"/>
  <c r="T299" i="1"/>
  <c r="T298" i="1"/>
  <c r="T296" i="1"/>
  <c r="T294" i="1"/>
  <c r="T293" i="1"/>
  <c r="T290" i="1"/>
  <c r="T289" i="1"/>
  <c r="T288" i="1"/>
  <c r="T287" i="1"/>
  <c r="T281" i="1"/>
  <c r="T280" i="1"/>
  <c r="T279" i="1"/>
  <c r="T277" i="1"/>
  <c r="T276" i="1"/>
  <c r="T273" i="1"/>
  <c r="T268" i="1"/>
  <c r="T264" i="1"/>
  <c r="T258" i="1"/>
  <c r="T254" i="1"/>
  <c r="T253" i="1"/>
  <c r="T252" i="1"/>
  <c r="T250" i="1"/>
  <c r="T249" i="1"/>
  <c r="T248" i="1"/>
  <c r="T243" i="1"/>
  <c r="T241" i="1"/>
  <c r="T240" i="1"/>
  <c r="T237" i="1"/>
  <c r="T234" i="1"/>
  <c r="T233" i="1"/>
  <c r="T232" i="1"/>
  <c r="T231" i="1"/>
  <c r="T227" i="1"/>
  <c r="T226" i="1"/>
  <c r="T224" i="1"/>
  <c r="T223" i="1"/>
  <c r="T222" i="1"/>
  <c r="T221" i="1"/>
  <c r="T220" i="1"/>
  <c r="T219" i="1"/>
  <c r="T218" i="1"/>
  <c r="T217" i="1"/>
  <c r="T212" i="1"/>
  <c r="T209" i="1"/>
  <c r="T208" i="1"/>
  <c r="T207" i="1"/>
  <c r="T206" i="1"/>
  <c r="T205" i="1"/>
  <c r="T203" i="1"/>
  <c r="T202" i="1"/>
  <c r="T201" i="1"/>
  <c r="T200" i="1"/>
  <c r="T198" i="1"/>
  <c r="T196" i="1"/>
  <c r="T194" i="1"/>
  <c r="T193" i="1"/>
  <c r="T192" i="1"/>
  <c r="T191" i="1"/>
  <c r="T190" i="1"/>
  <c r="T189" i="1"/>
  <c r="T186" i="1"/>
  <c r="T183" i="1"/>
  <c r="T177" i="1"/>
  <c r="T173" i="1"/>
  <c r="T163" i="1"/>
  <c r="T162" i="1"/>
  <c r="T161" i="1"/>
  <c r="T159" i="1"/>
  <c r="T157" i="1"/>
  <c r="T155" i="1"/>
  <c r="T153" i="1"/>
  <c r="T152" i="1"/>
  <c r="T151" i="1"/>
  <c r="T148" i="1"/>
  <c r="T146" i="1"/>
  <c r="T144" i="1"/>
  <c r="T142" i="1"/>
  <c r="T138" i="1"/>
  <c r="T135" i="1"/>
  <c r="T133" i="1"/>
  <c r="T129" i="1"/>
  <c r="T124" i="1"/>
  <c r="T122" i="1"/>
  <c r="T119" i="1"/>
  <c r="T118" i="1"/>
  <c r="T116" i="1"/>
  <c r="T115" i="1"/>
  <c r="T109" i="1"/>
  <c r="T108" i="1"/>
  <c r="T100" i="1"/>
  <c r="T99" i="1"/>
  <c r="T98" i="1"/>
  <c r="T96" i="1"/>
  <c r="T94" i="1"/>
  <c r="T91" i="1"/>
  <c r="T89" i="1"/>
  <c r="T86" i="1"/>
  <c r="T85" i="1"/>
  <c r="T81" i="1"/>
  <c r="T72" i="1"/>
  <c r="T68" i="1"/>
  <c r="T67" i="1"/>
  <c r="T66" i="1"/>
  <c r="T65" i="1"/>
  <c r="T64" i="1"/>
  <c r="T62" i="1"/>
  <c r="T61" i="1"/>
  <c r="T60" i="1"/>
  <c r="T59" i="1"/>
  <c r="U59" i="1" s="1"/>
  <c r="T57" i="1"/>
  <c r="T55" i="1"/>
  <c r="T53" i="1"/>
  <c r="T52" i="1"/>
  <c r="T49" i="1"/>
  <c r="T45" i="1"/>
  <c r="T43" i="1"/>
  <c r="T42" i="1"/>
  <c r="T40" i="1"/>
  <c r="T39" i="1"/>
  <c r="T38" i="1"/>
  <c r="T36" i="1"/>
  <c r="T33" i="1"/>
  <c r="T14" i="1"/>
  <c r="T10" i="1"/>
  <c r="T9" i="1"/>
  <c r="R354" i="1" l="1"/>
  <c r="R313" i="1"/>
  <c r="S313" i="1" s="1"/>
  <c r="T313" i="1"/>
  <c r="U313" i="1" s="1"/>
  <c r="R315" i="1"/>
  <c r="S315" i="1" s="1"/>
  <c r="T315" i="1"/>
  <c r="U315" i="1" s="1"/>
  <c r="R316" i="1"/>
  <c r="S316" i="1" s="1"/>
  <c r="T316" i="1"/>
  <c r="U316" i="1" s="1"/>
  <c r="R336" i="1"/>
  <c r="S336" i="1" s="1"/>
  <c r="U336" i="1"/>
  <c r="R339" i="1"/>
  <c r="S339" i="1" s="1"/>
  <c r="T339" i="1"/>
  <c r="U339" i="1" s="1"/>
  <c r="R348" i="1"/>
  <c r="S348" i="1" s="1"/>
  <c r="T348" i="1"/>
  <c r="U348" i="1" s="1"/>
  <c r="R369" i="1"/>
  <c r="S369" i="1" s="1"/>
  <c r="T369" i="1"/>
  <c r="U369" i="1" s="1"/>
  <c r="R370" i="1"/>
  <c r="S370" i="1" s="1"/>
  <c r="U370" i="1"/>
  <c r="U296" i="1"/>
  <c r="R296" i="1"/>
  <c r="S296" i="1" s="1"/>
  <c r="V296" i="1"/>
  <c r="U220" i="1"/>
  <c r="R220" i="1"/>
  <c r="S220" i="1" s="1"/>
  <c r="V220" i="1"/>
  <c r="R350" i="1"/>
  <c r="S350" i="1" s="1"/>
  <c r="V350" i="1"/>
  <c r="U413" i="1"/>
  <c r="S321" i="1"/>
  <c r="V321" i="1"/>
  <c r="AR321" i="1"/>
  <c r="R413" i="1"/>
  <c r="S413" i="1" s="1"/>
  <c r="V413" i="1"/>
  <c r="R415" i="1"/>
  <c r="S415" i="1" s="1"/>
  <c r="AM404" i="1"/>
  <c r="R406" i="1"/>
  <c r="S406" i="1" s="1"/>
  <c r="R404" i="1"/>
  <c r="S404" i="1" s="1"/>
  <c r="AM406" i="1"/>
  <c r="AM403" i="1"/>
  <c r="S403" i="1"/>
  <c r="R408" i="1"/>
  <c r="S408" i="1" s="1"/>
  <c r="V408" i="1"/>
  <c r="AR408" i="1"/>
  <c r="AM408" i="1"/>
  <c r="U248" i="1"/>
  <c r="R248" i="1"/>
  <c r="S248" i="1" s="1"/>
  <c r="V248" i="1"/>
  <c r="AR248" i="1"/>
  <c r="AM248" i="1"/>
  <c r="AM82" i="1"/>
  <c r="R82" i="1"/>
  <c r="S82" i="1" s="1"/>
  <c r="V82" i="1"/>
  <c r="AR82" i="1"/>
  <c r="R72" i="1"/>
  <c r="S72" i="1" s="1"/>
  <c r="V72" i="1"/>
  <c r="AR72" i="1"/>
  <c r="AM72" i="1"/>
  <c r="AM61" i="1"/>
  <c r="R61" i="1"/>
  <c r="S61" i="1" s="1"/>
  <c r="V61" i="1"/>
  <c r="AR61" i="1"/>
  <c r="AN72" i="1" l="1"/>
  <c r="U72" i="1"/>
  <c r="AN61" i="1"/>
  <c r="U61" i="1"/>
  <c r="AN408" i="1"/>
  <c r="U408" i="1"/>
  <c r="AN406" i="1"/>
  <c r="U406" i="1"/>
  <c r="AN404" i="1"/>
  <c r="U404" i="1"/>
  <c r="AN403" i="1"/>
  <c r="U403" i="1"/>
  <c r="AN370" i="1"/>
  <c r="AN369" i="1"/>
  <c r="AN350" i="1"/>
  <c r="U350" i="1"/>
  <c r="AN82" i="1"/>
  <c r="U82" i="1"/>
  <c r="AN316" i="1"/>
  <c r="AN315" i="1"/>
  <c r="AN313" i="1"/>
  <c r="AN296" i="1"/>
  <c r="R367" i="1" l="1"/>
  <c r="S367" i="1" s="1"/>
  <c r="U367" i="1"/>
  <c r="V367" i="1"/>
  <c r="AM367" i="1"/>
  <c r="AN367" i="1"/>
  <c r="R411" i="1" l="1"/>
  <c r="R410" i="1"/>
  <c r="S410" i="1" s="1"/>
  <c r="U410" i="1"/>
  <c r="V410" i="1"/>
  <c r="AM410" i="1"/>
  <c r="AN410" i="1"/>
  <c r="AM60" i="1"/>
  <c r="AM110" i="1"/>
  <c r="AM258" i="1"/>
  <c r="AM276" i="1"/>
  <c r="AM355" i="1"/>
  <c r="R294" i="1" l="1"/>
  <c r="S294" i="1" s="1"/>
  <c r="U294" i="1"/>
  <c r="V294" i="1"/>
  <c r="AM294" i="1"/>
  <c r="AN294" i="1"/>
  <c r="S354" i="1" l="1"/>
  <c r="U354" i="1"/>
  <c r="V354" i="1"/>
  <c r="AM354" i="1"/>
  <c r="AN354" i="1"/>
  <c r="S411" i="1"/>
  <c r="U411" i="1"/>
  <c r="V411" i="1"/>
  <c r="AM411" i="1"/>
  <c r="AN411" i="1"/>
  <c r="R318" i="1"/>
  <c r="S318" i="1" s="1"/>
  <c r="U318" i="1"/>
  <c r="V318" i="1"/>
  <c r="AM318" i="1"/>
  <c r="AN318" i="1"/>
  <c r="R320" i="1"/>
  <c r="S320" i="1" s="1"/>
  <c r="U320" i="1"/>
  <c r="V320" i="1"/>
  <c r="AM320" i="1"/>
  <c r="AN320" i="1"/>
  <c r="R7" i="1"/>
  <c r="S7" i="1" s="1"/>
  <c r="U7" i="1"/>
  <c r="V7" i="1"/>
  <c r="R8" i="1"/>
  <c r="S8" i="1" s="1"/>
  <c r="T8" i="1"/>
  <c r="U8" i="1" s="1"/>
  <c r="V8" i="1"/>
  <c r="R10" i="1"/>
  <c r="S10" i="1" s="1"/>
  <c r="U10" i="1"/>
  <c r="V10" i="1"/>
  <c r="R11" i="1"/>
  <c r="S11" i="1" s="1"/>
  <c r="U11" i="1"/>
  <c r="V11" i="1"/>
  <c r="R12" i="1"/>
  <c r="S12" i="1" s="1"/>
  <c r="U12" i="1"/>
  <c r="V12" i="1"/>
  <c r="R13" i="1"/>
  <c r="S13" i="1" s="1"/>
  <c r="U13" i="1"/>
  <c r="V13" i="1"/>
  <c r="R14" i="1"/>
  <c r="S14" i="1" s="1"/>
  <c r="U14" i="1"/>
  <c r="V14" i="1"/>
  <c r="R15" i="1"/>
  <c r="S15" i="1" s="1"/>
  <c r="R16" i="1"/>
  <c r="S16" i="1" s="1"/>
  <c r="U16" i="1"/>
  <c r="V16" i="1"/>
  <c r="R18" i="1"/>
  <c r="S18" i="1" s="1"/>
  <c r="U18" i="1"/>
  <c r="V18" i="1"/>
  <c r="R19" i="1"/>
  <c r="S19" i="1" s="1"/>
  <c r="U19" i="1"/>
  <c r="V19" i="1"/>
  <c r="R20" i="1"/>
  <c r="S20" i="1" s="1"/>
  <c r="U20" i="1"/>
  <c r="V20" i="1"/>
  <c r="S21" i="1"/>
  <c r="T21" i="1"/>
  <c r="U21" i="1" s="1"/>
  <c r="V21" i="1"/>
  <c r="R22" i="1"/>
  <c r="S22" i="1" s="1"/>
  <c r="U22" i="1"/>
  <c r="V22" i="1"/>
  <c r="R23" i="1"/>
  <c r="S23" i="1" s="1"/>
  <c r="U23" i="1"/>
  <c r="V23" i="1"/>
  <c r="R24" i="1"/>
  <c r="S24" i="1" s="1"/>
  <c r="U24" i="1"/>
  <c r="V24" i="1"/>
  <c r="R26" i="1"/>
  <c r="S26" i="1" s="1"/>
  <c r="U26" i="1"/>
  <c r="V26" i="1"/>
  <c r="R25" i="1"/>
  <c r="S25" i="1" s="1"/>
  <c r="U25" i="1"/>
  <c r="V25" i="1"/>
  <c r="R27" i="1"/>
  <c r="S27" i="1" s="1"/>
  <c r="U27" i="1"/>
  <c r="V27" i="1"/>
  <c r="R28" i="1"/>
  <c r="S28" i="1" s="1"/>
  <c r="U28" i="1"/>
  <c r="V28" i="1"/>
  <c r="R29" i="1"/>
  <c r="S29" i="1" s="1"/>
  <c r="U29" i="1"/>
  <c r="V29" i="1"/>
  <c r="R30" i="1"/>
  <c r="S30" i="1" s="1"/>
  <c r="U30" i="1"/>
  <c r="V30" i="1"/>
  <c r="R31" i="1"/>
  <c r="S31" i="1" s="1"/>
  <c r="U31" i="1"/>
  <c r="V31" i="1"/>
  <c r="R32" i="1"/>
  <c r="S32" i="1" s="1"/>
  <c r="U32" i="1"/>
  <c r="V32" i="1"/>
  <c r="R33" i="1"/>
  <c r="S33" i="1" s="1"/>
  <c r="U33" i="1"/>
  <c r="V33" i="1"/>
  <c r="R34" i="1"/>
  <c r="S34" i="1" s="1"/>
  <c r="U34" i="1"/>
  <c r="V34" i="1"/>
  <c r="R35" i="1"/>
  <c r="S35" i="1" s="1"/>
  <c r="U35" i="1"/>
  <c r="V35" i="1"/>
  <c r="R37" i="1"/>
  <c r="S37" i="1" s="1"/>
  <c r="U37" i="1"/>
  <c r="V37" i="1"/>
  <c r="R39" i="1"/>
  <c r="S39" i="1" s="1"/>
  <c r="U39" i="1"/>
  <c r="V39" i="1"/>
  <c r="R40" i="1"/>
  <c r="S40" i="1" s="1"/>
  <c r="U40" i="1"/>
  <c r="V40" i="1"/>
  <c r="R41" i="1"/>
  <c r="S41" i="1" s="1"/>
  <c r="U41" i="1"/>
  <c r="V41" i="1"/>
  <c r="R44" i="1"/>
  <c r="S44" i="1" s="1"/>
  <c r="U44" i="1"/>
  <c r="V44" i="1"/>
  <c r="R46" i="1"/>
  <c r="S46" i="1" s="1"/>
  <c r="U46" i="1"/>
  <c r="V46" i="1"/>
  <c r="R48" i="1"/>
  <c r="S48" i="1" s="1"/>
  <c r="U48" i="1"/>
  <c r="V48" i="1"/>
  <c r="R51" i="1"/>
  <c r="S51" i="1" s="1"/>
  <c r="U51" i="1"/>
  <c r="V51" i="1"/>
  <c r="R54" i="1"/>
  <c r="S54" i="1" s="1"/>
  <c r="U54" i="1"/>
  <c r="V54" i="1"/>
  <c r="R56" i="1"/>
  <c r="S56" i="1" s="1"/>
  <c r="U56" i="1"/>
  <c r="V56" i="1"/>
  <c r="R58" i="1"/>
  <c r="S58" i="1" s="1"/>
  <c r="U58" i="1"/>
  <c r="V58" i="1"/>
  <c r="R59" i="1"/>
  <c r="S59" i="1" s="1"/>
  <c r="V59" i="1"/>
  <c r="R62" i="1"/>
  <c r="S62" i="1" s="1"/>
  <c r="U62" i="1"/>
  <c r="V62" i="1"/>
  <c r="R63" i="1"/>
  <c r="S63" i="1" s="1"/>
  <c r="U63" i="1"/>
  <c r="V63" i="1"/>
  <c r="R64" i="1"/>
  <c r="S64" i="1" s="1"/>
  <c r="U64" i="1"/>
  <c r="V64" i="1"/>
  <c r="R65" i="1"/>
  <c r="S65" i="1" s="1"/>
  <c r="U65" i="1"/>
  <c r="V65" i="1"/>
  <c r="R66" i="1"/>
  <c r="S66" i="1" s="1"/>
  <c r="U66" i="1"/>
  <c r="V66" i="1"/>
  <c r="R67" i="1"/>
  <c r="S67" i="1" s="1"/>
  <c r="U67" i="1"/>
  <c r="V67" i="1"/>
  <c r="R68" i="1"/>
  <c r="S68" i="1" s="1"/>
  <c r="U68" i="1"/>
  <c r="V68" i="1"/>
  <c r="R69" i="1"/>
  <c r="S69" i="1" s="1"/>
  <c r="U69" i="1"/>
  <c r="V69" i="1"/>
  <c r="R70" i="1"/>
  <c r="S70" i="1" s="1"/>
  <c r="U70" i="1"/>
  <c r="V70" i="1"/>
  <c r="R71" i="1"/>
  <c r="S71" i="1" s="1"/>
  <c r="U71" i="1"/>
  <c r="V71" i="1"/>
  <c r="R73" i="1"/>
  <c r="S73" i="1" s="1"/>
  <c r="U73" i="1"/>
  <c r="V73" i="1"/>
  <c r="R75" i="1"/>
  <c r="S75" i="1" s="1"/>
  <c r="U75" i="1"/>
  <c r="V75" i="1"/>
  <c r="R74" i="1"/>
  <c r="S74" i="1" s="1"/>
  <c r="U74" i="1"/>
  <c r="V74" i="1"/>
  <c r="R76" i="1"/>
  <c r="S76" i="1" s="1"/>
  <c r="U76" i="1"/>
  <c r="V76" i="1"/>
  <c r="R77" i="1"/>
  <c r="S77" i="1" s="1"/>
  <c r="U77" i="1"/>
  <c r="V77" i="1"/>
  <c r="R78" i="1"/>
  <c r="S78" i="1" s="1"/>
  <c r="U78" i="1"/>
  <c r="V78" i="1"/>
  <c r="R79" i="1"/>
  <c r="S79" i="1" s="1"/>
  <c r="U79" i="1"/>
  <c r="V79" i="1"/>
  <c r="R80" i="1"/>
  <c r="S80" i="1" s="1"/>
  <c r="U80" i="1"/>
  <c r="V80" i="1"/>
  <c r="R81" i="1"/>
  <c r="S81" i="1" s="1"/>
  <c r="U81" i="1"/>
  <c r="V81" i="1"/>
  <c r="R84" i="1"/>
  <c r="S84" i="1" s="1"/>
  <c r="U84" i="1"/>
  <c r="V84" i="1"/>
  <c r="R83" i="1"/>
  <c r="S83" i="1" s="1"/>
  <c r="U83" i="1"/>
  <c r="V83" i="1"/>
  <c r="R87" i="1"/>
  <c r="S87" i="1" s="1"/>
  <c r="U87" i="1"/>
  <c r="V87" i="1"/>
  <c r="R88" i="1"/>
  <c r="S88" i="1" s="1"/>
  <c r="U88" i="1"/>
  <c r="V88" i="1"/>
  <c r="R93" i="1"/>
  <c r="S93" i="1" s="1"/>
  <c r="U93" i="1"/>
  <c r="V93" i="1"/>
  <c r="R85" i="1"/>
  <c r="S85" i="1" s="1"/>
  <c r="U85" i="1"/>
  <c r="V85" i="1"/>
  <c r="R86" i="1"/>
  <c r="S86" i="1" s="1"/>
  <c r="U86" i="1"/>
  <c r="V86" i="1"/>
  <c r="R89" i="1"/>
  <c r="S89" i="1" s="1"/>
  <c r="U89" i="1"/>
  <c r="V89" i="1"/>
  <c r="R91" i="1"/>
  <c r="S91" i="1" s="1"/>
  <c r="U91" i="1"/>
  <c r="V91" i="1"/>
  <c r="R94" i="1"/>
  <c r="S94" i="1" s="1"/>
  <c r="U94" i="1"/>
  <c r="V94" i="1"/>
  <c r="R96" i="1"/>
  <c r="S96" i="1" s="1"/>
  <c r="U96" i="1"/>
  <c r="V96" i="1"/>
  <c r="R102" i="1"/>
  <c r="S102" i="1" s="1"/>
  <c r="U102" i="1"/>
  <c r="V102" i="1"/>
  <c r="R103" i="1"/>
  <c r="S103" i="1" s="1"/>
  <c r="U103" i="1"/>
  <c r="V103" i="1"/>
  <c r="R98" i="1"/>
  <c r="S98" i="1" s="1"/>
  <c r="U98" i="1"/>
  <c r="V98" i="1"/>
  <c r="R99" i="1"/>
  <c r="S99" i="1" s="1"/>
  <c r="U99" i="1"/>
  <c r="V99" i="1"/>
  <c r="R100" i="1"/>
  <c r="S100" i="1" s="1"/>
  <c r="U100" i="1"/>
  <c r="V100" i="1"/>
  <c r="R101" i="1"/>
  <c r="S101" i="1" s="1"/>
  <c r="U101" i="1"/>
  <c r="V101" i="1"/>
  <c r="R104" i="1"/>
  <c r="S104" i="1" s="1"/>
  <c r="U104" i="1"/>
  <c r="V104" i="1"/>
  <c r="R109" i="1"/>
  <c r="S109" i="1" s="1"/>
  <c r="U109" i="1"/>
  <c r="V109" i="1"/>
  <c r="R111" i="1"/>
  <c r="S111" i="1" s="1"/>
  <c r="U111" i="1"/>
  <c r="V111" i="1"/>
  <c r="R113" i="1"/>
  <c r="S113" i="1" s="1"/>
  <c r="U113" i="1"/>
  <c r="V113" i="1"/>
  <c r="R112" i="1"/>
  <c r="S112" i="1" s="1"/>
  <c r="U112" i="1"/>
  <c r="V112" i="1"/>
  <c r="R108" i="1"/>
  <c r="S108" i="1" s="1"/>
  <c r="U108" i="1"/>
  <c r="V108" i="1"/>
  <c r="R106" i="1"/>
  <c r="S106" i="1" s="1"/>
  <c r="U106" i="1"/>
  <c r="V106" i="1"/>
  <c r="R105" i="1"/>
  <c r="S105" i="1" s="1"/>
  <c r="U105" i="1"/>
  <c r="V105" i="1"/>
  <c r="R107" i="1"/>
  <c r="S107" i="1" s="1"/>
  <c r="U107" i="1"/>
  <c r="V107" i="1"/>
  <c r="R114" i="1"/>
  <c r="S114" i="1" s="1"/>
  <c r="U114" i="1"/>
  <c r="V114" i="1"/>
  <c r="R115" i="1"/>
  <c r="S115" i="1" s="1"/>
  <c r="U115" i="1"/>
  <c r="V115" i="1"/>
  <c r="R116" i="1"/>
  <c r="S116" i="1" s="1"/>
  <c r="U116" i="1"/>
  <c r="V116" i="1"/>
  <c r="R117" i="1"/>
  <c r="S117" i="1" s="1"/>
  <c r="U117" i="1"/>
  <c r="V117" i="1"/>
  <c r="R120" i="1"/>
  <c r="S120" i="1" s="1"/>
  <c r="U120" i="1"/>
  <c r="V120" i="1"/>
  <c r="R121" i="1"/>
  <c r="S121" i="1" s="1"/>
  <c r="U121" i="1"/>
  <c r="V121" i="1"/>
  <c r="R118" i="1"/>
  <c r="S118" i="1" s="1"/>
  <c r="U118" i="1"/>
  <c r="V118" i="1"/>
  <c r="R119" i="1"/>
  <c r="S119" i="1" s="1"/>
  <c r="U119" i="1"/>
  <c r="V119" i="1"/>
  <c r="R122" i="1"/>
  <c r="S122" i="1" s="1"/>
  <c r="U122" i="1"/>
  <c r="V122" i="1"/>
  <c r="R123" i="1"/>
  <c r="S123" i="1" s="1"/>
  <c r="U123" i="1"/>
  <c r="V123" i="1"/>
  <c r="R124" i="1"/>
  <c r="S124" i="1" s="1"/>
  <c r="U124" i="1"/>
  <c r="V124" i="1"/>
  <c r="R125" i="1"/>
  <c r="S125" i="1" s="1"/>
  <c r="U125" i="1"/>
  <c r="V125" i="1"/>
  <c r="R126" i="1"/>
  <c r="S126" i="1" s="1"/>
  <c r="U126" i="1"/>
  <c r="V126" i="1"/>
  <c r="R127" i="1"/>
  <c r="S127" i="1" s="1"/>
  <c r="U127" i="1"/>
  <c r="V127" i="1"/>
  <c r="R128" i="1"/>
  <c r="S128" i="1" s="1"/>
  <c r="U128" i="1"/>
  <c r="V128" i="1"/>
  <c r="R129" i="1"/>
  <c r="S129" i="1" s="1"/>
  <c r="U129" i="1"/>
  <c r="V129" i="1"/>
  <c r="R130" i="1"/>
  <c r="S130" i="1" s="1"/>
  <c r="U130" i="1"/>
  <c r="V130" i="1"/>
  <c r="R131" i="1"/>
  <c r="S131" i="1" s="1"/>
  <c r="U131" i="1"/>
  <c r="V131" i="1"/>
  <c r="R132" i="1"/>
  <c r="S132" i="1" s="1"/>
  <c r="U132" i="1"/>
  <c r="V132" i="1"/>
  <c r="R133" i="1"/>
  <c r="S133" i="1" s="1"/>
  <c r="U133" i="1"/>
  <c r="V133" i="1"/>
  <c r="R134" i="1"/>
  <c r="S134" i="1" s="1"/>
  <c r="U134" i="1"/>
  <c r="V134" i="1"/>
  <c r="R135" i="1"/>
  <c r="S135" i="1" s="1"/>
  <c r="U135" i="1"/>
  <c r="V135" i="1"/>
  <c r="R136" i="1"/>
  <c r="S136" i="1" s="1"/>
  <c r="U136" i="1"/>
  <c r="V136" i="1"/>
  <c r="R137" i="1"/>
  <c r="S137" i="1" s="1"/>
  <c r="U137" i="1"/>
  <c r="V137" i="1"/>
  <c r="R138" i="1"/>
  <c r="S138" i="1" s="1"/>
  <c r="U138" i="1"/>
  <c r="V138" i="1"/>
  <c r="R139" i="1"/>
  <c r="S139" i="1" s="1"/>
  <c r="U139" i="1"/>
  <c r="V139" i="1"/>
  <c r="S140" i="1"/>
  <c r="U140" i="1"/>
  <c r="V140" i="1"/>
  <c r="R142" i="1"/>
  <c r="S142" i="1" s="1"/>
  <c r="U142" i="1"/>
  <c r="V142" i="1"/>
  <c r="R143" i="1"/>
  <c r="S143" i="1" s="1"/>
  <c r="U143" i="1"/>
  <c r="V143" i="1"/>
  <c r="R144" i="1"/>
  <c r="S144" i="1" s="1"/>
  <c r="U144" i="1"/>
  <c r="V144" i="1"/>
  <c r="R145" i="1"/>
  <c r="S145" i="1" s="1"/>
  <c r="U145" i="1"/>
  <c r="V145" i="1"/>
  <c r="R146" i="1"/>
  <c r="S146" i="1" s="1"/>
  <c r="U146" i="1"/>
  <c r="V146" i="1"/>
  <c r="R147" i="1"/>
  <c r="S147" i="1" s="1"/>
  <c r="U147" i="1"/>
  <c r="V147" i="1"/>
  <c r="R148" i="1"/>
  <c r="S148" i="1" s="1"/>
  <c r="U148" i="1"/>
  <c r="V148" i="1"/>
  <c r="R150" i="1"/>
  <c r="S150" i="1" s="1"/>
  <c r="U150" i="1"/>
  <c r="V150" i="1"/>
  <c r="R149" i="1"/>
  <c r="S149" i="1" s="1"/>
  <c r="U149" i="1"/>
  <c r="V149" i="1"/>
  <c r="R151" i="1"/>
  <c r="S151" i="1" s="1"/>
  <c r="U151" i="1"/>
  <c r="V151" i="1"/>
  <c r="R152" i="1"/>
  <c r="S152" i="1" s="1"/>
  <c r="U152" i="1"/>
  <c r="V152" i="1"/>
  <c r="R153" i="1"/>
  <c r="S153" i="1" s="1"/>
  <c r="U153" i="1"/>
  <c r="V153" i="1"/>
  <c r="R154" i="1"/>
  <c r="S154" i="1" s="1"/>
  <c r="U154" i="1"/>
  <c r="V154" i="1"/>
  <c r="R155" i="1"/>
  <c r="S155" i="1" s="1"/>
  <c r="U155" i="1"/>
  <c r="V155" i="1"/>
  <c r="R157" i="1"/>
  <c r="S157" i="1" s="1"/>
  <c r="U157" i="1"/>
  <c r="V157" i="1"/>
  <c r="R158" i="1"/>
  <c r="S158" i="1" s="1"/>
  <c r="U158" i="1"/>
  <c r="V158" i="1"/>
  <c r="R160" i="1"/>
  <c r="S160" i="1" s="1"/>
  <c r="U160" i="1"/>
  <c r="V160" i="1"/>
  <c r="R159" i="1"/>
  <c r="S159" i="1" s="1"/>
  <c r="U159" i="1"/>
  <c r="V159" i="1"/>
  <c r="R161" i="1"/>
  <c r="S161" i="1" s="1"/>
  <c r="U161" i="1"/>
  <c r="V161" i="1"/>
  <c r="R162" i="1"/>
  <c r="S162" i="1" s="1"/>
  <c r="U162" i="1"/>
  <c r="V162" i="1"/>
  <c r="R163" i="1"/>
  <c r="S163" i="1" s="1"/>
  <c r="U163" i="1"/>
  <c r="V163" i="1"/>
  <c r="R164" i="1"/>
  <c r="S164" i="1" s="1"/>
  <c r="U164" i="1"/>
  <c r="V164" i="1"/>
  <c r="R166" i="1"/>
  <c r="S166" i="1" s="1"/>
  <c r="U166" i="1"/>
  <c r="V166" i="1"/>
  <c r="R165" i="1"/>
  <c r="S165" i="1" s="1"/>
  <c r="U165" i="1"/>
  <c r="V165" i="1"/>
  <c r="R167" i="1"/>
  <c r="S167" i="1" s="1"/>
  <c r="U167" i="1"/>
  <c r="V167" i="1"/>
  <c r="R168" i="1"/>
  <c r="S168" i="1" s="1"/>
  <c r="U168" i="1"/>
  <c r="V168" i="1"/>
  <c r="R169" i="1"/>
  <c r="S169" i="1" s="1"/>
  <c r="U169" i="1"/>
  <c r="V169" i="1"/>
  <c r="R170" i="1"/>
  <c r="S170" i="1" s="1"/>
  <c r="U170" i="1"/>
  <c r="V170" i="1"/>
  <c r="R172" i="1"/>
  <c r="S172" i="1" s="1"/>
  <c r="U172" i="1"/>
  <c r="V172" i="1"/>
  <c r="R173" i="1"/>
  <c r="S173" i="1" s="1"/>
  <c r="U173" i="1"/>
  <c r="V173" i="1"/>
  <c r="R174" i="1"/>
  <c r="S174" i="1" s="1"/>
  <c r="U174" i="1"/>
  <c r="V174" i="1"/>
  <c r="R175" i="1"/>
  <c r="S175" i="1" s="1"/>
  <c r="U175" i="1"/>
  <c r="V175" i="1"/>
  <c r="R177" i="1"/>
  <c r="S177" i="1" s="1"/>
  <c r="U177" i="1"/>
  <c r="V177" i="1"/>
  <c r="R178" i="1"/>
  <c r="S178" i="1" s="1"/>
  <c r="U178" i="1"/>
  <c r="V178" i="1"/>
  <c r="R179" i="1"/>
  <c r="S179" i="1" s="1"/>
  <c r="U179" i="1"/>
  <c r="V179" i="1"/>
  <c r="R183" i="1"/>
  <c r="S183" i="1" s="1"/>
  <c r="U183" i="1"/>
  <c r="V183" i="1"/>
  <c r="R181" i="1"/>
  <c r="S181" i="1" s="1"/>
  <c r="U181" i="1"/>
  <c r="V181" i="1"/>
  <c r="R184" i="1"/>
  <c r="S184" i="1" s="1"/>
  <c r="U184" i="1"/>
  <c r="V184" i="1"/>
  <c r="R185" i="1"/>
  <c r="S185" i="1" s="1"/>
  <c r="U185" i="1"/>
  <c r="V185" i="1"/>
  <c r="R186" i="1"/>
  <c r="S186" i="1" s="1"/>
  <c r="U186" i="1"/>
  <c r="V186" i="1"/>
  <c r="R187" i="1"/>
  <c r="S187" i="1" s="1"/>
  <c r="U187" i="1"/>
  <c r="V187" i="1"/>
  <c r="R188" i="1"/>
  <c r="S188" i="1" s="1"/>
  <c r="U188" i="1"/>
  <c r="V188" i="1"/>
  <c r="R189" i="1"/>
  <c r="S189" i="1" s="1"/>
  <c r="U189" i="1"/>
  <c r="V189" i="1"/>
  <c r="R190" i="1"/>
  <c r="S190" i="1" s="1"/>
  <c r="U190" i="1"/>
  <c r="V190" i="1"/>
  <c r="R191" i="1"/>
  <c r="S191" i="1" s="1"/>
  <c r="U191" i="1"/>
  <c r="V191" i="1"/>
  <c r="R192" i="1"/>
  <c r="S192" i="1" s="1"/>
  <c r="U192" i="1"/>
  <c r="V192" i="1"/>
  <c r="R193" i="1"/>
  <c r="S193" i="1" s="1"/>
  <c r="U193" i="1"/>
  <c r="V193" i="1"/>
  <c r="R194" i="1"/>
  <c r="S194" i="1" s="1"/>
  <c r="U194" i="1"/>
  <c r="V194" i="1"/>
  <c r="S195" i="1"/>
  <c r="U195" i="1"/>
  <c r="V195" i="1"/>
  <c r="R196" i="1"/>
  <c r="S196" i="1" s="1"/>
  <c r="U196" i="1"/>
  <c r="V196" i="1"/>
  <c r="R198" i="1"/>
  <c r="S198" i="1" s="1"/>
  <c r="U198" i="1"/>
  <c r="V198" i="1"/>
  <c r="R197" i="1"/>
  <c r="S197" i="1" s="1"/>
  <c r="U197" i="1"/>
  <c r="V197" i="1"/>
  <c r="S199" i="1"/>
  <c r="U199" i="1"/>
  <c r="V199" i="1"/>
  <c r="R200" i="1"/>
  <c r="S200" i="1" s="1"/>
  <c r="U200" i="1"/>
  <c r="V200" i="1"/>
  <c r="R201" i="1"/>
  <c r="S201" i="1" s="1"/>
  <c r="U201" i="1"/>
  <c r="V201" i="1"/>
  <c r="R202" i="1"/>
  <c r="S202" i="1" s="1"/>
  <c r="U202" i="1"/>
  <c r="V202" i="1"/>
  <c r="S204" i="1"/>
  <c r="U204" i="1"/>
  <c r="V204" i="1"/>
  <c r="R205" i="1"/>
  <c r="S205" i="1" s="1"/>
  <c r="U205" i="1"/>
  <c r="V205" i="1"/>
  <c r="R206" i="1"/>
  <c r="S206" i="1" s="1"/>
  <c r="U206" i="1"/>
  <c r="V206" i="1"/>
  <c r="R207" i="1"/>
  <c r="S207" i="1" s="1"/>
  <c r="U207" i="1"/>
  <c r="V207" i="1"/>
  <c r="R208" i="1"/>
  <c r="S208" i="1" s="1"/>
  <c r="U208" i="1"/>
  <c r="V208" i="1"/>
  <c r="R210" i="1"/>
  <c r="S210" i="1" s="1"/>
  <c r="U210" i="1"/>
  <c r="V210" i="1"/>
  <c r="S211" i="1"/>
  <c r="T211" i="1"/>
  <c r="U211" i="1" s="1"/>
  <c r="V211" i="1"/>
  <c r="R212" i="1"/>
  <c r="S212" i="1" s="1"/>
  <c r="U212" i="1"/>
  <c r="V212" i="1"/>
  <c r="S213" i="1"/>
  <c r="T213" i="1"/>
  <c r="U213" i="1" s="1"/>
  <c r="V213" i="1"/>
  <c r="S214" i="1"/>
  <c r="T214" i="1"/>
  <c r="U214" i="1" s="1"/>
  <c r="V214" i="1"/>
  <c r="S215" i="1"/>
  <c r="U215" i="1"/>
  <c r="V215" i="1"/>
  <c r="S216" i="1"/>
  <c r="U216" i="1"/>
  <c r="V216" i="1"/>
  <c r="R217" i="1"/>
  <c r="S217" i="1" s="1"/>
  <c r="U217" i="1"/>
  <c r="V217" i="1"/>
  <c r="R218" i="1"/>
  <c r="S218" i="1" s="1"/>
  <c r="U218" i="1"/>
  <c r="V218" i="1"/>
  <c r="R219" i="1"/>
  <c r="S219" i="1" s="1"/>
  <c r="U219" i="1"/>
  <c r="V219" i="1"/>
  <c r="R221" i="1"/>
  <c r="S221" i="1" s="1"/>
  <c r="U221" i="1"/>
  <c r="V221" i="1"/>
  <c r="R222" i="1"/>
  <c r="S222" i="1" s="1"/>
  <c r="U222" i="1"/>
  <c r="V222" i="1"/>
  <c r="R223" i="1"/>
  <c r="S223" i="1" s="1"/>
  <c r="U223" i="1"/>
  <c r="V223" i="1"/>
  <c r="R224" i="1"/>
  <c r="S224" i="1" s="1"/>
  <c r="U224" i="1"/>
  <c r="V224" i="1"/>
  <c r="R226" i="1"/>
  <c r="S226" i="1" s="1"/>
  <c r="U226" i="1"/>
  <c r="V226" i="1"/>
  <c r="R227" i="1"/>
  <c r="S227" i="1" s="1"/>
  <c r="U227" i="1"/>
  <c r="V227" i="1"/>
  <c r="S228" i="1"/>
  <c r="T228" i="1"/>
  <c r="U228" i="1" s="1"/>
  <c r="V228" i="1"/>
  <c r="R229" i="1"/>
  <c r="S229" i="1" s="1"/>
  <c r="U229" i="1"/>
  <c r="V229" i="1"/>
  <c r="S225" i="1"/>
  <c r="T225" i="1"/>
  <c r="U225" i="1" s="1"/>
  <c r="V225" i="1"/>
  <c r="S230" i="1"/>
  <c r="T230" i="1"/>
  <c r="U230" i="1" s="1"/>
  <c r="V230" i="1"/>
  <c r="R231" i="1"/>
  <c r="S231" i="1" s="1"/>
  <c r="U231" i="1"/>
  <c r="V231" i="1"/>
  <c r="R232" i="1"/>
  <c r="S232" i="1" s="1"/>
  <c r="U232" i="1"/>
  <c r="V232" i="1"/>
  <c r="R233" i="1"/>
  <c r="S233" i="1" s="1"/>
  <c r="U233" i="1"/>
  <c r="V233" i="1"/>
  <c r="R234" i="1"/>
  <c r="S234" i="1" s="1"/>
  <c r="U234" i="1"/>
  <c r="V234" i="1"/>
  <c r="R235" i="1"/>
  <c r="S235" i="1" s="1"/>
  <c r="U235" i="1"/>
  <c r="V235" i="1"/>
  <c r="R236" i="1"/>
  <c r="S236" i="1" s="1"/>
  <c r="U236" i="1"/>
  <c r="V236" i="1"/>
  <c r="R237" i="1"/>
  <c r="S237" i="1" s="1"/>
  <c r="U237" i="1"/>
  <c r="V237" i="1"/>
  <c r="R238" i="1"/>
  <c r="S238" i="1" s="1"/>
  <c r="U238" i="1"/>
  <c r="V238" i="1"/>
  <c r="R239" i="1"/>
  <c r="S239" i="1" s="1"/>
  <c r="U239" i="1"/>
  <c r="V239" i="1"/>
  <c r="R240" i="1"/>
  <c r="S240" i="1" s="1"/>
  <c r="U240" i="1"/>
  <c r="V240" i="1"/>
  <c r="R241" i="1"/>
  <c r="S241" i="1" s="1"/>
  <c r="U241" i="1"/>
  <c r="V241" i="1"/>
  <c r="R242" i="1"/>
  <c r="S242" i="1" s="1"/>
  <c r="U242" i="1"/>
  <c r="V242" i="1"/>
  <c r="R243" i="1"/>
  <c r="S243" i="1" s="1"/>
  <c r="U243" i="1"/>
  <c r="V243" i="1"/>
  <c r="R244" i="1"/>
  <c r="S244" i="1" s="1"/>
  <c r="U244" i="1"/>
  <c r="V244" i="1"/>
  <c r="R245" i="1"/>
  <c r="S245" i="1" s="1"/>
  <c r="U245" i="1"/>
  <c r="V245" i="1"/>
  <c r="R246" i="1"/>
  <c r="S246" i="1" s="1"/>
  <c r="U246" i="1"/>
  <c r="V246" i="1"/>
  <c r="R247" i="1"/>
  <c r="S247" i="1" s="1"/>
  <c r="U247" i="1"/>
  <c r="V247" i="1"/>
  <c r="R249" i="1"/>
  <c r="S249" i="1" s="1"/>
  <c r="U249" i="1"/>
  <c r="V249" i="1"/>
  <c r="R250" i="1"/>
  <c r="S250" i="1" s="1"/>
  <c r="U250" i="1"/>
  <c r="V250" i="1"/>
  <c r="R251" i="1"/>
  <c r="S251" i="1" s="1"/>
  <c r="U251" i="1"/>
  <c r="V251" i="1"/>
  <c r="R252" i="1"/>
  <c r="S252" i="1" s="1"/>
  <c r="U252" i="1"/>
  <c r="V252" i="1"/>
  <c r="R253" i="1"/>
  <c r="S253" i="1" s="1"/>
  <c r="U253" i="1"/>
  <c r="V253" i="1"/>
  <c r="R254" i="1"/>
  <c r="S254" i="1" s="1"/>
  <c r="U254" i="1"/>
  <c r="V254" i="1"/>
  <c r="R255" i="1"/>
  <c r="S255" i="1" s="1"/>
  <c r="U255" i="1"/>
  <c r="V255" i="1"/>
  <c r="R256" i="1"/>
  <c r="S256" i="1" s="1"/>
  <c r="U256" i="1"/>
  <c r="V256" i="1"/>
  <c r="R257" i="1"/>
  <c r="S257" i="1" s="1"/>
  <c r="U257" i="1"/>
  <c r="V257" i="1"/>
  <c r="R259" i="1"/>
  <c r="S259" i="1" s="1"/>
  <c r="U259" i="1"/>
  <c r="V259" i="1"/>
  <c r="R260" i="1"/>
  <c r="S260" i="1" s="1"/>
  <c r="U260" i="1"/>
  <c r="V260" i="1"/>
  <c r="S261" i="1"/>
  <c r="U261" i="1"/>
  <c r="V261" i="1"/>
  <c r="R262" i="1"/>
  <c r="S262" i="1" s="1"/>
  <c r="U262" i="1"/>
  <c r="V262" i="1"/>
  <c r="R263" i="1"/>
  <c r="S263" i="1" s="1"/>
  <c r="U263" i="1"/>
  <c r="V263" i="1"/>
  <c r="R264" i="1"/>
  <c r="S264" i="1" s="1"/>
  <c r="U264" i="1"/>
  <c r="V264" i="1"/>
  <c r="S265" i="1"/>
  <c r="U265" i="1"/>
  <c r="V265" i="1"/>
  <c r="R266" i="1"/>
  <c r="S266" i="1" s="1"/>
  <c r="U266" i="1"/>
  <c r="V266" i="1"/>
  <c r="S267" i="1"/>
  <c r="U267" i="1"/>
  <c r="V267" i="1"/>
  <c r="R268" i="1"/>
  <c r="S268" i="1" s="1"/>
  <c r="U268" i="1"/>
  <c r="V268" i="1"/>
  <c r="S269" i="1"/>
  <c r="U269" i="1"/>
  <c r="V269" i="1"/>
  <c r="R271" i="1"/>
  <c r="S271" i="1" s="1"/>
  <c r="U271" i="1"/>
  <c r="V271" i="1"/>
  <c r="R272" i="1"/>
  <c r="S272" i="1" s="1"/>
  <c r="U272" i="1"/>
  <c r="V272" i="1"/>
  <c r="R270" i="1"/>
  <c r="S270" i="1" s="1"/>
  <c r="U270" i="1"/>
  <c r="V270" i="1"/>
  <c r="R273" i="1"/>
  <c r="S273" i="1" s="1"/>
  <c r="U273" i="1"/>
  <c r="V273" i="1"/>
  <c r="R274" i="1"/>
  <c r="S274" i="1" s="1"/>
  <c r="U274" i="1"/>
  <c r="V274" i="1"/>
  <c r="R275" i="1"/>
  <c r="S275" i="1" s="1"/>
  <c r="U275" i="1"/>
  <c r="V275" i="1"/>
  <c r="R277" i="1"/>
  <c r="S277" i="1" s="1"/>
  <c r="U277" i="1"/>
  <c r="V277" i="1"/>
  <c r="R278" i="1"/>
  <c r="S278" i="1" s="1"/>
  <c r="U278" i="1"/>
  <c r="V278" i="1"/>
  <c r="R279" i="1"/>
  <c r="S279" i="1" s="1"/>
  <c r="U279" i="1"/>
  <c r="V279" i="1"/>
  <c r="R280" i="1"/>
  <c r="S280" i="1" s="1"/>
  <c r="U280" i="1"/>
  <c r="V280" i="1"/>
  <c r="R281" i="1"/>
  <c r="S281" i="1" s="1"/>
  <c r="U281" i="1"/>
  <c r="V281" i="1"/>
  <c r="R282" i="1"/>
  <c r="S282" i="1" s="1"/>
  <c r="U282" i="1"/>
  <c r="V282" i="1"/>
  <c r="R283" i="1"/>
  <c r="S283" i="1" s="1"/>
  <c r="U283" i="1"/>
  <c r="V283" i="1"/>
  <c r="R284" i="1"/>
  <c r="S284" i="1" s="1"/>
  <c r="U284" i="1"/>
  <c r="V284" i="1"/>
  <c r="R285" i="1"/>
  <c r="S285" i="1" s="1"/>
  <c r="U285" i="1"/>
  <c r="V285" i="1"/>
  <c r="R286" i="1"/>
  <c r="S286" i="1" s="1"/>
  <c r="U286" i="1"/>
  <c r="V286" i="1"/>
  <c r="R287" i="1"/>
  <c r="S287" i="1" s="1"/>
  <c r="U287" i="1"/>
  <c r="V287" i="1"/>
  <c r="R288" i="1"/>
  <c r="S288" i="1" s="1"/>
  <c r="U288" i="1"/>
  <c r="V288" i="1"/>
  <c r="R289" i="1"/>
  <c r="S289" i="1" s="1"/>
  <c r="U289" i="1"/>
  <c r="V289" i="1"/>
  <c r="R290" i="1"/>
  <c r="S290" i="1" s="1"/>
  <c r="U290" i="1"/>
  <c r="V290" i="1"/>
  <c r="R291" i="1"/>
  <c r="S291" i="1" s="1"/>
  <c r="U291" i="1"/>
  <c r="V291" i="1"/>
  <c r="R293" i="1"/>
  <c r="S293" i="1" s="1"/>
  <c r="U293" i="1"/>
  <c r="V293" i="1"/>
  <c r="R295" i="1"/>
  <c r="S295" i="1" s="1"/>
  <c r="U295" i="1"/>
  <c r="V295" i="1"/>
  <c r="R292" i="1"/>
  <c r="S292" i="1" s="1"/>
  <c r="U292" i="1"/>
  <c r="V292" i="1"/>
  <c r="R299" i="1"/>
  <c r="S299" i="1" s="1"/>
  <c r="U299" i="1"/>
  <c r="V299" i="1"/>
  <c r="R298" i="1"/>
  <c r="S298" i="1" s="1"/>
  <c r="U298" i="1"/>
  <c r="V298" i="1"/>
  <c r="R297" i="1"/>
  <c r="S297" i="1" s="1"/>
  <c r="U297" i="1"/>
  <c r="V297" i="1"/>
  <c r="R300" i="1"/>
  <c r="S300" i="1" s="1"/>
  <c r="U300" i="1"/>
  <c r="V300" i="1"/>
  <c r="R302" i="1"/>
  <c r="S302" i="1" s="1"/>
  <c r="U302" i="1"/>
  <c r="V302" i="1"/>
  <c r="R304" i="1"/>
  <c r="S304" i="1" s="1"/>
  <c r="U304" i="1"/>
  <c r="V304" i="1"/>
  <c r="R305" i="1"/>
  <c r="S305" i="1" s="1"/>
  <c r="U305" i="1"/>
  <c r="V305" i="1"/>
  <c r="R307" i="1"/>
  <c r="S307" i="1" s="1"/>
  <c r="U307" i="1"/>
  <c r="V307" i="1"/>
  <c r="R311" i="1"/>
  <c r="S311" i="1" s="1"/>
  <c r="U311" i="1"/>
  <c r="V311" i="1"/>
  <c r="S312" i="1"/>
  <c r="U312" i="1"/>
  <c r="V312" i="1"/>
  <c r="R314" i="1"/>
  <c r="S314" i="1" s="1"/>
  <c r="U314" i="1"/>
  <c r="V314" i="1"/>
  <c r="R323" i="1"/>
  <c r="S323" i="1" s="1"/>
  <c r="U323" i="1"/>
  <c r="V323" i="1"/>
  <c r="R324" i="1"/>
  <c r="S324" i="1" s="1"/>
  <c r="U324" i="1"/>
  <c r="V324" i="1"/>
  <c r="R325" i="1"/>
  <c r="S325" i="1" s="1"/>
  <c r="U325" i="1"/>
  <c r="V325" i="1"/>
  <c r="R326" i="1"/>
  <c r="S326" i="1" s="1"/>
  <c r="U326" i="1"/>
  <c r="V326" i="1"/>
  <c r="R327" i="1"/>
  <c r="S327" i="1" s="1"/>
  <c r="U327" i="1"/>
  <c r="V327" i="1"/>
  <c r="R328" i="1"/>
  <c r="S328" i="1" s="1"/>
  <c r="U328" i="1"/>
  <c r="V328" i="1"/>
  <c r="S329" i="1"/>
  <c r="U329" i="1"/>
  <c r="V329" i="1"/>
  <c r="S330" i="1"/>
  <c r="U330" i="1"/>
  <c r="V330" i="1"/>
  <c r="R331" i="1"/>
  <c r="S331" i="1" s="1"/>
  <c r="U331" i="1"/>
  <c r="V331" i="1"/>
  <c r="R332" i="1"/>
  <c r="S332" i="1" s="1"/>
  <c r="U332" i="1"/>
  <c r="V332" i="1"/>
  <c r="R333" i="1"/>
  <c r="S333" i="1" s="1"/>
  <c r="U333" i="1"/>
  <c r="V333" i="1"/>
  <c r="R334" i="1"/>
  <c r="S334" i="1" s="1"/>
  <c r="U334" i="1"/>
  <c r="V334" i="1"/>
  <c r="R335" i="1"/>
  <c r="S335" i="1" s="1"/>
  <c r="U335" i="1"/>
  <c r="V335" i="1"/>
  <c r="S337" i="1"/>
  <c r="U337" i="1"/>
  <c r="V337" i="1"/>
  <c r="R338" i="1"/>
  <c r="S338" i="1" s="1"/>
  <c r="U338" i="1"/>
  <c r="V338" i="1"/>
  <c r="R340" i="1"/>
  <c r="S340" i="1" s="1"/>
  <c r="U340" i="1"/>
  <c r="V340" i="1"/>
  <c r="R341" i="1"/>
  <c r="S341" i="1" s="1"/>
  <c r="U341" i="1"/>
  <c r="V341" i="1"/>
  <c r="R342" i="1"/>
  <c r="S342" i="1" s="1"/>
  <c r="U342" i="1"/>
  <c r="V342" i="1"/>
  <c r="R343" i="1"/>
  <c r="S343" i="1" s="1"/>
  <c r="U343" i="1"/>
  <c r="V343" i="1"/>
  <c r="R344" i="1"/>
  <c r="S344" i="1" s="1"/>
  <c r="U344" i="1"/>
  <c r="V344" i="1"/>
  <c r="R345" i="1"/>
  <c r="S345" i="1" s="1"/>
  <c r="U345" i="1"/>
  <c r="V345" i="1"/>
  <c r="R346" i="1"/>
  <c r="S346" i="1" s="1"/>
  <c r="U346" i="1"/>
  <c r="V346" i="1"/>
  <c r="R347" i="1"/>
  <c r="S347" i="1" s="1"/>
  <c r="U347" i="1"/>
  <c r="V347" i="1"/>
  <c r="R349" i="1"/>
  <c r="S349" i="1" s="1"/>
  <c r="U349" i="1"/>
  <c r="V349" i="1"/>
  <c r="R351" i="1"/>
  <c r="S351" i="1" s="1"/>
  <c r="U351" i="1"/>
  <c r="V351" i="1"/>
  <c r="R352" i="1"/>
  <c r="S352" i="1" s="1"/>
  <c r="U352" i="1"/>
  <c r="V352" i="1"/>
  <c r="R353" i="1"/>
  <c r="S353" i="1" s="1"/>
  <c r="U353" i="1"/>
  <c r="V353" i="1"/>
  <c r="R356" i="1"/>
  <c r="S356" i="1" s="1"/>
  <c r="U356" i="1"/>
  <c r="V356" i="1"/>
  <c r="R357" i="1"/>
  <c r="S357" i="1" s="1"/>
  <c r="U357" i="1"/>
  <c r="V357" i="1"/>
  <c r="R358" i="1"/>
  <c r="S358" i="1" s="1"/>
  <c r="U358" i="1"/>
  <c r="R359" i="1"/>
  <c r="S359" i="1" s="1"/>
  <c r="U359" i="1"/>
  <c r="R360" i="1"/>
  <c r="S360" i="1" s="1"/>
  <c r="U360" i="1"/>
  <c r="V360" i="1"/>
  <c r="R361" i="1"/>
  <c r="S361" i="1" s="1"/>
  <c r="U361" i="1"/>
  <c r="V361" i="1"/>
  <c r="R362" i="1"/>
  <c r="S362" i="1" s="1"/>
  <c r="U362" i="1"/>
  <c r="R363" i="1"/>
  <c r="S363" i="1" s="1"/>
  <c r="U363" i="1"/>
  <c r="V363" i="1"/>
  <c r="R364" i="1"/>
  <c r="S364" i="1" s="1"/>
  <c r="U364" i="1"/>
  <c r="V364" i="1"/>
  <c r="R365" i="1"/>
  <c r="S365" i="1" s="1"/>
  <c r="U365" i="1"/>
  <c r="V365" i="1"/>
  <c r="R366" i="1"/>
  <c r="S366" i="1" s="1"/>
  <c r="U366" i="1"/>
  <c r="V366" i="1"/>
  <c r="R368" i="1"/>
  <c r="S368" i="1" s="1"/>
  <c r="U368" i="1"/>
  <c r="V368" i="1"/>
  <c r="R373" i="1"/>
  <c r="S373" i="1" s="1"/>
  <c r="U373" i="1"/>
  <c r="V373" i="1"/>
  <c r="S376" i="1"/>
  <c r="T376" i="1"/>
  <c r="U376" i="1" s="1"/>
  <c r="V376" i="1"/>
  <c r="R377" i="1"/>
  <c r="S377" i="1" s="1"/>
  <c r="U377" i="1"/>
  <c r="V377" i="1"/>
  <c r="R378" i="1"/>
  <c r="S378" i="1" s="1"/>
  <c r="U378" i="1"/>
  <c r="V378" i="1"/>
  <c r="R379" i="1"/>
  <c r="S379" i="1" s="1"/>
  <c r="U379" i="1"/>
  <c r="V379" i="1"/>
  <c r="R380" i="1"/>
  <c r="S380" i="1" s="1"/>
  <c r="U380" i="1"/>
  <c r="V380" i="1"/>
  <c r="R381" i="1"/>
  <c r="S381" i="1" s="1"/>
  <c r="U381" i="1"/>
  <c r="V381" i="1"/>
  <c r="R382" i="1"/>
  <c r="S382" i="1" s="1"/>
  <c r="U382" i="1"/>
  <c r="V382" i="1"/>
  <c r="R383" i="1"/>
  <c r="S383" i="1" s="1"/>
  <c r="U383" i="1"/>
  <c r="V383" i="1"/>
  <c r="R384" i="1"/>
  <c r="S384" i="1" s="1"/>
  <c r="U384" i="1"/>
  <c r="V384" i="1"/>
  <c r="R385" i="1"/>
  <c r="S385" i="1" s="1"/>
  <c r="U385" i="1"/>
  <c r="V385" i="1"/>
  <c r="R386" i="1"/>
  <c r="S386" i="1" s="1"/>
  <c r="U386" i="1"/>
  <c r="V386" i="1"/>
  <c r="R387" i="1"/>
  <c r="S387" i="1" s="1"/>
  <c r="U387" i="1"/>
  <c r="V387" i="1"/>
  <c r="S388" i="1"/>
  <c r="T388" i="1"/>
  <c r="U388" i="1" s="1"/>
  <c r="V388" i="1"/>
  <c r="S389" i="1"/>
  <c r="T389" i="1"/>
  <c r="U389" i="1" s="1"/>
  <c r="V389" i="1"/>
  <c r="S390" i="1"/>
  <c r="T390" i="1"/>
  <c r="U390" i="1" s="1"/>
  <c r="V390" i="1"/>
  <c r="S392" i="1"/>
  <c r="T392" i="1"/>
  <c r="U392" i="1" s="1"/>
  <c r="V392" i="1"/>
  <c r="S394" i="1"/>
  <c r="T394" i="1"/>
  <c r="U394" i="1" s="1"/>
  <c r="V394" i="1"/>
  <c r="R391" i="1"/>
  <c r="S391" i="1" s="1"/>
  <c r="U391" i="1"/>
  <c r="V391" i="1"/>
  <c r="R393" i="1"/>
  <c r="S393" i="1" s="1"/>
  <c r="U393" i="1"/>
  <c r="V393" i="1"/>
  <c r="R395" i="1"/>
  <c r="S395" i="1" s="1"/>
  <c r="U395" i="1"/>
  <c r="V395" i="1"/>
  <c r="R396" i="1"/>
  <c r="S396" i="1" s="1"/>
  <c r="U396" i="1"/>
  <c r="V396" i="1"/>
  <c r="S397" i="1"/>
  <c r="T397" i="1"/>
  <c r="U397" i="1" s="1"/>
  <c r="V397" i="1"/>
  <c r="R398" i="1"/>
  <c r="S398" i="1" s="1"/>
  <c r="U398" i="1"/>
  <c r="V398" i="1"/>
  <c r="S400" i="1"/>
  <c r="U400" i="1"/>
  <c r="V400" i="1"/>
  <c r="S399" i="1"/>
  <c r="U399" i="1"/>
  <c r="V399" i="1"/>
  <c r="R401" i="1"/>
  <c r="S401" i="1" s="1"/>
  <c r="U401" i="1"/>
  <c r="V401" i="1"/>
  <c r="S402" i="1"/>
  <c r="U402" i="1"/>
  <c r="V402" i="1"/>
  <c r="S405" i="1"/>
  <c r="T405" i="1"/>
  <c r="U405" i="1" s="1"/>
  <c r="V405" i="1"/>
  <c r="S407" i="1"/>
  <c r="U407" i="1"/>
  <c r="V407" i="1"/>
  <c r="S409" i="1"/>
  <c r="T409" i="1"/>
  <c r="U409" i="1" s="1"/>
  <c r="V409" i="1"/>
  <c r="R412" i="1"/>
  <c r="S412" i="1" s="1"/>
  <c r="U412" i="1"/>
  <c r="V412" i="1"/>
  <c r="R414" i="1"/>
  <c r="S414" i="1" s="1"/>
  <c r="U414" i="1"/>
  <c r="V414" i="1"/>
  <c r="R416" i="1"/>
  <c r="S416" i="1" s="1"/>
  <c r="U416" i="1"/>
  <c r="V416" i="1"/>
  <c r="R417" i="1"/>
  <c r="S417" i="1" s="1"/>
  <c r="U417" i="1"/>
  <c r="V417" i="1"/>
  <c r="R418" i="1"/>
  <c r="S418" i="1" s="1"/>
  <c r="U418" i="1"/>
  <c r="V418" i="1"/>
  <c r="S419" i="1"/>
  <c r="T419" i="1"/>
  <c r="U419" i="1" s="1"/>
  <c r="V419" i="1"/>
  <c r="S420" i="1"/>
  <c r="T420" i="1"/>
  <c r="U420" i="1" s="1"/>
  <c r="V420" i="1"/>
  <c r="S421" i="1"/>
  <c r="T421" i="1"/>
  <c r="U421" i="1" s="1"/>
  <c r="V421" i="1"/>
  <c r="R422" i="1"/>
  <c r="S422" i="1" s="1"/>
  <c r="U422" i="1"/>
  <c r="V422" i="1"/>
  <c r="R424" i="1"/>
  <c r="S424" i="1" s="1"/>
  <c r="U424" i="1"/>
  <c r="V424" i="1"/>
  <c r="R423" i="1"/>
  <c r="S423" i="1" s="1"/>
  <c r="U423" i="1"/>
  <c r="V423" i="1"/>
  <c r="R425" i="1"/>
  <c r="S425" i="1" s="1"/>
  <c r="U425" i="1"/>
  <c r="V425" i="1"/>
  <c r="R426" i="1"/>
  <c r="S426" i="1" s="1"/>
  <c r="U426" i="1"/>
  <c r="V426" i="1"/>
  <c r="S427" i="1"/>
  <c r="T427" i="1"/>
  <c r="U427" i="1" s="1"/>
  <c r="V427" i="1"/>
  <c r="R428" i="1"/>
  <c r="S428" i="1" s="1"/>
  <c r="U428" i="1"/>
  <c r="V428" i="1"/>
  <c r="S429" i="1"/>
  <c r="T429" i="1"/>
  <c r="U429" i="1" s="1"/>
  <c r="V429" i="1"/>
  <c r="R209" i="1"/>
  <c r="S209" i="1" s="1"/>
  <c r="U209" i="1"/>
  <c r="V209" i="1"/>
  <c r="R301" i="1"/>
  <c r="S301" i="1" s="1"/>
  <c r="U301" i="1"/>
  <c r="V301" i="1"/>
  <c r="R303" i="1"/>
  <c r="S303" i="1" s="1"/>
  <c r="U303" i="1"/>
  <c r="V303" i="1"/>
  <c r="R308" i="1"/>
  <c r="S308" i="1" s="1"/>
  <c r="U308" i="1"/>
  <c r="V308" i="1"/>
  <c r="R306" i="1"/>
  <c r="S306" i="1" s="1"/>
  <c r="U306" i="1"/>
  <c r="V306" i="1"/>
  <c r="R309" i="1"/>
  <c r="S309" i="1" s="1"/>
  <c r="U309" i="1"/>
  <c r="V309" i="1"/>
  <c r="R310" i="1"/>
  <c r="S310" i="1" s="1"/>
  <c r="U310" i="1"/>
  <c r="V310" i="1"/>
  <c r="R203" i="1"/>
  <c r="S203" i="1" s="1"/>
  <c r="U203" i="1"/>
  <c r="V203" i="1"/>
  <c r="R171" i="1"/>
  <c r="S171" i="1" s="1"/>
  <c r="U171" i="1"/>
  <c r="V171" i="1"/>
  <c r="R176" i="1"/>
  <c r="S176" i="1" s="1"/>
  <c r="U176" i="1"/>
  <c r="V176" i="1"/>
  <c r="R180" i="1"/>
  <c r="S180" i="1" s="1"/>
  <c r="U180" i="1"/>
  <c r="V180" i="1"/>
  <c r="R182" i="1"/>
  <c r="S182" i="1" s="1"/>
  <c r="U182" i="1"/>
  <c r="V182" i="1"/>
  <c r="S319" i="1"/>
  <c r="U319" i="1"/>
  <c r="V319" i="1"/>
  <c r="S322" i="1"/>
  <c r="T322" i="1"/>
  <c r="U322" i="1" s="1"/>
  <c r="V322" i="1"/>
  <c r="R317" i="1"/>
  <c r="S317" i="1" s="1"/>
  <c r="U317" i="1"/>
  <c r="V317" i="1"/>
  <c r="R156" i="1"/>
  <c r="S156" i="1" s="1"/>
  <c r="U156" i="1"/>
  <c r="V156" i="1"/>
  <c r="S141" i="1"/>
  <c r="U141" i="1"/>
  <c r="V141" i="1"/>
  <c r="R372" i="1"/>
  <c r="S372" i="1" s="1"/>
  <c r="U372" i="1"/>
  <c r="V372" i="1"/>
  <c r="R371" i="1"/>
  <c r="S371" i="1" s="1"/>
  <c r="U371" i="1"/>
  <c r="V371" i="1"/>
  <c r="S375" i="1"/>
  <c r="T375" i="1"/>
  <c r="U375" i="1" s="1"/>
  <c r="V375" i="1"/>
  <c r="R374" i="1"/>
  <c r="S374" i="1" s="1"/>
  <c r="U374" i="1"/>
  <c r="V374" i="1"/>
  <c r="R36" i="1"/>
  <c r="S36" i="1" s="1"/>
  <c r="U36" i="1"/>
  <c r="V36" i="1"/>
  <c r="R38" i="1"/>
  <c r="S38" i="1" s="1"/>
  <c r="U38" i="1"/>
  <c r="V38" i="1"/>
  <c r="R42" i="1"/>
  <c r="S42" i="1" s="1"/>
  <c r="U42" i="1"/>
  <c r="V42" i="1"/>
  <c r="R43" i="1"/>
  <c r="S43" i="1" s="1"/>
  <c r="U43" i="1"/>
  <c r="V43" i="1"/>
  <c r="R45" i="1"/>
  <c r="S45" i="1" s="1"/>
  <c r="U45" i="1"/>
  <c r="V45" i="1"/>
  <c r="R47" i="1"/>
  <c r="S47" i="1" s="1"/>
  <c r="U47" i="1"/>
  <c r="V47" i="1"/>
  <c r="R49" i="1"/>
  <c r="S49" i="1" s="1"/>
  <c r="U49" i="1"/>
  <c r="V49" i="1"/>
  <c r="R52" i="1"/>
  <c r="S52" i="1" s="1"/>
  <c r="U52" i="1"/>
  <c r="V52" i="1"/>
  <c r="R53" i="1"/>
  <c r="S53" i="1" s="1"/>
  <c r="U53" i="1"/>
  <c r="V53" i="1"/>
  <c r="R55" i="1"/>
  <c r="S55" i="1" s="1"/>
  <c r="U55" i="1"/>
  <c r="V55" i="1"/>
  <c r="R57" i="1"/>
  <c r="S57" i="1" s="1"/>
  <c r="U57" i="1"/>
  <c r="V57" i="1"/>
  <c r="S50" i="1"/>
  <c r="T50" i="1"/>
  <c r="U50" i="1" s="1"/>
  <c r="V50" i="1"/>
  <c r="R17" i="1"/>
  <c r="S17" i="1" s="1"/>
  <c r="U17" i="1"/>
  <c r="V17" i="1"/>
  <c r="R9" i="1"/>
  <c r="S9" i="1" s="1"/>
  <c r="U9" i="1"/>
  <c r="V9" i="1"/>
  <c r="R90" i="1"/>
  <c r="S90" i="1" s="1"/>
  <c r="U90" i="1"/>
  <c r="V90" i="1"/>
  <c r="R92" i="1"/>
  <c r="S92" i="1" s="1"/>
  <c r="U92" i="1"/>
  <c r="V92" i="1"/>
  <c r="R95" i="1"/>
  <c r="S95" i="1" s="1"/>
  <c r="U95" i="1"/>
  <c r="V95" i="1"/>
  <c r="R97" i="1"/>
  <c r="S97" i="1" s="1"/>
  <c r="U97" i="1"/>
  <c r="V97" i="1"/>
  <c r="R60" i="1"/>
  <c r="S60" i="1" s="1"/>
  <c r="U60" i="1"/>
  <c r="V60" i="1"/>
  <c r="R110" i="1"/>
  <c r="S110" i="1" s="1"/>
  <c r="U110" i="1"/>
  <c r="V110" i="1"/>
  <c r="R258" i="1"/>
  <c r="S258" i="1" s="1"/>
  <c r="U258" i="1"/>
  <c r="V258" i="1"/>
  <c r="R276" i="1"/>
  <c r="S276" i="1" s="1"/>
  <c r="U276" i="1"/>
  <c r="V276" i="1"/>
  <c r="R355" i="1"/>
  <c r="S355" i="1" s="1"/>
  <c r="U355" i="1"/>
  <c r="V355" i="1"/>
  <c r="AN258" i="1"/>
  <c r="AN276" i="1"/>
  <c r="AN355" i="1"/>
  <c r="AM7" i="1"/>
  <c r="AN7" i="1"/>
  <c r="AM8" i="1"/>
  <c r="AN8" i="1"/>
  <c r="AR354" i="1" l="1"/>
  <c r="V15" i="1" l="1"/>
  <c r="U15" i="1"/>
  <c r="R6" i="1"/>
  <c r="A2" i="16" l="1"/>
  <c r="C5" i="16" l="1"/>
  <c r="B5" i="16"/>
  <c r="AR60" i="1"/>
  <c r="AR110" i="1"/>
  <c r="AR258" i="1"/>
  <c r="AN110" i="1"/>
  <c r="AN60" i="1"/>
  <c r="AR26" i="1"/>
  <c r="AV10" i="1"/>
  <c r="AR7" i="1" l="1"/>
  <c r="AR8" i="1"/>
  <c r="AR10" i="1"/>
  <c r="AR11" i="1"/>
  <c r="AR12" i="1"/>
  <c r="AR13" i="1"/>
  <c r="AR14" i="1"/>
  <c r="AR15" i="1"/>
  <c r="AR16" i="1"/>
  <c r="AR18" i="1"/>
  <c r="AR19" i="1"/>
  <c r="AR20" i="1"/>
  <c r="AR21" i="1"/>
  <c r="AR22" i="1"/>
  <c r="AR23" i="1"/>
  <c r="AR24" i="1"/>
  <c r="AR25" i="1"/>
  <c r="AR27" i="1"/>
  <c r="AR28" i="1"/>
  <c r="AR29" i="1"/>
  <c r="AR30" i="1"/>
  <c r="AR31" i="1"/>
  <c r="AR32" i="1"/>
  <c r="AR33" i="1"/>
  <c r="AR34" i="1"/>
  <c r="AR35" i="1"/>
  <c r="AR37" i="1"/>
  <c r="AR39" i="1"/>
  <c r="AR40" i="1"/>
  <c r="AR41" i="1"/>
  <c r="AR44" i="1"/>
  <c r="AR46" i="1"/>
  <c r="AR48" i="1"/>
  <c r="AR51" i="1"/>
  <c r="AR54" i="1"/>
  <c r="AR56" i="1"/>
  <c r="AR58" i="1"/>
  <c r="AR59" i="1"/>
  <c r="AR62" i="1"/>
  <c r="AR63" i="1"/>
  <c r="AR64" i="1"/>
  <c r="AR65" i="1"/>
  <c r="AR66" i="1"/>
  <c r="AR67" i="1"/>
  <c r="AR68" i="1"/>
  <c r="AR69" i="1"/>
  <c r="AR70" i="1"/>
  <c r="AR71" i="1"/>
  <c r="AR75" i="1"/>
  <c r="AR74" i="1"/>
  <c r="AR76" i="1"/>
  <c r="AR77" i="1"/>
  <c r="AR78" i="1"/>
  <c r="AR79" i="1"/>
  <c r="AR80" i="1"/>
  <c r="AR81" i="1"/>
  <c r="AR84" i="1"/>
  <c r="AR83" i="1"/>
  <c r="AR87" i="1"/>
  <c r="AR88" i="1"/>
  <c r="AR93" i="1"/>
  <c r="AR85" i="1"/>
  <c r="AR86" i="1"/>
  <c r="AR89" i="1"/>
  <c r="AR91" i="1"/>
  <c r="AR94" i="1"/>
  <c r="AR96" i="1"/>
  <c r="AR102" i="1"/>
  <c r="AR103" i="1"/>
  <c r="AR98" i="1"/>
  <c r="AR99" i="1"/>
  <c r="AR100" i="1"/>
  <c r="AR101" i="1"/>
  <c r="AR104" i="1"/>
  <c r="AR109" i="1"/>
  <c r="AR111" i="1"/>
  <c r="AR113" i="1"/>
  <c r="AR112" i="1"/>
  <c r="AR108" i="1"/>
  <c r="AR106" i="1"/>
  <c r="AR105" i="1"/>
  <c r="AR107" i="1"/>
  <c r="AR114" i="1"/>
  <c r="AR115" i="1"/>
  <c r="AR116" i="1"/>
  <c r="AR117" i="1"/>
  <c r="AR120" i="1"/>
  <c r="AR121" i="1"/>
  <c r="AR118" i="1"/>
  <c r="AR119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2" i="1"/>
  <c r="AR143" i="1"/>
  <c r="AR144" i="1"/>
  <c r="AR145" i="1"/>
  <c r="AR146" i="1"/>
  <c r="AR147" i="1"/>
  <c r="AR148" i="1"/>
  <c r="AR150" i="1"/>
  <c r="AR149" i="1"/>
  <c r="AR151" i="1"/>
  <c r="AR152" i="1"/>
  <c r="AR153" i="1"/>
  <c r="AR154" i="1"/>
  <c r="AR155" i="1"/>
  <c r="AR157" i="1"/>
  <c r="AR158" i="1"/>
  <c r="AR160" i="1"/>
  <c r="AR159" i="1"/>
  <c r="AR161" i="1"/>
  <c r="AR162" i="1"/>
  <c r="AR163" i="1"/>
  <c r="AR164" i="1"/>
  <c r="AR166" i="1"/>
  <c r="AR165" i="1"/>
  <c r="AR167" i="1"/>
  <c r="AR168" i="1"/>
  <c r="AR169" i="1"/>
  <c r="AR170" i="1"/>
  <c r="AR172" i="1"/>
  <c r="AR173" i="1"/>
  <c r="AR174" i="1"/>
  <c r="AR175" i="1"/>
  <c r="AR177" i="1"/>
  <c r="AR178" i="1"/>
  <c r="AR179" i="1"/>
  <c r="AR183" i="1"/>
  <c r="AR181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8" i="1"/>
  <c r="AR197" i="1"/>
  <c r="AR199" i="1"/>
  <c r="AR200" i="1"/>
  <c r="AR201" i="1"/>
  <c r="AR202" i="1"/>
  <c r="AR204" i="1"/>
  <c r="AR205" i="1"/>
  <c r="AR206" i="1"/>
  <c r="AR207" i="1"/>
  <c r="AR208" i="1"/>
  <c r="AR210" i="1"/>
  <c r="AR211" i="1"/>
  <c r="AR212" i="1"/>
  <c r="AR213" i="1"/>
  <c r="AR214" i="1"/>
  <c r="AR215" i="1"/>
  <c r="AR216" i="1"/>
  <c r="AR217" i="1"/>
  <c r="AR218" i="1"/>
  <c r="AR219" i="1"/>
  <c r="AR221" i="1"/>
  <c r="AR222" i="1"/>
  <c r="AR223" i="1"/>
  <c r="AR224" i="1"/>
  <c r="AR226" i="1"/>
  <c r="AR227" i="1"/>
  <c r="AR228" i="1"/>
  <c r="AR229" i="1"/>
  <c r="AR225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9" i="1"/>
  <c r="AR250" i="1"/>
  <c r="AR251" i="1"/>
  <c r="AR252" i="1"/>
  <c r="AR253" i="1"/>
  <c r="AR254" i="1"/>
  <c r="AR255" i="1"/>
  <c r="AR256" i="1"/>
  <c r="AR257" i="1"/>
  <c r="AR259" i="1"/>
  <c r="AR260" i="1"/>
  <c r="AR261" i="1"/>
  <c r="AR262" i="1"/>
  <c r="AR263" i="1"/>
  <c r="AR264" i="1"/>
  <c r="AR265" i="1"/>
  <c r="AR266" i="1"/>
  <c r="AR267" i="1"/>
  <c r="AR268" i="1"/>
  <c r="AR269" i="1"/>
  <c r="AR271" i="1"/>
  <c r="AR272" i="1"/>
  <c r="AR270" i="1"/>
  <c r="AR273" i="1"/>
  <c r="AR274" i="1"/>
  <c r="AR275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3" i="1"/>
  <c r="AR295" i="1"/>
  <c r="AR292" i="1"/>
  <c r="AR299" i="1"/>
  <c r="AR298" i="1"/>
  <c r="AR297" i="1"/>
  <c r="AR300" i="1"/>
  <c r="AR302" i="1"/>
  <c r="AR304" i="1"/>
  <c r="AR305" i="1"/>
  <c r="AR307" i="1"/>
  <c r="AR311" i="1"/>
  <c r="AR312" i="1"/>
  <c r="AR314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7" i="1"/>
  <c r="AR338" i="1"/>
  <c r="AR340" i="1"/>
  <c r="AR341" i="1"/>
  <c r="AR342" i="1"/>
  <c r="AR343" i="1"/>
  <c r="AR344" i="1"/>
  <c r="AR345" i="1"/>
  <c r="AR346" i="1"/>
  <c r="AR347" i="1"/>
  <c r="AR349" i="1"/>
  <c r="AR351" i="1"/>
  <c r="AR352" i="1"/>
  <c r="AR353" i="1"/>
  <c r="AR356" i="1"/>
  <c r="AR357" i="1"/>
  <c r="AR358" i="1"/>
  <c r="AR359" i="1"/>
  <c r="AR360" i="1"/>
  <c r="AR361" i="1"/>
  <c r="AR362" i="1"/>
  <c r="AR363" i="1"/>
  <c r="AR364" i="1"/>
  <c r="AR365" i="1"/>
  <c r="AR366" i="1"/>
  <c r="AR368" i="1"/>
  <c r="AR373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2" i="1"/>
  <c r="AR394" i="1"/>
  <c r="AR391" i="1"/>
  <c r="AR393" i="1"/>
  <c r="AR395" i="1"/>
  <c r="AR396" i="1"/>
  <c r="AR397" i="1"/>
  <c r="AR398" i="1"/>
  <c r="AR400" i="1"/>
  <c r="AR399" i="1"/>
  <c r="AR401" i="1"/>
  <c r="AR402" i="1"/>
  <c r="AR405" i="1"/>
  <c r="AR407" i="1"/>
  <c r="AR409" i="1"/>
  <c r="AR412" i="1"/>
  <c r="AR414" i="1"/>
  <c r="AR416" i="1"/>
  <c r="AR417" i="1"/>
  <c r="AR418" i="1"/>
  <c r="AR419" i="1"/>
  <c r="AR420" i="1"/>
  <c r="AR421" i="1"/>
  <c r="AR422" i="1"/>
  <c r="AR424" i="1"/>
  <c r="AR423" i="1"/>
  <c r="AR425" i="1"/>
  <c r="AR426" i="1"/>
  <c r="AR427" i="1"/>
  <c r="AR428" i="1"/>
  <c r="AR429" i="1"/>
  <c r="AR209" i="1"/>
  <c r="AR301" i="1"/>
  <c r="AR303" i="1"/>
  <c r="AR308" i="1"/>
  <c r="AR306" i="1"/>
  <c r="AR309" i="1"/>
  <c r="AR310" i="1"/>
  <c r="AR203" i="1"/>
  <c r="AR171" i="1"/>
  <c r="AR176" i="1"/>
  <c r="AR180" i="1"/>
  <c r="AR182" i="1"/>
  <c r="AR319" i="1"/>
  <c r="AR322" i="1"/>
  <c r="AR317" i="1"/>
  <c r="AR156" i="1"/>
  <c r="AR141" i="1"/>
  <c r="AR372" i="1"/>
  <c r="AR371" i="1"/>
  <c r="AR375" i="1"/>
  <c r="AR374" i="1"/>
  <c r="AR36" i="1"/>
  <c r="AR38" i="1"/>
  <c r="AR42" i="1"/>
  <c r="AR43" i="1"/>
  <c r="AR45" i="1"/>
  <c r="AR47" i="1"/>
  <c r="AR49" i="1"/>
  <c r="AR52" i="1"/>
  <c r="AR53" i="1"/>
  <c r="AR55" i="1"/>
  <c r="AR57" i="1"/>
  <c r="AR50" i="1"/>
  <c r="AR17" i="1"/>
  <c r="AR9" i="1"/>
  <c r="AR90" i="1"/>
  <c r="AR92" i="1"/>
  <c r="AR95" i="1"/>
  <c r="AR97" i="1"/>
  <c r="AR6" i="1"/>
  <c r="AN97" i="1" l="1"/>
  <c r="AM97" i="1"/>
  <c r="AN95" i="1"/>
  <c r="AM95" i="1"/>
  <c r="AN92" i="1"/>
  <c r="AM92" i="1"/>
  <c r="AN90" i="1"/>
  <c r="AM90" i="1"/>
  <c r="AR73" i="1" l="1"/>
  <c r="J3" i="15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4" i="15"/>
  <c r="J375" i="15"/>
  <c r="J376" i="15"/>
  <c r="J377" i="15"/>
  <c r="J378" i="15"/>
  <c r="J379" i="15"/>
  <c r="J380" i="15"/>
  <c r="J381" i="15"/>
  <c r="J382" i="15"/>
  <c r="J383" i="15"/>
  <c r="J384" i="15"/>
  <c r="J385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2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302" i="15"/>
  <c r="A303" i="15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2" i="15"/>
  <c r="AN10" i="1"/>
  <c r="AN11" i="1"/>
  <c r="AN12" i="1"/>
  <c r="AN13" i="1"/>
  <c r="AN14" i="1"/>
  <c r="AN15" i="1"/>
  <c r="AN16" i="1"/>
  <c r="AN18" i="1"/>
  <c r="AN19" i="1"/>
  <c r="AN20" i="1"/>
  <c r="AN21" i="1"/>
  <c r="AN22" i="1"/>
  <c r="AN23" i="1"/>
  <c r="AN24" i="1"/>
  <c r="AN26" i="1"/>
  <c r="AN25" i="1"/>
  <c r="AN27" i="1"/>
  <c r="AN28" i="1"/>
  <c r="AN29" i="1"/>
  <c r="AN30" i="1"/>
  <c r="AN31" i="1"/>
  <c r="AN32" i="1"/>
  <c r="AN33" i="1"/>
  <c r="AN34" i="1"/>
  <c r="AN35" i="1"/>
  <c r="AN37" i="1"/>
  <c r="AN39" i="1"/>
  <c r="AN40" i="1"/>
  <c r="AN41" i="1"/>
  <c r="AN44" i="1"/>
  <c r="AN46" i="1"/>
  <c r="AN48" i="1"/>
  <c r="AN51" i="1"/>
  <c r="AN54" i="1"/>
  <c r="AN56" i="1"/>
  <c r="AN58" i="1"/>
  <c r="AN59" i="1"/>
  <c r="AN62" i="1"/>
  <c r="AN63" i="1"/>
  <c r="AN64" i="1"/>
  <c r="AN65" i="1"/>
  <c r="AN66" i="1"/>
  <c r="AN67" i="1"/>
  <c r="AN68" i="1"/>
  <c r="AN69" i="1"/>
  <c r="AN70" i="1"/>
  <c r="AN71" i="1"/>
  <c r="AN73" i="1"/>
  <c r="AN75" i="1"/>
  <c r="AN74" i="1"/>
  <c r="AN76" i="1"/>
  <c r="AN77" i="1"/>
  <c r="AN78" i="1"/>
  <c r="AN79" i="1"/>
  <c r="AN80" i="1"/>
  <c r="AN81" i="1"/>
  <c r="AN84" i="1"/>
  <c r="AN83" i="1"/>
  <c r="AN87" i="1"/>
  <c r="AN88" i="1"/>
  <c r="AN93" i="1"/>
  <c r="AN85" i="1"/>
  <c r="AN86" i="1"/>
  <c r="AN89" i="1"/>
  <c r="AN91" i="1"/>
  <c r="AN94" i="1"/>
  <c r="AN96" i="1"/>
  <c r="AN102" i="1"/>
  <c r="AN103" i="1"/>
  <c r="AN98" i="1"/>
  <c r="AN99" i="1"/>
  <c r="AN100" i="1"/>
  <c r="AN101" i="1"/>
  <c r="AN104" i="1"/>
  <c r="AN109" i="1"/>
  <c r="AN111" i="1"/>
  <c r="AN113" i="1"/>
  <c r="AN112" i="1"/>
  <c r="AN108" i="1"/>
  <c r="AN106" i="1"/>
  <c r="AN105" i="1"/>
  <c r="AN107" i="1"/>
  <c r="AN114" i="1"/>
  <c r="AN115" i="1"/>
  <c r="AN116" i="1"/>
  <c r="AN117" i="1"/>
  <c r="AN120" i="1"/>
  <c r="AN121" i="1"/>
  <c r="AN118" i="1"/>
  <c r="AN119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2" i="1"/>
  <c r="AN143" i="1"/>
  <c r="AN144" i="1"/>
  <c r="AN145" i="1"/>
  <c r="AN146" i="1"/>
  <c r="AN147" i="1"/>
  <c r="AN148" i="1"/>
  <c r="AN150" i="1"/>
  <c r="AN149" i="1"/>
  <c r="AN151" i="1"/>
  <c r="AN152" i="1"/>
  <c r="AN153" i="1"/>
  <c r="AN154" i="1"/>
  <c r="AN155" i="1"/>
  <c r="AN157" i="1"/>
  <c r="AN158" i="1"/>
  <c r="AN160" i="1"/>
  <c r="AN159" i="1"/>
  <c r="AN161" i="1"/>
  <c r="AN162" i="1"/>
  <c r="AN163" i="1"/>
  <c r="AN164" i="1"/>
  <c r="AN166" i="1"/>
  <c r="AN165" i="1"/>
  <c r="AN167" i="1"/>
  <c r="AN168" i="1"/>
  <c r="AN169" i="1"/>
  <c r="AN170" i="1"/>
  <c r="AN172" i="1"/>
  <c r="AN173" i="1"/>
  <c r="AN174" i="1"/>
  <c r="AN175" i="1"/>
  <c r="AN177" i="1"/>
  <c r="AN178" i="1"/>
  <c r="AN179" i="1"/>
  <c r="AN183" i="1"/>
  <c r="AN181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8" i="1"/>
  <c r="AN197" i="1"/>
  <c r="AN199" i="1"/>
  <c r="AN200" i="1"/>
  <c r="AN201" i="1"/>
  <c r="AN202" i="1"/>
  <c r="AN204" i="1"/>
  <c r="AN205" i="1"/>
  <c r="AN206" i="1"/>
  <c r="AN207" i="1"/>
  <c r="AN208" i="1"/>
  <c r="AN210" i="1"/>
  <c r="AN211" i="1"/>
  <c r="AN212" i="1"/>
  <c r="AN213" i="1"/>
  <c r="AN214" i="1"/>
  <c r="AN215" i="1"/>
  <c r="AN216" i="1"/>
  <c r="AN217" i="1"/>
  <c r="AN218" i="1"/>
  <c r="AN219" i="1"/>
  <c r="AN221" i="1"/>
  <c r="AN222" i="1"/>
  <c r="AN223" i="1"/>
  <c r="AN224" i="1"/>
  <c r="AN226" i="1"/>
  <c r="AN227" i="1"/>
  <c r="AN228" i="1"/>
  <c r="AN229" i="1"/>
  <c r="AN225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9" i="1"/>
  <c r="AN250" i="1"/>
  <c r="AN251" i="1"/>
  <c r="AN252" i="1"/>
  <c r="AN253" i="1"/>
  <c r="AN254" i="1"/>
  <c r="AN255" i="1"/>
  <c r="AN256" i="1"/>
  <c r="AN257" i="1"/>
  <c r="AN259" i="1"/>
  <c r="AN260" i="1"/>
  <c r="AN261" i="1"/>
  <c r="AN262" i="1"/>
  <c r="AN263" i="1"/>
  <c r="AN264" i="1"/>
  <c r="AN265" i="1"/>
  <c r="AN266" i="1"/>
  <c r="AN267" i="1"/>
  <c r="AN268" i="1"/>
  <c r="AN269" i="1"/>
  <c r="AN271" i="1"/>
  <c r="AN272" i="1"/>
  <c r="AN270" i="1"/>
  <c r="AN273" i="1"/>
  <c r="AN274" i="1"/>
  <c r="AN275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3" i="1"/>
  <c r="AN295" i="1"/>
  <c r="AN292" i="1"/>
  <c r="AN299" i="1"/>
  <c r="AN298" i="1"/>
  <c r="AN297" i="1"/>
  <c r="AN300" i="1"/>
  <c r="AN302" i="1"/>
  <c r="AN304" i="1"/>
  <c r="AN305" i="1"/>
  <c r="AN307" i="1"/>
  <c r="AN311" i="1"/>
  <c r="AN312" i="1"/>
  <c r="AN314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7" i="1"/>
  <c r="AN338" i="1"/>
  <c r="AN340" i="1"/>
  <c r="AN341" i="1"/>
  <c r="AN342" i="1"/>
  <c r="AN343" i="1"/>
  <c r="AN344" i="1"/>
  <c r="AN345" i="1"/>
  <c r="AN346" i="1"/>
  <c r="AN347" i="1"/>
  <c r="AN349" i="1"/>
  <c r="AN351" i="1"/>
  <c r="AN352" i="1"/>
  <c r="AN353" i="1"/>
  <c r="AN356" i="1"/>
  <c r="AN357" i="1"/>
  <c r="AN358" i="1"/>
  <c r="AN359" i="1"/>
  <c r="AN360" i="1"/>
  <c r="AN361" i="1"/>
  <c r="AN362" i="1"/>
  <c r="AN363" i="1"/>
  <c r="AN364" i="1"/>
  <c r="AN365" i="1"/>
  <c r="AN366" i="1"/>
  <c r="AN368" i="1"/>
  <c r="AN373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2" i="1"/>
  <c r="AN394" i="1"/>
  <c r="AN391" i="1"/>
  <c r="AN393" i="1"/>
  <c r="AN395" i="1"/>
  <c r="AN396" i="1"/>
  <c r="AN397" i="1"/>
  <c r="AN398" i="1"/>
  <c r="AN400" i="1"/>
  <c r="AN399" i="1"/>
  <c r="AN401" i="1"/>
  <c r="AN402" i="1"/>
  <c r="AN405" i="1"/>
  <c r="AN407" i="1"/>
  <c r="AN409" i="1"/>
  <c r="AN412" i="1"/>
  <c r="AN414" i="1"/>
  <c r="AN416" i="1"/>
  <c r="AN417" i="1"/>
  <c r="AN418" i="1"/>
  <c r="AN419" i="1"/>
  <c r="AN420" i="1"/>
  <c r="AN421" i="1"/>
  <c r="AN422" i="1"/>
  <c r="AN424" i="1"/>
  <c r="AN423" i="1"/>
  <c r="AN425" i="1"/>
  <c r="AN426" i="1"/>
  <c r="AN427" i="1"/>
  <c r="AN428" i="1"/>
  <c r="AN429" i="1"/>
  <c r="AN209" i="1"/>
  <c r="AN301" i="1"/>
  <c r="AN303" i="1"/>
  <c r="AN308" i="1"/>
  <c r="AN306" i="1"/>
  <c r="AN309" i="1"/>
  <c r="AN310" i="1"/>
  <c r="AN203" i="1"/>
  <c r="AN171" i="1"/>
  <c r="AN176" i="1"/>
  <c r="AN180" i="1"/>
  <c r="AN182" i="1"/>
  <c r="AN319" i="1"/>
  <c r="AN322" i="1"/>
  <c r="AN317" i="1"/>
  <c r="AN156" i="1"/>
  <c r="AN141" i="1"/>
  <c r="AN372" i="1"/>
  <c r="AN371" i="1"/>
  <c r="AN375" i="1"/>
  <c r="AN374" i="1"/>
  <c r="AN36" i="1"/>
  <c r="AN38" i="1"/>
  <c r="AN42" i="1"/>
  <c r="AN43" i="1"/>
  <c r="AN45" i="1"/>
  <c r="AN47" i="1"/>
  <c r="AN49" i="1"/>
  <c r="AN52" i="1"/>
  <c r="AN53" i="1"/>
  <c r="AN55" i="1"/>
  <c r="AN57" i="1"/>
  <c r="AN50" i="1"/>
  <c r="AN17" i="1"/>
  <c r="AN9" i="1"/>
  <c r="AN6" i="1"/>
  <c r="M67" i="15" l="1"/>
  <c r="K89" i="15"/>
  <c r="L412" i="15"/>
  <c r="M408" i="15"/>
  <c r="L400" i="15"/>
  <c r="L396" i="15"/>
  <c r="M392" i="15"/>
  <c r="L384" i="15"/>
  <c r="L380" i="15"/>
  <c r="L364" i="15"/>
  <c r="L348" i="15"/>
  <c r="L324" i="15"/>
  <c r="L308" i="15"/>
  <c r="L300" i="15"/>
  <c r="L292" i="15"/>
  <c r="L284" i="15"/>
  <c r="M252" i="15"/>
  <c r="M236" i="15"/>
  <c r="L228" i="15"/>
  <c r="L208" i="15"/>
  <c r="L204" i="15"/>
  <c r="K88" i="15"/>
  <c r="L45" i="15"/>
  <c r="K403" i="15"/>
  <c r="K391" i="15"/>
  <c r="K383" i="15"/>
  <c r="K359" i="15"/>
  <c r="K404" i="15"/>
  <c r="K388" i="15"/>
  <c r="K372" i="15"/>
  <c r="K356" i="15"/>
  <c r="K340" i="15"/>
  <c r="K336" i="15"/>
  <c r="M336" i="15"/>
  <c r="L336" i="15"/>
  <c r="K316" i="15"/>
  <c r="K304" i="15"/>
  <c r="M304" i="15"/>
  <c r="L304" i="15"/>
  <c r="K296" i="15"/>
  <c r="M296" i="15"/>
  <c r="L296" i="15"/>
  <c r="K276" i="15"/>
  <c r="K260" i="15"/>
  <c r="K244" i="15"/>
  <c r="K240" i="15"/>
  <c r="M240" i="15"/>
  <c r="L240" i="15"/>
  <c r="K232" i="15"/>
  <c r="M232" i="15"/>
  <c r="L232" i="15"/>
  <c r="K220" i="15"/>
  <c r="K216" i="15"/>
  <c r="M216" i="15"/>
  <c r="L216" i="15"/>
  <c r="M212" i="15"/>
  <c r="L212" i="15"/>
  <c r="M196" i="15"/>
  <c r="L196" i="15"/>
  <c r="K196" i="15"/>
  <c r="M176" i="15"/>
  <c r="K164" i="15"/>
  <c r="L164" i="15"/>
  <c r="M164" i="15"/>
  <c r="K152" i="15"/>
  <c r="M152" i="15"/>
  <c r="L152" i="15"/>
  <c r="K144" i="15"/>
  <c r="M144" i="15"/>
  <c r="L144" i="15"/>
  <c r="K128" i="15"/>
  <c r="M128" i="15"/>
  <c r="L128" i="15"/>
  <c r="K116" i="15"/>
  <c r="L116" i="15"/>
  <c r="M116" i="15"/>
  <c r="L104" i="15"/>
  <c r="M104" i="15"/>
  <c r="K104" i="15"/>
  <c r="L92" i="15"/>
  <c r="M92" i="15"/>
  <c r="K92" i="15"/>
  <c r="L84" i="15"/>
  <c r="M84" i="15"/>
  <c r="K84" i="15"/>
  <c r="L72" i="15"/>
  <c r="M72" i="15"/>
  <c r="K72" i="15"/>
  <c r="L60" i="15"/>
  <c r="M60" i="15"/>
  <c r="K60" i="15"/>
  <c r="L56" i="15"/>
  <c r="M56" i="15"/>
  <c r="K56" i="15"/>
  <c r="L44" i="15"/>
  <c r="M44" i="15"/>
  <c r="K44" i="15"/>
  <c r="L24" i="15"/>
  <c r="M24" i="15"/>
  <c r="L20" i="15"/>
  <c r="M20" i="15"/>
  <c r="K20" i="15"/>
  <c r="L8" i="15"/>
  <c r="M8" i="15"/>
  <c r="K8" i="15"/>
  <c r="L411" i="15"/>
  <c r="K398" i="15"/>
  <c r="K382" i="15"/>
  <c r="K370" i="15"/>
  <c r="K354" i="15"/>
  <c r="M348" i="15"/>
  <c r="L327" i="15"/>
  <c r="K306" i="15"/>
  <c r="M300" i="15"/>
  <c r="L279" i="15"/>
  <c r="K258" i="15"/>
  <c r="K242" i="15"/>
  <c r="L215" i="15"/>
  <c r="K187" i="15"/>
  <c r="L176" i="15"/>
  <c r="K149" i="15"/>
  <c r="L46" i="15"/>
  <c r="K2" i="15"/>
  <c r="M407" i="15"/>
  <c r="M399" i="15"/>
  <c r="M395" i="15"/>
  <c r="M387" i="15"/>
  <c r="M379" i="15"/>
  <c r="M367" i="15"/>
  <c r="M363" i="15"/>
  <c r="L363" i="15"/>
  <c r="K363" i="15"/>
  <c r="K355" i="15"/>
  <c r="K339" i="15"/>
  <c r="K323" i="15"/>
  <c r="K307" i="15"/>
  <c r="K291" i="15"/>
  <c r="K275" i="15"/>
  <c r="K259" i="15"/>
  <c r="K243" i="15"/>
  <c r="K219" i="15"/>
  <c r="L195" i="15"/>
  <c r="L159" i="15"/>
  <c r="M123" i="15"/>
  <c r="M405" i="15"/>
  <c r="M389" i="15"/>
  <c r="K387" i="15"/>
  <c r="M369" i="15"/>
  <c r="M337" i="15"/>
  <c r="M321" i="15"/>
  <c r="L316" i="15"/>
  <c r="M305" i="15"/>
  <c r="M289" i="15"/>
  <c r="M241" i="15"/>
  <c r="L413" i="15"/>
  <c r="K413" i="15"/>
  <c r="L409" i="15"/>
  <c r="K409" i="15"/>
  <c r="L405" i="15"/>
  <c r="K405" i="15"/>
  <c r="L401" i="15"/>
  <c r="K401" i="15"/>
  <c r="L397" i="15"/>
  <c r="K397" i="15"/>
  <c r="L393" i="15"/>
  <c r="K393" i="15"/>
  <c r="L389" i="15"/>
  <c r="K389" i="15"/>
  <c r="L385" i="15"/>
  <c r="K385" i="15"/>
  <c r="L381" i="15"/>
  <c r="K381" i="15"/>
  <c r="L377" i="15"/>
  <c r="K377" i="15"/>
  <c r="L373" i="15"/>
  <c r="K373" i="15"/>
  <c r="M373" i="15"/>
  <c r="L369" i="15"/>
  <c r="K369" i="15"/>
  <c r="L365" i="15"/>
  <c r="K365" i="15"/>
  <c r="M365" i="15"/>
  <c r="L361" i="15"/>
  <c r="K361" i="15"/>
  <c r="L357" i="15"/>
  <c r="K357" i="15"/>
  <c r="M357" i="15"/>
  <c r="L353" i="15"/>
  <c r="K353" i="15"/>
  <c r="L349" i="15"/>
  <c r="K349" i="15"/>
  <c r="M349" i="15"/>
  <c r="L345" i="15"/>
  <c r="K345" i="15"/>
  <c r="L341" i="15"/>
  <c r="K341" i="15"/>
  <c r="M341" i="15"/>
  <c r="L337" i="15"/>
  <c r="K337" i="15"/>
  <c r="L333" i="15"/>
  <c r="K333" i="15"/>
  <c r="M333" i="15"/>
  <c r="L329" i="15"/>
  <c r="K329" i="15"/>
  <c r="L325" i="15"/>
  <c r="K325" i="15"/>
  <c r="M325" i="15"/>
  <c r="L321" i="15"/>
  <c r="K321" i="15"/>
  <c r="L317" i="15"/>
  <c r="K317" i="15"/>
  <c r="M317" i="15"/>
  <c r="L313" i="15"/>
  <c r="K313" i="15"/>
  <c r="L309" i="15"/>
  <c r="K309" i="15"/>
  <c r="M309" i="15"/>
  <c r="L305" i="15"/>
  <c r="K305" i="15"/>
  <c r="L301" i="15"/>
  <c r="K301" i="15"/>
  <c r="M301" i="15"/>
  <c r="L297" i="15"/>
  <c r="K297" i="15"/>
  <c r="L293" i="15"/>
  <c r="K293" i="15"/>
  <c r="M293" i="15"/>
  <c r="L289" i="15"/>
  <c r="K289" i="15"/>
  <c r="L285" i="15"/>
  <c r="K285" i="15"/>
  <c r="M285" i="15"/>
  <c r="L281" i="15"/>
  <c r="K281" i="15"/>
  <c r="L277" i="15"/>
  <c r="K277" i="15"/>
  <c r="M277" i="15"/>
  <c r="L273" i="15"/>
  <c r="K273" i="15"/>
  <c r="L269" i="15"/>
  <c r="K269" i="15"/>
  <c r="M269" i="15"/>
  <c r="L265" i="15"/>
  <c r="K265" i="15"/>
  <c r="L261" i="15"/>
  <c r="K261" i="15"/>
  <c r="M261" i="15"/>
  <c r="L257" i="15"/>
  <c r="K257" i="15"/>
  <c r="L253" i="15"/>
  <c r="K253" i="15"/>
  <c r="M253" i="15"/>
  <c r="L249" i="15"/>
  <c r="K249" i="15"/>
  <c r="L245" i="15"/>
  <c r="K245" i="15"/>
  <c r="M245" i="15"/>
  <c r="L241" i="15"/>
  <c r="K241" i="15"/>
  <c r="L237" i="15"/>
  <c r="K237" i="15"/>
  <c r="M237" i="15"/>
  <c r="L233" i="15"/>
  <c r="K233" i="15"/>
  <c r="L229" i="15"/>
  <c r="K229" i="15"/>
  <c r="M229" i="15"/>
  <c r="L225" i="15"/>
  <c r="K225" i="15"/>
  <c r="L221" i="15"/>
  <c r="K221" i="15"/>
  <c r="M221" i="15"/>
  <c r="L217" i="15"/>
  <c r="K217" i="15"/>
  <c r="K213" i="15"/>
  <c r="M213" i="15"/>
  <c r="L213" i="15"/>
  <c r="K209" i="15"/>
  <c r="L209" i="15"/>
  <c r="M209" i="15"/>
  <c r="K205" i="15"/>
  <c r="M205" i="15"/>
  <c r="L205" i="15"/>
  <c r="K201" i="15"/>
  <c r="M201" i="15"/>
  <c r="K197" i="15"/>
  <c r="K193" i="15"/>
  <c r="L193" i="15"/>
  <c r="K189" i="15"/>
  <c r="M189" i="15"/>
  <c r="L189" i="15"/>
  <c r="K185" i="15"/>
  <c r="M185" i="15"/>
  <c r="L185" i="15"/>
  <c r="K181" i="15"/>
  <c r="K177" i="15"/>
  <c r="M177" i="15"/>
  <c r="L177" i="15"/>
  <c r="K173" i="15"/>
  <c r="M173" i="15"/>
  <c r="L173" i="15"/>
  <c r="L169" i="15"/>
  <c r="M169" i="15"/>
  <c r="K169" i="15"/>
  <c r="L165" i="15"/>
  <c r="M165" i="15"/>
  <c r="K165" i="15"/>
  <c r="L161" i="15"/>
  <c r="M161" i="15"/>
  <c r="K161" i="15"/>
  <c r="L157" i="15"/>
  <c r="K157" i="15"/>
  <c r="M157" i="15"/>
  <c r="L153" i="15"/>
  <c r="M153" i="15"/>
  <c r="K153" i="15"/>
  <c r="L149" i="15"/>
  <c r="M149" i="15"/>
  <c r="L145" i="15"/>
  <c r="M145" i="15"/>
  <c r="K145" i="15"/>
  <c r="L141" i="15"/>
  <c r="K141" i="15"/>
  <c r="L137" i="15"/>
  <c r="M137" i="15"/>
  <c r="K137" i="15"/>
  <c r="L133" i="15"/>
  <c r="M133" i="15"/>
  <c r="K133" i="15"/>
  <c r="L129" i="15"/>
  <c r="M129" i="15"/>
  <c r="K129" i="15"/>
  <c r="L125" i="15"/>
  <c r="K125" i="15"/>
  <c r="M125" i="15"/>
  <c r="L121" i="15"/>
  <c r="M121" i="15"/>
  <c r="K121" i="15"/>
  <c r="L117" i="15"/>
  <c r="M117" i="15"/>
  <c r="K117" i="15"/>
  <c r="M113" i="15"/>
  <c r="L113" i="15"/>
  <c r="K113" i="15"/>
  <c r="M109" i="15"/>
  <c r="K109" i="15"/>
  <c r="M105" i="15"/>
  <c r="L105" i="15"/>
  <c r="K105" i="15"/>
  <c r="M101" i="15"/>
  <c r="K101" i="15"/>
  <c r="L101" i="15"/>
  <c r="M97" i="15"/>
  <c r="L97" i="15"/>
  <c r="K97" i="15"/>
  <c r="M93" i="15"/>
  <c r="K93" i="15"/>
  <c r="L93" i="15"/>
  <c r="M89" i="15"/>
  <c r="L89" i="15"/>
  <c r="M85" i="15"/>
  <c r="K85" i="15"/>
  <c r="L85" i="15"/>
  <c r="M81" i="15"/>
  <c r="L81" i="15"/>
  <c r="K81" i="15"/>
  <c r="M77" i="15"/>
  <c r="K77" i="15"/>
  <c r="L77" i="15"/>
  <c r="M73" i="15"/>
  <c r="L73" i="15"/>
  <c r="K73" i="15"/>
  <c r="M69" i="15"/>
  <c r="K69" i="15"/>
  <c r="L69" i="15"/>
  <c r="M65" i="15"/>
  <c r="L65" i="15"/>
  <c r="K65" i="15"/>
  <c r="M61" i="15"/>
  <c r="K61" i="15"/>
  <c r="L61" i="15"/>
  <c r="M57" i="15"/>
  <c r="L57" i="15"/>
  <c r="K57" i="15"/>
  <c r="M53" i="15"/>
  <c r="K53" i="15"/>
  <c r="L53" i="15"/>
  <c r="M49" i="15"/>
  <c r="L49" i="15"/>
  <c r="K49" i="15"/>
  <c r="M45" i="15"/>
  <c r="K45" i="15"/>
  <c r="M41" i="15"/>
  <c r="L41" i="15"/>
  <c r="K41" i="15"/>
  <c r="M37" i="15"/>
  <c r="K37" i="15"/>
  <c r="L37" i="15"/>
  <c r="M33" i="15"/>
  <c r="L33" i="15"/>
  <c r="K33" i="15"/>
  <c r="M29" i="15"/>
  <c r="K29" i="15"/>
  <c r="L29" i="15"/>
  <c r="M25" i="15"/>
  <c r="L25" i="15"/>
  <c r="M21" i="15"/>
  <c r="K21" i="15"/>
  <c r="L21" i="15"/>
  <c r="M17" i="15"/>
  <c r="L17" i="15"/>
  <c r="K17" i="15"/>
  <c r="M13" i="15"/>
  <c r="K13" i="15"/>
  <c r="L13" i="15"/>
  <c r="M9" i="15"/>
  <c r="L9" i="15"/>
  <c r="K9" i="15"/>
  <c r="M5" i="15"/>
  <c r="K5" i="15"/>
  <c r="L5" i="15"/>
  <c r="M2" i="15"/>
  <c r="M409" i="15"/>
  <c r="K407" i="15"/>
  <c r="L404" i="15"/>
  <c r="M401" i="15"/>
  <c r="K399" i="15"/>
  <c r="M393" i="15"/>
  <c r="L388" i="15"/>
  <c r="M385" i="15"/>
  <c r="M377" i="15"/>
  <c r="L372" i="15"/>
  <c r="K367" i="15"/>
  <c r="M361" i="15"/>
  <c r="L356" i="15"/>
  <c r="K351" i="15"/>
  <c r="M345" i="15"/>
  <c r="L340" i="15"/>
  <c r="K335" i="15"/>
  <c r="M329" i="15"/>
  <c r="K319" i="15"/>
  <c r="M313" i="15"/>
  <c r="K303" i="15"/>
  <c r="M297" i="15"/>
  <c r="K287" i="15"/>
  <c r="M281" i="15"/>
  <c r="L276" i="15"/>
  <c r="K271" i="15"/>
  <c r="M265" i="15"/>
  <c r="L260" i="15"/>
  <c r="K255" i="15"/>
  <c r="M249" i="15"/>
  <c r="L244" i="15"/>
  <c r="K239" i="15"/>
  <c r="M233" i="15"/>
  <c r="K223" i="15"/>
  <c r="M217" i="15"/>
  <c r="L211" i="15"/>
  <c r="L197" i="15"/>
  <c r="K190" i="15"/>
  <c r="L181" i="15"/>
  <c r="K170" i="15"/>
  <c r="M155" i="15"/>
  <c r="M141" i="15"/>
  <c r="L127" i="15"/>
  <c r="L109" i="15"/>
  <c r="M66" i="15"/>
  <c r="K24" i="15"/>
  <c r="K408" i="15"/>
  <c r="K400" i="15"/>
  <c r="K392" i="15"/>
  <c r="K384" i="15"/>
  <c r="K376" i="15"/>
  <c r="M376" i="15"/>
  <c r="L376" i="15"/>
  <c r="K368" i="15"/>
  <c r="M368" i="15"/>
  <c r="L368" i="15"/>
  <c r="K348" i="15"/>
  <c r="K332" i="15"/>
  <c r="K328" i="15"/>
  <c r="M328" i="15"/>
  <c r="L328" i="15"/>
  <c r="K320" i="15"/>
  <c r="M320" i="15"/>
  <c r="L320" i="15"/>
  <c r="K312" i="15"/>
  <c r="M312" i="15"/>
  <c r="L312" i="15"/>
  <c r="K300" i="15"/>
  <c r="K284" i="15"/>
  <c r="K280" i="15"/>
  <c r="M280" i="15"/>
  <c r="L280" i="15"/>
  <c r="K272" i="15"/>
  <c r="M272" i="15"/>
  <c r="L272" i="15"/>
  <c r="K264" i="15"/>
  <c r="M264" i="15"/>
  <c r="L264" i="15"/>
  <c r="K256" i="15"/>
  <c r="M256" i="15"/>
  <c r="L256" i="15"/>
  <c r="K248" i="15"/>
  <c r="M248" i="15"/>
  <c r="L248" i="15"/>
  <c r="K228" i="15"/>
  <c r="M208" i="15"/>
  <c r="L200" i="15"/>
  <c r="K200" i="15"/>
  <c r="K188" i="15"/>
  <c r="M188" i="15"/>
  <c r="L188" i="15"/>
  <c r="M180" i="15"/>
  <c r="L180" i="15"/>
  <c r="K180" i="15"/>
  <c r="K168" i="15"/>
  <c r="M168" i="15"/>
  <c r="L168" i="15"/>
  <c r="K160" i="15"/>
  <c r="M160" i="15"/>
  <c r="L160" i="15"/>
  <c r="K156" i="15"/>
  <c r="M156" i="15"/>
  <c r="K148" i="15"/>
  <c r="L148" i="15"/>
  <c r="K136" i="15"/>
  <c r="M136" i="15"/>
  <c r="L136" i="15"/>
  <c r="K132" i="15"/>
  <c r="L132" i="15"/>
  <c r="M132" i="15"/>
  <c r="K124" i="15"/>
  <c r="M124" i="15"/>
  <c r="L124" i="15"/>
  <c r="L112" i="15"/>
  <c r="M112" i="15"/>
  <c r="K112" i="15"/>
  <c r="L100" i="15"/>
  <c r="M100" i="15"/>
  <c r="K100" i="15"/>
  <c r="L88" i="15"/>
  <c r="M88" i="15"/>
  <c r="L80" i="15"/>
  <c r="M80" i="15"/>
  <c r="K80" i="15"/>
  <c r="L68" i="15"/>
  <c r="M68" i="15"/>
  <c r="K68" i="15"/>
  <c r="L48" i="15"/>
  <c r="M48" i="15"/>
  <c r="K48" i="15"/>
  <c r="L36" i="15"/>
  <c r="M36" i="15"/>
  <c r="K36" i="15"/>
  <c r="L12" i="15"/>
  <c r="M12" i="15"/>
  <c r="K12" i="15"/>
  <c r="K414" i="15"/>
  <c r="L403" i="15"/>
  <c r="M400" i="15"/>
  <c r="K390" i="15"/>
  <c r="L379" i="15"/>
  <c r="L359" i="15"/>
  <c r="K338" i="15"/>
  <c r="M332" i="15"/>
  <c r="L311" i="15"/>
  <c r="K290" i="15"/>
  <c r="M284" i="15"/>
  <c r="L263" i="15"/>
  <c r="L231" i="15"/>
  <c r="K194" i="15"/>
  <c r="M3" i="15"/>
  <c r="K412" i="15"/>
  <c r="K396" i="15"/>
  <c r="K380" i="15"/>
  <c r="K364" i="15"/>
  <c r="K360" i="15"/>
  <c r="M360" i="15"/>
  <c r="L360" i="15"/>
  <c r="K352" i="15"/>
  <c r="M352" i="15"/>
  <c r="L352" i="15"/>
  <c r="K344" i="15"/>
  <c r="M344" i="15"/>
  <c r="L344" i="15"/>
  <c r="K324" i="15"/>
  <c r="K308" i="15"/>
  <c r="K292" i="15"/>
  <c r="K288" i="15"/>
  <c r="M288" i="15"/>
  <c r="L288" i="15"/>
  <c r="K268" i="15"/>
  <c r="K252" i="15"/>
  <c r="K236" i="15"/>
  <c r="K224" i="15"/>
  <c r="M224" i="15"/>
  <c r="L224" i="15"/>
  <c r="K204" i="15"/>
  <c r="M192" i="15"/>
  <c r="L192" i="15"/>
  <c r="K192" i="15"/>
  <c r="M184" i="15"/>
  <c r="L184" i="15"/>
  <c r="K184" i="15"/>
  <c r="K172" i="15"/>
  <c r="M172" i="15"/>
  <c r="L172" i="15"/>
  <c r="K140" i="15"/>
  <c r="M140" i="15"/>
  <c r="L140" i="15"/>
  <c r="K120" i="15"/>
  <c r="L108" i="15"/>
  <c r="M108" i="15"/>
  <c r="K108" i="15"/>
  <c r="L96" i="15"/>
  <c r="M96" i="15"/>
  <c r="K96" i="15"/>
  <c r="L76" i="15"/>
  <c r="M76" i="15"/>
  <c r="K76" i="15"/>
  <c r="L64" i="15"/>
  <c r="M64" i="15"/>
  <c r="K64" i="15"/>
  <c r="L52" i="15"/>
  <c r="M52" i="15"/>
  <c r="K52" i="15"/>
  <c r="L40" i="15"/>
  <c r="M40" i="15"/>
  <c r="K40" i="15"/>
  <c r="L32" i="15"/>
  <c r="M32" i="15"/>
  <c r="K32" i="15"/>
  <c r="L28" i="15"/>
  <c r="M28" i="15"/>
  <c r="K28" i="15"/>
  <c r="L16" i="15"/>
  <c r="M16" i="15"/>
  <c r="K16" i="15"/>
  <c r="L4" i="15"/>
  <c r="M4" i="15"/>
  <c r="K4" i="15"/>
  <c r="K406" i="15"/>
  <c r="L395" i="15"/>
  <c r="L387" i="15"/>
  <c r="M384" i="15"/>
  <c r="L375" i="15"/>
  <c r="M364" i="15"/>
  <c r="L343" i="15"/>
  <c r="K322" i="15"/>
  <c r="M316" i="15"/>
  <c r="L295" i="15"/>
  <c r="K274" i="15"/>
  <c r="M268" i="15"/>
  <c r="L247" i="15"/>
  <c r="K226" i="15"/>
  <c r="M220" i="15"/>
  <c r="L201" i="15"/>
  <c r="L163" i="15"/>
  <c r="K135" i="15"/>
  <c r="M120" i="15"/>
  <c r="M411" i="15"/>
  <c r="M403" i="15"/>
  <c r="M391" i="15"/>
  <c r="M383" i="15"/>
  <c r="M375" i="15"/>
  <c r="M371" i="15"/>
  <c r="L371" i="15"/>
  <c r="K371" i="15"/>
  <c r="M359" i="15"/>
  <c r="K347" i="15"/>
  <c r="K331" i="15"/>
  <c r="K315" i="15"/>
  <c r="K299" i="15"/>
  <c r="K283" i="15"/>
  <c r="K267" i="15"/>
  <c r="K251" i="15"/>
  <c r="K235" i="15"/>
  <c r="K227" i="15"/>
  <c r="K199" i="15"/>
  <c r="K131" i="15"/>
  <c r="M413" i="15"/>
  <c r="K411" i="15"/>
  <c r="L408" i="15"/>
  <c r="M397" i="15"/>
  <c r="K395" i="15"/>
  <c r="L392" i="15"/>
  <c r="M381" i="15"/>
  <c r="K379" i="15"/>
  <c r="K375" i="15"/>
  <c r="M353" i="15"/>
  <c r="K343" i="15"/>
  <c r="L332" i="15"/>
  <c r="K327" i="15"/>
  <c r="K311" i="15"/>
  <c r="K295" i="15"/>
  <c r="K279" i="15"/>
  <c r="M273" i="15"/>
  <c r="L268" i="15"/>
  <c r="K263" i="15"/>
  <c r="M257" i="15"/>
  <c r="L252" i="15"/>
  <c r="K247" i="15"/>
  <c r="L236" i="15"/>
  <c r="K231" i="15"/>
  <c r="M225" i="15"/>
  <c r="L220" i="15"/>
  <c r="K215" i="15"/>
  <c r="K208" i="15"/>
  <c r="M200" i="15"/>
  <c r="M193" i="15"/>
  <c r="M186" i="15"/>
  <c r="K176" i="15"/>
  <c r="K163" i="15"/>
  <c r="M148" i="15"/>
  <c r="L134" i="15"/>
  <c r="L120" i="15"/>
  <c r="M414" i="15"/>
  <c r="M410" i="15"/>
  <c r="M406" i="15"/>
  <c r="M402" i="15"/>
  <c r="M398" i="15"/>
  <c r="M394" i="15"/>
  <c r="M390" i="15"/>
  <c r="M386" i="15"/>
  <c r="M382" i="15"/>
  <c r="M378" i="15"/>
  <c r="L2" i="15"/>
  <c r="M412" i="15"/>
  <c r="K410" i="15"/>
  <c r="L407" i="15"/>
  <c r="M404" i="15"/>
  <c r="K402" i="15"/>
  <c r="L399" i="15"/>
  <c r="M396" i="15"/>
  <c r="K394" i="15"/>
  <c r="L391" i="15"/>
  <c r="M388" i="15"/>
  <c r="K386" i="15"/>
  <c r="L383" i="15"/>
  <c r="M380" i="15"/>
  <c r="K378" i="15"/>
  <c r="M372" i="15"/>
  <c r="L367" i="15"/>
  <c r="K362" i="15"/>
  <c r="M356" i="15"/>
  <c r="L351" i="15"/>
  <c r="K346" i="15"/>
  <c r="M340" i="15"/>
  <c r="L335" i="15"/>
  <c r="K330" i="15"/>
  <c r="M324" i="15"/>
  <c r="L319" i="15"/>
  <c r="K314" i="15"/>
  <c r="M308" i="15"/>
  <c r="L303" i="15"/>
  <c r="K298" i="15"/>
  <c r="M292" i="15"/>
  <c r="L287" i="15"/>
  <c r="K282" i="15"/>
  <c r="M276" i="15"/>
  <c r="L271" i="15"/>
  <c r="K266" i="15"/>
  <c r="M260" i="15"/>
  <c r="L255" i="15"/>
  <c r="K250" i="15"/>
  <c r="M244" i="15"/>
  <c r="L239" i="15"/>
  <c r="K234" i="15"/>
  <c r="M228" i="15"/>
  <c r="L223" i="15"/>
  <c r="K218" i="15"/>
  <c r="K212" i="15"/>
  <c r="M204" i="15"/>
  <c r="M197" i="15"/>
  <c r="M190" i="15"/>
  <c r="M181" i="15"/>
  <c r="L170" i="15"/>
  <c r="L156" i="15"/>
  <c r="K142" i="15"/>
  <c r="M127" i="15"/>
  <c r="L110" i="15"/>
  <c r="K25" i="15"/>
  <c r="M374" i="15"/>
  <c r="L374" i="15"/>
  <c r="M370" i="15"/>
  <c r="L370" i="15"/>
  <c r="M366" i="15"/>
  <c r="L366" i="15"/>
  <c r="M362" i="15"/>
  <c r="L362" i="15"/>
  <c r="M358" i="15"/>
  <c r="L358" i="15"/>
  <c r="M354" i="15"/>
  <c r="L354" i="15"/>
  <c r="M350" i="15"/>
  <c r="L350" i="15"/>
  <c r="M346" i="15"/>
  <c r="L346" i="15"/>
  <c r="M342" i="15"/>
  <c r="L342" i="15"/>
  <c r="M338" i="15"/>
  <c r="L338" i="15"/>
  <c r="M334" i="15"/>
  <c r="L334" i="15"/>
  <c r="M330" i="15"/>
  <c r="L330" i="15"/>
  <c r="M326" i="15"/>
  <c r="L326" i="15"/>
  <c r="M322" i="15"/>
  <c r="L322" i="15"/>
  <c r="M318" i="15"/>
  <c r="L318" i="15"/>
  <c r="M314" i="15"/>
  <c r="L314" i="15"/>
  <c r="M310" i="15"/>
  <c r="L310" i="15"/>
  <c r="M306" i="15"/>
  <c r="L306" i="15"/>
  <c r="M302" i="15"/>
  <c r="L302" i="15"/>
  <c r="M298" i="15"/>
  <c r="L298" i="15"/>
  <c r="M294" i="15"/>
  <c r="L294" i="15"/>
  <c r="M290" i="15"/>
  <c r="L290" i="15"/>
  <c r="M286" i="15"/>
  <c r="L286" i="15"/>
  <c r="M282" i="15"/>
  <c r="L282" i="15"/>
  <c r="M278" i="15"/>
  <c r="L278" i="15"/>
  <c r="M274" i="15"/>
  <c r="L274" i="15"/>
  <c r="M270" i="15"/>
  <c r="L270" i="15"/>
  <c r="M266" i="15"/>
  <c r="L266" i="15"/>
  <c r="M262" i="15"/>
  <c r="L262" i="15"/>
  <c r="M258" i="15"/>
  <c r="L258" i="15"/>
  <c r="M254" i="15"/>
  <c r="L254" i="15"/>
  <c r="M250" i="15"/>
  <c r="L250" i="15"/>
  <c r="M246" i="15"/>
  <c r="L246" i="15"/>
  <c r="M242" i="15"/>
  <c r="L242" i="15"/>
  <c r="M238" i="15"/>
  <c r="L238" i="15"/>
  <c r="M234" i="15"/>
  <c r="L234" i="15"/>
  <c r="M230" i="15"/>
  <c r="L230" i="15"/>
  <c r="M226" i="15"/>
  <c r="L226" i="15"/>
  <c r="M222" i="15"/>
  <c r="L222" i="15"/>
  <c r="M218" i="15"/>
  <c r="L218" i="15"/>
  <c r="L214" i="15"/>
  <c r="M214" i="15"/>
  <c r="K214" i="15"/>
  <c r="L210" i="15"/>
  <c r="M210" i="15"/>
  <c r="L206" i="15"/>
  <c r="L202" i="15"/>
  <c r="K202" i="15"/>
  <c r="L198" i="15"/>
  <c r="M198" i="15"/>
  <c r="K198" i="15"/>
  <c r="L194" i="15"/>
  <c r="M194" i="15"/>
  <c r="L190" i="15"/>
  <c r="L186" i="15"/>
  <c r="K186" i="15"/>
  <c r="L182" i="15"/>
  <c r="K182" i="15"/>
  <c r="M182" i="15"/>
  <c r="L178" i="15"/>
  <c r="K178" i="15"/>
  <c r="L174" i="15"/>
  <c r="K174" i="15"/>
  <c r="M174" i="15"/>
  <c r="M170" i="15"/>
  <c r="M166" i="15"/>
  <c r="K166" i="15"/>
  <c r="M162" i="15"/>
  <c r="L162" i="15"/>
  <c r="K162" i="15"/>
  <c r="M158" i="15"/>
  <c r="L158" i="15"/>
  <c r="K158" i="15"/>
  <c r="M154" i="15"/>
  <c r="L154" i="15"/>
  <c r="K154" i="15"/>
  <c r="M150" i="15"/>
  <c r="K150" i="15"/>
  <c r="L150" i="15"/>
  <c r="M146" i="15"/>
  <c r="L146" i="15"/>
  <c r="K146" i="15"/>
  <c r="M142" i="15"/>
  <c r="L142" i="15"/>
  <c r="M138" i="15"/>
  <c r="M134" i="15"/>
  <c r="K134" i="15"/>
  <c r="M130" i="15"/>
  <c r="L130" i="15"/>
  <c r="K130" i="15"/>
  <c r="M126" i="15"/>
  <c r="L126" i="15"/>
  <c r="K126" i="15"/>
  <c r="M122" i="15"/>
  <c r="L122" i="15"/>
  <c r="K122" i="15"/>
  <c r="M118" i="15"/>
  <c r="K118" i="15"/>
  <c r="L118" i="15"/>
  <c r="K114" i="15"/>
  <c r="M114" i="15"/>
  <c r="L114" i="15"/>
  <c r="K110" i="15"/>
  <c r="M110" i="15"/>
  <c r="K106" i="15"/>
  <c r="L106" i="15"/>
  <c r="M106" i="15"/>
  <c r="K102" i="15"/>
  <c r="M102" i="15"/>
  <c r="L102" i="15"/>
  <c r="K98" i="15"/>
  <c r="L98" i="15"/>
  <c r="K94" i="15"/>
  <c r="M94" i="15"/>
  <c r="L94" i="15"/>
  <c r="K90" i="15"/>
  <c r="L90" i="15"/>
  <c r="M90" i="15"/>
  <c r="K86" i="15"/>
  <c r="M86" i="15"/>
  <c r="L86" i="15"/>
  <c r="K82" i="15"/>
  <c r="L82" i="15"/>
  <c r="M82" i="15"/>
  <c r="K78" i="15"/>
  <c r="M78" i="15"/>
  <c r="K74" i="15"/>
  <c r="L74" i="15"/>
  <c r="M74" i="15"/>
  <c r="K70" i="15"/>
  <c r="M70" i="15"/>
  <c r="L70" i="15"/>
  <c r="K66" i="15"/>
  <c r="L66" i="15"/>
  <c r="K62" i="15"/>
  <c r="M62" i="15"/>
  <c r="L62" i="15"/>
  <c r="K58" i="15"/>
  <c r="L58" i="15"/>
  <c r="M58" i="15"/>
  <c r="K54" i="15"/>
  <c r="M54" i="15"/>
  <c r="L54" i="15"/>
  <c r="K50" i="15"/>
  <c r="L50" i="15"/>
  <c r="M50" i="15"/>
  <c r="K46" i="15"/>
  <c r="M46" i="15"/>
  <c r="K42" i="15"/>
  <c r="L42" i="15"/>
  <c r="M42" i="15"/>
  <c r="K38" i="15"/>
  <c r="M38" i="15"/>
  <c r="L38" i="15"/>
  <c r="K34" i="15"/>
  <c r="L34" i="15"/>
  <c r="K30" i="15"/>
  <c r="M30" i="15"/>
  <c r="L30" i="15"/>
  <c r="K26" i="15"/>
  <c r="L26" i="15"/>
  <c r="M26" i="15"/>
  <c r="K22" i="15"/>
  <c r="M22" i="15"/>
  <c r="L22" i="15"/>
  <c r="K18" i="15"/>
  <c r="L18" i="15"/>
  <c r="M18" i="15"/>
  <c r="K14" i="15"/>
  <c r="M14" i="15"/>
  <c r="K10" i="15"/>
  <c r="L10" i="15"/>
  <c r="M10" i="15"/>
  <c r="K6" i="15"/>
  <c r="M6" i="15"/>
  <c r="L6" i="15"/>
  <c r="L414" i="15"/>
  <c r="L410" i="15"/>
  <c r="L406" i="15"/>
  <c r="L402" i="15"/>
  <c r="L398" i="15"/>
  <c r="L394" i="15"/>
  <c r="L390" i="15"/>
  <c r="L386" i="15"/>
  <c r="L382" i="15"/>
  <c r="L378" i="15"/>
  <c r="K206" i="15"/>
  <c r="M202" i="15"/>
  <c r="M178" i="15"/>
  <c r="L166" i="15"/>
  <c r="K138" i="15"/>
  <c r="M98" i="15"/>
  <c r="M34" i="15"/>
  <c r="M355" i="15"/>
  <c r="M351" i="15"/>
  <c r="M347" i="15"/>
  <c r="M343" i="15"/>
  <c r="M339" i="15"/>
  <c r="M335" i="15"/>
  <c r="M331" i="15"/>
  <c r="M327" i="15"/>
  <c r="M323" i="15"/>
  <c r="M319" i="15"/>
  <c r="M315" i="15"/>
  <c r="M311" i="15"/>
  <c r="M307" i="15"/>
  <c r="M303" i="15"/>
  <c r="M299" i="15"/>
  <c r="M295" i="15"/>
  <c r="M291" i="15"/>
  <c r="M287" i="15"/>
  <c r="M283" i="15"/>
  <c r="M279" i="15"/>
  <c r="M275" i="15"/>
  <c r="M271" i="15"/>
  <c r="M267" i="15"/>
  <c r="M263" i="15"/>
  <c r="M259" i="15"/>
  <c r="M255" i="15"/>
  <c r="M251" i="15"/>
  <c r="M247" i="15"/>
  <c r="M243" i="15"/>
  <c r="M239" i="15"/>
  <c r="M235" i="15"/>
  <c r="M231" i="15"/>
  <c r="M227" i="15"/>
  <c r="M223" i="15"/>
  <c r="M219" i="15"/>
  <c r="M215" i="15"/>
  <c r="M211" i="15"/>
  <c r="K211" i="15"/>
  <c r="M207" i="15"/>
  <c r="L207" i="15"/>
  <c r="K207" i="15"/>
  <c r="M203" i="15"/>
  <c r="L203" i="15"/>
  <c r="M199" i="15"/>
  <c r="M195" i="15"/>
  <c r="K195" i="15"/>
  <c r="M191" i="15"/>
  <c r="L191" i="15"/>
  <c r="K191" i="15"/>
  <c r="M187" i="15"/>
  <c r="L187" i="15"/>
  <c r="M183" i="15"/>
  <c r="L183" i="15"/>
  <c r="K183" i="15"/>
  <c r="M179" i="15"/>
  <c r="L179" i="15"/>
  <c r="M175" i="15"/>
  <c r="L175" i="15"/>
  <c r="K175" i="15"/>
  <c r="L171" i="15"/>
  <c r="K171" i="15"/>
  <c r="M171" i="15"/>
  <c r="M167" i="15"/>
  <c r="L167" i="15"/>
  <c r="M163" i="15"/>
  <c r="K159" i="15"/>
  <c r="L155" i="15"/>
  <c r="K155" i="15"/>
  <c r="M151" i="15"/>
  <c r="L151" i="15"/>
  <c r="K151" i="15"/>
  <c r="M147" i="15"/>
  <c r="L147" i="15"/>
  <c r="K147" i="15"/>
  <c r="K143" i="15"/>
  <c r="M143" i="15"/>
  <c r="L143" i="15"/>
  <c r="L139" i="15"/>
  <c r="K139" i="15"/>
  <c r="M139" i="15"/>
  <c r="M135" i="15"/>
  <c r="L135" i="15"/>
  <c r="M131" i="15"/>
  <c r="K127" i="15"/>
  <c r="L123" i="15"/>
  <c r="K123" i="15"/>
  <c r="M119" i="15"/>
  <c r="L119" i="15"/>
  <c r="K119" i="15"/>
  <c r="K115" i="15"/>
  <c r="L115" i="15"/>
  <c r="M115" i="15"/>
  <c r="K111" i="15"/>
  <c r="L111" i="15"/>
  <c r="M111" i="15"/>
  <c r="K107" i="15"/>
  <c r="L107" i="15"/>
  <c r="M107" i="15"/>
  <c r="K103" i="15"/>
  <c r="L103" i="15"/>
  <c r="M103" i="15"/>
  <c r="K99" i="15"/>
  <c r="L99" i="15"/>
  <c r="K95" i="15"/>
  <c r="L95" i="15"/>
  <c r="M95" i="15"/>
  <c r="K91" i="15"/>
  <c r="L91" i="15"/>
  <c r="M91" i="15"/>
  <c r="K87" i="15"/>
  <c r="L87" i="15"/>
  <c r="M87" i="15"/>
  <c r="K83" i="15"/>
  <c r="L83" i="15"/>
  <c r="M83" i="15"/>
  <c r="K79" i="15"/>
  <c r="L79" i="15"/>
  <c r="M79" i="15"/>
  <c r="K75" i="15"/>
  <c r="L75" i="15"/>
  <c r="M75" i="15"/>
  <c r="K71" i="15"/>
  <c r="L71" i="15"/>
  <c r="M71" i="15"/>
  <c r="K67" i="15"/>
  <c r="L67" i="15"/>
  <c r="K63" i="15"/>
  <c r="L63" i="15"/>
  <c r="M63" i="15"/>
  <c r="K59" i="15"/>
  <c r="L59" i="15"/>
  <c r="M59" i="15"/>
  <c r="K55" i="15"/>
  <c r="L55" i="15"/>
  <c r="M55" i="15"/>
  <c r="K51" i="15"/>
  <c r="L51" i="15"/>
  <c r="M51" i="15"/>
  <c r="K47" i="15"/>
  <c r="L47" i="15"/>
  <c r="M47" i="15"/>
  <c r="K43" i="15"/>
  <c r="L43" i="15"/>
  <c r="M43" i="15"/>
  <c r="K39" i="15"/>
  <c r="L39" i="15"/>
  <c r="M39" i="15"/>
  <c r="K35" i="15"/>
  <c r="L35" i="15"/>
  <c r="K31" i="15"/>
  <c r="L31" i="15"/>
  <c r="M31" i="15"/>
  <c r="K27" i="15"/>
  <c r="L27" i="15"/>
  <c r="M27" i="15"/>
  <c r="K23" i="15"/>
  <c r="L23" i="15"/>
  <c r="M23" i="15"/>
  <c r="K19" i="15"/>
  <c r="L19" i="15"/>
  <c r="M19" i="15"/>
  <c r="K15" i="15"/>
  <c r="L15" i="15"/>
  <c r="M15" i="15"/>
  <c r="K11" i="15"/>
  <c r="L11" i="15"/>
  <c r="M11" i="15"/>
  <c r="K7" i="15"/>
  <c r="L7" i="15"/>
  <c r="M7" i="15"/>
  <c r="K3" i="15"/>
  <c r="L3" i="15"/>
  <c r="K374" i="15"/>
  <c r="K366" i="15"/>
  <c r="K358" i="15"/>
  <c r="L355" i="15"/>
  <c r="K350" i="15"/>
  <c r="L347" i="15"/>
  <c r="K342" i="15"/>
  <c r="L339" i="15"/>
  <c r="K334" i="15"/>
  <c r="L331" i="15"/>
  <c r="K326" i="15"/>
  <c r="L323" i="15"/>
  <c r="K318" i="15"/>
  <c r="L315" i="15"/>
  <c r="K310" i="15"/>
  <c r="L307" i="15"/>
  <c r="K302" i="15"/>
  <c r="L299" i="15"/>
  <c r="K294" i="15"/>
  <c r="L291" i="15"/>
  <c r="K286" i="15"/>
  <c r="L283" i="15"/>
  <c r="K278" i="15"/>
  <c r="L275" i="15"/>
  <c r="K270" i="15"/>
  <c r="L267" i="15"/>
  <c r="K262" i="15"/>
  <c r="L259" i="15"/>
  <c r="K254" i="15"/>
  <c r="L251" i="15"/>
  <c r="K246" i="15"/>
  <c r="L243" i="15"/>
  <c r="K238" i="15"/>
  <c r="L235" i="15"/>
  <c r="K230" i="15"/>
  <c r="L227" i="15"/>
  <c r="K222" i="15"/>
  <c r="L219" i="15"/>
  <c r="K210" i="15"/>
  <c r="M206" i="15"/>
  <c r="K203" i="15"/>
  <c r="L199" i="15"/>
  <c r="K179" i="15"/>
  <c r="K167" i="15"/>
  <c r="M159" i="15"/>
  <c r="L138" i="15"/>
  <c r="L131" i="15"/>
  <c r="M99" i="15"/>
  <c r="L78" i="15"/>
  <c r="M35" i="15"/>
  <c r="L14" i="15"/>
  <c r="AM10" i="1"/>
  <c r="AM11" i="1"/>
  <c r="AM12" i="1"/>
  <c r="AM13" i="1"/>
  <c r="AM14" i="1"/>
  <c r="AM15" i="1"/>
  <c r="AM16" i="1"/>
  <c r="AM18" i="1"/>
  <c r="AM19" i="1"/>
  <c r="AM20" i="1"/>
  <c r="AM21" i="1"/>
  <c r="AM22" i="1"/>
  <c r="AM23" i="1"/>
  <c r="AM24" i="1"/>
  <c r="AM26" i="1"/>
  <c r="AM25" i="1"/>
  <c r="AM27" i="1"/>
  <c r="AM28" i="1"/>
  <c r="AM29" i="1"/>
  <c r="AM30" i="1"/>
  <c r="AM31" i="1"/>
  <c r="AM32" i="1"/>
  <c r="AM33" i="1"/>
  <c r="AM34" i="1"/>
  <c r="AM35" i="1"/>
  <c r="AM37" i="1"/>
  <c r="AM39" i="1"/>
  <c r="AM40" i="1"/>
  <c r="AM41" i="1"/>
  <c r="AM44" i="1"/>
  <c r="AM46" i="1"/>
  <c r="AM48" i="1"/>
  <c r="AM51" i="1"/>
  <c r="AM54" i="1"/>
  <c r="AM56" i="1"/>
  <c r="AM58" i="1"/>
  <c r="AM59" i="1"/>
  <c r="AM62" i="1"/>
  <c r="AM63" i="1"/>
  <c r="AM64" i="1"/>
  <c r="AM65" i="1"/>
  <c r="AM66" i="1"/>
  <c r="AM67" i="1"/>
  <c r="AM68" i="1"/>
  <c r="AM69" i="1"/>
  <c r="AM70" i="1"/>
  <c r="AM71" i="1"/>
  <c r="AM73" i="1"/>
  <c r="AM75" i="1"/>
  <c r="AM74" i="1"/>
  <c r="AM76" i="1"/>
  <c r="AM77" i="1"/>
  <c r="AM78" i="1"/>
  <c r="AM79" i="1"/>
  <c r="AM80" i="1"/>
  <c r="AM81" i="1"/>
  <c r="AM84" i="1"/>
  <c r="AM83" i="1"/>
  <c r="AM87" i="1"/>
  <c r="AM88" i="1"/>
  <c r="AM93" i="1"/>
  <c r="AM85" i="1"/>
  <c r="AM86" i="1"/>
  <c r="AM89" i="1"/>
  <c r="AM91" i="1"/>
  <c r="AM94" i="1"/>
  <c r="AM96" i="1"/>
  <c r="AM102" i="1"/>
  <c r="AM103" i="1"/>
  <c r="AM98" i="1"/>
  <c r="AM99" i="1"/>
  <c r="AM100" i="1"/>
  <c r="AM101" i="1"/>
  <c r="AM104" i="1"/>
  <c r="AM109" i="1"/>
  <c r="AM111" i="1"/>
  <c r="AM113" i="1"/>
  <c r="AM112" i="1"/>
  <c r="AM108" i="1"/>
  <c r="AM106" i="1"/>
  <c r="AM105" i="1"/>
  <c r="AM107" i="1"/>
  <c r="AM114" i="1"/>
  <c r="AM115" i="1"/>
  <c r="AM116" i="1"/>
  <c r="AM117" i="1"/>
  <c r="AM120" i="1"/>
  <c r="AM121" i="1"/>
  <c r="AM118" i="1"/>
  <c r="AM119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2" i="1"/>
  <c r="AM143" i="1"/>
  <c r="AM144" i="1"/>
  <c r="AM145" i="1"/>
  <c r="AM146" i="1"/>
  <c r="AM147" i="1"/>
  <c r="AM148" i="1"/>
  <c r="AM150" i="1"/>
  <c r="AM149" i="1"/>
  <c r="AM151" i="1"/>
  <c r="AM152" i="1"/>
  <c r="AM153" i="1"/>
  <c r="AM154" i="1"/>
  <c r="AM155" i="1"/>
  <c r="AM157" i="1"/>
  <c r="AM158" i="1"/>
  <c r="AM160" i="1"/>
  <c r="AM159" i="1"/>
  <c r="AM161" i="1"/>
  <c r="AM162" i="1"/>
  <c r="AM163" i="1"/>
  <c r="AM164" i="1"/>
  <c r="AM166" i="1"/>
  <c r="AM165" i="1"/>
  <c r="AM167" i="1"/>
  <c r="AM168" i="1"/>
  <c r="AM169" i="1"/>
  <c r="AM170" i="1"/>
  <c r="AM172" i="1"/>
  <c r="AM173" i="1"/>
  <c r="AM174" i="1"/>
  <c r="AM175" i="1"/>
  <c r="AM177" i="1"/>
  <c r="AM178" i="1"/>
  <c r="AM179" i="1"/>
  <c r="AM183" i="1"/>
  <c r="AM181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8" i="1"/>
  <c r="AM197" i="1"/>
  <c r="AM199" i="1"/>
  <c r="AM200" i="1"/>
  <c r="AM201" i="1"/>
  <c r="AM202" i="1"/>
  <c r="AM204" i="1"/>
  <c r="AM205" i="1"/>
  <c r="AM206" i="1"/>
  <c r="AM207" i="1"/>
  <c r="AM208" i="1"/>
  <c r="AM210" i="1"/>
  <c r="AM211" i="1"/>
  <c r="AM212" i="1"/>
  <c r="AM213" i="1"/>
  <c r="AM214" i="1"/>
  <c r="AM215" i="1"/>
  <c r="AM216" i="1"/>
  <c r="AM217" i="1"/>
  <c r="AM218" i="1"/>
  <c r="AM219" i="1"/>
  <c r="AM221" i="1"/>
  <c r="AM222" i="1"/>
  <c r="AM223" i="1"/>
  <c r="AM224" i="1"/>
  <c r="AM226" i="1"/>
  <c r="AM227" i="1"/>
  <c r="AM228" i="1"/>
  <c r="AM229" i="1"/>
  <c r="AM225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9" i="1"/>
  <c r="AM250" i="1"/>
  <c r="AM251" i="1"/>
  <c r="AM252" i="1"/>
  <c r="AM253" i="1"/>
  <c r="AM254" i="1"/>
  <c r="AM255" i="1"/>
  <c r="AM256" i="1"/>
  <c r="AM257" i="1"/>
  <c r="AM259" i="1"/>
  <c r="AM260" i="1"/>
  <c r="AM261" i="1"/>
  <c r="AM262" i="1"/>
  <c r="AM263" i="1"/>
  <c r="AM264" i="1"/>
  <c r="AM265" i="1"/>
  <c r="AM266" i="1"/>
  <c r="AM267" i="1"/>
  <c r="AM268" i="1"/>
  <c r="AM269" i="1"/>
  <c r="AM271" i="1"/>
  <c r="AM272" i="1"/>
  <c r="AM270" i="1"/>
  <c r="AM273" i="1"/>
  <c r="AM274" i="1"/>
  <c r="AM275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3" i="1"/>
  <c r="AM295" i="1"/>
  <c r="AM292" i="1"/>
  <c r="AM299" i="1"/>
  <c r="AM298" i="1"/>
  <c r="AM297" i="1"/>
  <c r="AM300" i="1"/>
  <c r="AM302" i="1"/>
  <c r="AM304" i="1"/>
  <c r="AM305" i="1"/>
  <c r="AM307" i="1"/>
  <c r="AM311" i="1"/>
  <c r="AM312" i="1"/>
  <c r="AM314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7" i="1"/>
  <c r="AM338" i="1"/>
  <c r="AM340" i="1"/>
  <c r="AM341" i="1"/>
  <c r="AM342" i="1"/>
  <c r="AM343" i="1"/>
  <c r="AM344" i="1"/>
  <c r="AM345" i="1"/>
  <c r="AM346" i="1"/>
  <c r="AM347" i="1"/>
  <c r="AM349" i="1"/>
  <c r="AM351" i="1"/>
  <c r="AM352" i="1"/>
  <c r="AM353" i="1"/>
  <c r="AM356" i="1"/>
  <c r="AM357" i="1"/>
  <c r="AM358" i="1"/>
  <c r="AM359" i="1"/>
  <c r="AM360" i="1"/>
  <c r="AM361" i="1"/>
  <c r="AM362" i="1"/>
  <c r="AM363" i="1"/>
  <c r="AM364" i="1"/>
  <c r="AM365" i="1"/>
  <c r="AM366" i="1"/>
  <c r="AM368" i="1"/>
  <c r="AM373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2" i="1"/>
  <c r="AM394" i="1"/>
  <c r="AM391" i="1"/>
  <c r="AM393" i="1"/>
  <c r="AM395" i="1"/>
  <c r="AM396" i="1"/>
  <c r="AM397" i="1"/>
  <c r="AM398" i="1"/>
  <c r="AM400" i="1"/>
  <c r="AM399" i="1"/>
  <c r="AM401" i="1"/>
  <c r="AM402" i="1"/>
  <c r="AM405" i="1"/>
  <c r="AM407" i="1"/>
  <c r="AM409" i="1"/>
  <c r="AM412" i="1"/>
  <c r="AM414" i="1"/>
  <c r="AM416" i="1"/>
  <c r="AM417" i="1"/>
  <c r="AM418" i="1"/>
  <c r="AM419" i="1"/>
  <c r="AM420" i="1"/>
  <c r="AM421" i="1"/>
  <c r="AM422" i="1"/>
  <c r="AM424" i="1"/>
  <c r="AM423" i="1"/>
  <c r="AM425" i="1"/>
  <c r="AM426" i="1"/>
  <c r="AM427" i="1"/>
  <c r="AM428" i="1"/>
  <c r="AM429" i="1"/>
  <c r="AM209" i="1"/>
  <c r="AM301" i="1"/>
  <c r="AM303" i="1"/>
  <c r="AM308" i="1"/>
  <c r="AM306" i="1"/>
  <c r="AM309" i="1"/>
  <c r="AM310" i="1"/>
  <c r="AM203" i="1"/>
  <c r="AM171" i="1"/>
  <c r="AM176" i="1"/>
  <c r="AM180" i="1"/>
  <c r="AM182" i="1"/>
  <c r="AM319" i="1"/>
  <c r="AM322" i="1"/>
  <c r="AM317" i="1"/>
  <c r="AM156" i="1"/>
  <c r="AM141" i="1"/>
  <c r="AM372" i="1"/>
  <c r="AM371" i="1"/>
  <c r="AM375" i="1"/>
  <c r="AM374" i="1"/>
  <c r="AM36" i="1"/>
  <c r="AM38" i="1"/>
  <c r="AM42" i="1"/>
  <c r="AM43" i="1"/>
  <c r="AM45" i="1"/>
  <c r="AM47" i="1"/>
  <c r="AM49" i="1"/>
  <c r="AM52" i="1"/>
  <c r="AM53" i="1"/>
  <c r="AM55" i="1"/>
  <c r="AM57" i="1"/>
  <c r="AM50" i="1"/>
  <c r="AM17" i="1"/>
  <c r="AM9" i="1"/>
  <c r="AM6" i="1"/>
  <c r="B20" i="7" l="1"/>
  <c r="B2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6" i="7"/>
  <c r="B5" i="7" l="1"/>
  <c r="C5" i="7"/>
  <c r="AJ73" i="1"/>
  <c r="AI73" i="1"/>
  <c r="AD73" i="1"/>
  <c r="AC73" i="1"/>
  <c r="V6" i="1" l="1"/>
  <c r="U6" i="1"/>
  <c r="S6" i="1"/>
  <c r="D24" i="5" l="1"/>
  <c r="K5" i="5" l="1"/>
  <c r="D23" i="5" s="1"/>
  <c r="D22" i="5"/>
  <c r="J6" i="5"/>
  <c r="J7" i="5"/>
  <c r="J8" i="5"/>
  <c r="J9" i="5"/>
  <c r="J10" i="5"/>
  <c r="J11" i="5"/>
  <c r="J12" i="5"/>
  <c r="J13" i="5"/>
  <c r="J14" i="5"/>
  <c r="J15" i="5"/>
  <c r="J16" i="5"/>
  <c r="J5" i="5"/>
  <c r="H8" i="5"/>
  <c r="H9" i="5"/>
  <c r="H10" i="5"/>
  <c r="H11" i="5"/>
  <c r="H12" i="5"/>
  <c r="H13" i="5"/>
  <c r="H14" i="5"/>
  <c r="H15" i="5"/>
  <c r="A13" i="5"/>
  <c r="A14" i="5"/>
  <c r="A15" i="5"/>
  <c r="A16" i="5"/>
  <c r="A11" i="5"/>
  <c r="A12" i="5"/>
  <c r="A7" i="5"/>
  <c r="A8" i="5"/>
  <c r="A9" i="5"/>
  <c r="A10" i="5"/>
  <c r="A6" i="5"/>
  <c r="A5" i="5"/>
  <c r="A2" i="7"/>
  <c r="A2" i="5" s="1"/>
  <c r="H6" i="5"/>
  <c r="H7" i="5"/>
  <c r="H16" i="5"/>
  <c r="H5" i="5"/>
  <c r="D5" i="5" l="1"/>
  <c r="K6" i="5"/>
  <c r="D6" i="5" s="1"/>
  <c r="U5" i="1"/>
  <c r="K7" i="5" l="1"/>
  <c r="D7" i="5" s="1"/>
  <c r="B13" i="5"/>
  <c r="B9" i="5"/>
  <c r="C6" i="5"/>
  <c r="C8" i="5"/>
  <c r="C14" i="5"/>
  <c r="B6" i="5"/>
  <c r="C10" i="5"/>
  <c r="C7" i="5"/>
  <c r="B14" i="5"/>
  <c r="C9" i="5"/>
  <c r="C12" i="5"/>
  <c r="C5" i="5"/>
  <c r="B10" i="5"/>
  <c r="C11" i="5"/>
  <c r="B11" i="5"/>
  <c r="B12" i="5"/>
  <c r="C15" i="5"/>
  <c r="B8" i="5"/>
  <c r="B5" i="5"/>
  <c r="B15" i="5"/>
  <c r="B7" i="5"/>
  <c r="C16" i="5"/>
  <c r="C13" i="5"/>
  <c r="B16" i="5"/>
  <c r="K8" i="5" l="1"/>
  <c r="D8" i="5" s="1"/>
  <c r="E8" i="5" s="1"/>
  <c r="C24" i="5"/>
  <c r="E7" i="5"/>
  <c r="E5" i="5"/>
  <c r="C18" i="5"/>
  <c r="E6" i="5"/>
  <c r="B18" i="5"/>
  <c r="K9" i="5" l="1"/>
  <c r="K10" i="5" s="1"/>
  <c r="C23" i="5"/>
  <c r="E24" i="5"/>
  <c r="E26" i="5" s="1"/>
  <c r="D9" i="5" l="1"/>
  <c r="E9" i="5" s="1"/>
  <c r="D10" i="5"/>
  <c r="E10" i="5" s="1"/>
  <c r="K11" i="5"/>
  <c r="E23" i="5"/>
  <c r="E22" i="5"/>
  <c r="D11" i="5" l="1"/>
  <c r="E11" i="5" s="1"/>
  <c r="K12" i="5"/>
  <c r="K13" i="5" l="1"/>
  <c r="D12" i="5"/>
  <c r="E12" i="5" s="1"/>
  <c r="K14" i="5" l="1"/>
  <c r="D13" i="5"/>
  <c r="E13" i="5" s="1"/>
  <c r="D14" i="5" l="1"/>
  <c r="E14" i="5" s="1"/>
  <c r="K15" i="5"/>
  <c r="K16" i="5" l="1"/>
  <c r="D16" i="5" s="1"/>
  <c r="E16" i="5" s="1"/>
  <c r="D15" i="5"/>
  <c r="E15" i="5" s="1"/>
  <c r="E18" i="5" l="1"/>
  <c r="E19" i="5" s="1"/>
</calcChain>
</file>

<file path=xl/sharedStrings.xml><?xml version="1.0" encoding="utf-8"?>
<sst xmlns="http://schemas.openxmlformats.org/spreadsheetml/2006/main" count="8739" uniqueCount="1596">
  <si>
    <t xml:space="preserve"> 공 사 용 지 기 본 조 사 서</t>
    <phoneticPr fontId="12" type="noConversion"/>
  </si>
  <si>
    <t>소   재   지</t>
  </si>
  <si>
    <t>지  번</t>
  </si>
  <si>
    <t>비고</t>
  </si>
  <si>
    <t>시군구</t>
  </si>
  <si>
    <t>읍면동</t>
  </si>
  <si>
    <t>리</t>
  </si>
  <si>
    <t>산</t>
  </si>
  <si>
    <t>본번</t>
  </si>
  <si>
    <t>부번</t>
  </si>
  <si>
    <t>주         소</t>
  </si>
  <si>
    <t>성   명</t>
  </si>
  <si>
    <t>천</t>
  </si>
  <si>
    <t>임</t>
  </si>
  <si>
    <t>구 분</t>
    <phoneticPr fontId="12" type="noConversion"/>
  </si>
  <si>
    <t>사   유   지</t>
    <phoneticPr fontId="12" type="noConversion"/>
  </si>
  <si>
    <t>필 지</t>
    <phoneticPr fontId="12" type="noConversion"/>
  </si>
  <si>
    <t>면 적( ㎡ )</t>
    <phoneticPr fontId="12" type="noConversion"/>
  </si>
  <si>
    <t>계</t>
    <phoneticPr fontId="12" type="noConversion"/>
  </si>
  <si>
    <t>보상비(원)</t>
    <phoneticPr fontId="11" type="noConversion"/>
  </si>
  <si>
    <t>용 지 보 상 비 산 출</t>
    <phoneticPr fontId="12" type="noConversion"/>
  </si>
  <si>
    <t>단가(원/㎡)</t>
    <phoneticPr fontId="11" type="noConversion"/>
  </si>
  <si>
    <t>2배</t>
    <phoneticPr fontId="11" type="noConversion"/>
  </si>
  <si>
    <t>사 유 지 기 본 조 사 서</t>
    <phoneticPr fontId="12" type="noConversion"/>
  </si>
  <si>
    <t>구 분</t>
    <phoneticPr fontId="12" type="noConversion"/>
  </si>
  <si>
    <t>필 지</t>
    <phoneticPr fontId="12" type="noConversion"/>
  </si>
  <si>
    <t>면 적( ㎡ )</t>
    <phoneticPr fontId="12" type="noConversion"/>
  </si>
  <si>
    <t>계</t>
    <phoneticPr fontId="12" type="noConversion"/>
  </si>
  <si>
    <t>구</t>
    <phoneticPr fontId="11" type="noConversion"/>
  </si>
  <si>
    <t>답</t>
    <phoneticPr fontId="11" type="noConversion"/>
  </si>
  <si>
    <t>철</t>
    <phoneticPr fontId="11" type="noConversion"/>
  </si>
  <si>
    <t>도</t>
    <phoneticPr fontId="12" type="noConversion"/>
  </si>
  <si>
    <t>잡</t>
    <phoneticPr fontId="11" type="noConversion"/>
  </si>
  <si>
    <t>전</t>
    <phoneticPr fontId="11" type="noConversion"/>
  </si>
  <si>
    <t>비  고</t>
    <phoneticPr fontId="11" type="noConversion"/>
  </si>
  <si>
    <t>사   유   지</t>
    <phoneticPr fontId="12" type="noConversion"/>
  </si>
  <si>
    <t>과</t>
    <phoneticPr fontId="11" type="noConversion"/>
  </si>
  <si>
    <t>사  유  지  총  괄  집  계  표</t>
    <phoneticPr fontId="12" type="noConversion"/>
  </si>
  <si>
    <t xml:space="preserve"> 전 체 용 지 기 본 조 사 서</t>
    <phoneticPr fontId="12" type="noConversion"/>
  </si>
  <si>
    <t>◆ 전체분</t>
    <phoneticPr fontId="12" type="noConversion"/>
  </si>
  <si>
    <t>도면
일련
번호</t>
    <phoneticPr fontId="11" type="noConversion"/>
  </si>
  <si>
    <t>지목</t>
    <phoneticPr fontId="11" type="noConversion"/>
  </si>
  <si>
    <t>공부면적
(m²)</t>
    <phoneticPr fontId="11" type="noConversion"/>
  </si>
  <si>
    <t>편입면적
(m²)</t>
    <phoneticPr fontId="11" type="noConversion"/>
  </si>
  <si>
    <t>토     지     대     장</t>
    <phoneticPr fontId="11" type="noConversion"/>
  </si>
  <si>
    <t>등기부등본</t>
    <phoneticPr fontId="11" type="noConversion"/>
  </si>
  <si>
    <t>주      소</t>
    <phoneticPr fontId="11" type="noConversion"/>
  </si>
  <si>
    <t>국 · 공  유   지</t>
    <phoneticPr fontId="12" type="noConversion"/>
  </si>
  <si>
    <t>국 · 공 유  지  총  괄  집  계  표</t>
    <phoneticPr fontId="12" type="noConversion"/>
  </si>
  <si>
    <t>3배</t>
    <phoneticPr fontId="11" type="noConversion"/>
  </si>
  <si>
    <t>학</t>
    <phoneticPr fontId="11" type="noConversion"/>
  </si>
  <si>
    <t>용지보상</t>
    <phoneticPr fontId="11" type="noConversion"/>
  </si>
  <si>
    <t>지장물보상</t>
    <phoneticPr fontId="11" type="noConversion"/>
  </si>
  <si>
    <t>권리의 종류</t>
    <phoneticPr fontId="11" type="noConversion"/>
  </si>
  <si>
    <t>대</t>
    <phoneticPr fontId="11" type="noConversion"/>
  </si>
  <si>
    <t>보상예정가(원)</t>
  </si>
  <si>
    <t>공시지가
국유지
제외</t>
    <phoneticPr fontId="11" type="noConversion"/>
  </si>
  <si>
    <t>구</t>
    <phoneticPr fontId="11" type="noConversion"/>
  </si>
  <si>
    <t>도</t>
    <phoneticPr fontId="11" type="noConversion"/>
  </si>
  <si>
    <t>창</t>
    <phoneticPr fontId="11" type="noConversion"/>
  </si>
  <si>
    <t>서계천 지장물보상</t>
    <phoneticPr fontId="11" type="noConversion"/>
  </si>
  <si>
    <t>천</t>
    <phoneticPr fontId="11" type="noConversion"/>
  </si>
  <si>
    <t>임</t>
    <phoneticPr fontId="11" type="noConversion"/>
  </si>
  <si>
    <t>제</t>
    <phoneticPr fontId="11" type="noConversion"/>
  </si>
  <si>
    <t>천</t>
    <phoneticPr fontId="11" type="noConversion"/>
  </si>
  <si>
    <t>전</t>
    <phoneticPr fontId="11" type="noConversion"/>
  </si>
  <si>
    <t>구</t>
    <phoneticPr fontId="11" type="noConversion"/>
  </si>
  <si>
    <t>임</t>
    <phoneticPr fontId="11" type="noConversion"/>
  </si>
  <si>
    <t>철</t>
    <phoneticPr fontId="11" type="noConversion"/>
  </si>
  <si>
    <t>도</t>
    <phoneticPr fontId="11" type="noConversion"/>
  </si>
  <si>
    <t>답</t>
    <phoneticPr fontId="11" type="noConversion"/>
  </si>
  <si>
    <t>대</t>
    <phoneticPr fontId="11" type="noConversion"/>
  </si>
  <si>
    <t>창</t>
    <phoneticPr fontId="11" type="noConversion"/>
  </si>
  <si>
    <t>목</t>
    <phoneticPr fontId="11" type="noConversion"/>
  </si>
  <si>
    <t>산</t>
    <phoneticPr fontId="11" type="noConversion"/>
  </si>
  <si>
    <t>제</t>
    <phoneticPr fontId="11" type="noConversion"/>
  </si>
  <si>
    <t>잡</t>
    <phoneticPr fontId="11" type="noConversion"/>
  </si>
  <si>
    <t>주</t>
    <phoneticPr fontId="11" type="noConversion"/>
  </si>
  <si>
    <t>보축좌2지구</t>
  </si>
  <si>
    <t>보축좌1지구</t>
  </si>
  <si>
    <t>장평좌3지구</t>
  </si>
  <si>
    <t>장평좌2지구</t>
  </si>
  <si>
    <t>장평좌1지구</t>
  </si>
  <si>
    <t>장평우1지구</t>
  </si>
  <si>
    <t>장평우2지구</t>
  </si>
  <si>
    <t>장평우3지구-2</t>
  </si>
  <si>
    <t>장평우3지구-1</t>
  </si>
  <si>
    <t>보축우1지구</t>
  </si>
  <si>
    <t>보축우2지구</t>
  </si>
  <si>
    <t>보축우3지구</t>
  </si>
  <si>
    <t>장평우4지구</t>
  </si>
  <si>
    <t>도</t>
    <phoneticPr fontId="11" type="noConversion"/>
  </si>
  <si>
    <t>임</t>
    <phoneticPr fontId="11" type="noConversion"/>
  </si>
  <si>
    <t>전</t>
    <phoneticPr fontId="11" type="noConversion"/>
  </si>
  <si>
    <t>임</t>
    <phoneticPr fontId="11" type="noConversion"/>
  </si>
  <si>
    <t>도</t>
    <phoneticPr fontId="11" type="noConversion"/>
  </si>
  <si>
    <t>잡</t>
    <phoneticPr fontId="11" type="noConversion"/>
  </si>
  <si>
    <t>대</t>
    <phoneticPr fontId="11" type="noConversion"/>
  </si>
  <si>
    <t xml:space="preserve"> 국(건설부)</t>
  </si>
  <si>
    <t xml:space="preserve"> 고원명</t>
  </si>
  <si>
    <t xml:space="preserve"> 권구상</t>
  </si>
  <si>
    <t xml:space="preserve"> 국(국토교통부)</t>
  </si>
  <si>
    <t xml:space="preserve"> 국(농림축산식품부)</t>
  </si>
  <si>
    <t xml:space="preserve"> 제천시</t>
  </si>
  <si>
    <t xml:space="preserve"> 최화진</t>
  </si>
  <si>
    <t xml:space="preserve"> 국(기획재정부)</t>
  </si>
  <si>
    <t xml:space="preserve"> 이남길</t>
  </si>
  <si>
    <t xml:space="preserve"> </t>
  </si>
  <si>
    <t xml:space="preserve"> 충청북도 제천시 고암동 1129-1 금용아파트 101-1203</t>
  </si>
  <si>
    <t xml:space="preserve"> 신동476</t>
  </si>
  <si>
    <t xml:space="preserve"> 충청북도 제천시 봉양읍 세거리로 71 (신동)</t>
  </si>
  <si>
    <t xml:space="preserve"> 제천군 봉양면 장평리244</t>
  </si>
  <si>
    <t xml:space="preserve"> 봉양읍 장평리244</t>
  </si>
  <si>
    <t xml:space="preserve"> 이승원</t>
  </si>
  <si>
    <t xml:space="preserve"> 권인상</t>
  </si>
  <si>
    <t xml:space="preserve"> 조석우</t>
  </si>
  <si>
    <t xml:space="preserve"> 국(건설교통부)</t>
  </si>
  <si>
    <t xml:space="preserve"> 권송이</t>
  </si>
  <si>
    <t xml:space="preserve"> 이만용</t>
  </si>
  <si>
    <t xml:space="preserve"> 정재복</t>
  </si>
  <si>
    <t xml:space="preserve"> 정기남</t>
  </si>
  <si>
    <t xml:space="preserve"> 충청북도</t>
  </si>
  <si>
    <t xml:space="preserve"> 권담</t>
  </si>
  <si>
    <t xml:space="preserve"> 권맹선</t>
  </si>
  <si>
    <t xml:space="preserve"> 권병하</t>
  </si>
  <si>
    <t xml:space="preserve"> 금성 중전</t>
  </si>
  <si>
    <t xml:space="preserve"> 충청북도 증평군 증평읍 반탄길 4</t>
  </si>
  <si>
    <t xml:space="preserve"> 장락동869</t>
  </si>
  <si>
    <t xml:space="preserve"> 박석훈</t>
  </si>
  <si>
    <t xml:space="preserve"> 정해동</t>
  </si>
  <si>
    <t xml:space="preserve"> 이남선</t>
  </si>
  <si>
    <t xml:space="preserve"> 임중옥</t>
  </si>
  <si>
    <t xml:space="preserve"> 박명환</t>
  </si>
  <si>
    <t xml:space="preserve"> 박운환</t>
  </si>
  <si>
    <t xml:space="preserve"> 권병석</t>
  </si>
  <si>
    <t xml:space="preserve"> 김경자</t>
  </si>
  <si>
    <t xml:space="preserve"> 김기홍</t>
  </si>
  <si>
    <t xml:space="preserve"> 송월순</t>
  </si>
  <si>
    <t xml:space="preserve"> 백승구</t>
  </si>
  <si>
    <t xml:space="preserve"> 우영숙</t>
  </si>
  <si>
    <t xml:space="preserve"> 우경택</t>
  </si>
  <si>
    <t xml:space="preserve"> 안숙분</t>
  </si>
  <si>
    <t xml:space="preserve"> 김호일</t>
  </si>
  <si>
    <t xml:space="preserve"> 장영준</t>
  </si>
  <si>
    <t xml:space="preserve"> 윤상원</t>
  </si>
  <si>
    <t xml:space="preserve"> 이광우</t>
  </si>
  <si>
    <t xml:space="preserve"> 윤병극</t>
  </si>
  <si>
    <t xml:space="preserve"> 지영환</t>
  </si>
  <si>
    <t xml:space="preserve"> 김인황</t>
  </si>
  <si>
    <t xml:space="preserve"> 윤관원</t>
  </si>
  <si>
    <t xml:space="preserve"> 장미자</t>
  </si>
  <si>
    <t xml:space="preserve"> 권순석</t>
  </si>
  <si>
    <t xml:space="preserve"> 이병철</t>
  </si>
  <si>
    <t xml:space="preserve"> 안수영</t>
  </si>
  <si>
    <t xml:space="preserve"> 김원기</t>
  </si>
  <si>
    <t xml:space="preserve"> 이근화</t>
  </si>
  <si>
    <t xml:space="preserve"> 김교근</t>
  </si>
  <si>
    <t xml:space="preserve"> 박관수</t>
  </si>
  <si>
    <t xml:space="preserve"> 김상호</t>
  </si>
  <si>
    <t xml:space="preserve"> 고산동마을회</t>
  </si>
  <si>
    <t xml:space="preserve"> 윤계원</t>
  </si>
  <si>
    <t xml:space="preserve"> 김형기</t>
  </si>
  <si>
    <t xml:space="preserve"> 전귀녀</t>
  </si>
  <si>
    <t xml:space="preserve"> 정춘화</t>
  </si>
  <si>
    <t xml:space="preserve"> 정성수</t>
  </si>
  <si>
    <t xml:space="preserve"> 정성천</t>
  </si>
  <si>
    <t xml:space="preserve"> 김정자</t>
  </si>
  <si>
    <t xml:space="preserve"> 염재성</t>
  </si>
  <si>
    <t xml:space="preserve"> 이무하</t>
  </si>
  <si>
    <t xml:space="preserve"> 이연희</t>
  </si>
  <si>
    <t xml:space="preserve"> 전오봉</t>
  </si>
  <si>
    <t xml:space="preserve"> 전미주</t>
  </si>
  <si>
    <t xml:space="preserve"> 충청북도(교육감)</t>
  </si>
  <si>
    <t xml:space="preserve"> 장도열</t>
  </si>
  <si>
    <t xml:space="preserve"> 유인구</t>
  </si>
  <si>
    <t xml:space="preserve"> 전병일</t>
  </si>
  <si>
    <t xml:space="preserve"> 이한소</t>
  </si>
  <si>
    <t xml:space="preserve"> 이용윤</t>
  </si>
  <si>
    <t xml:space="preserve"> 유명옥</t>
  </si>
  <si>
    <t xml:space="preserve"> 이해완</t>
  </si>
  <si>
    <t xml:space="preserve"> 이해극</t>
  </si>
  <si>
    <t xml:space="preserve"> 홍충기</t>
  </si>
  <si>
    <t xml:space="preserve"> 김석순</t>
  </si>
  <si>
    <t xml:space="preserve"> 윤호상</t>
  </si>
  <si>
    <t xml:space="preserve"> 윤흥원</t>
  </si>
  <si>
    <t xml:space="preserve"> 이병찬</t>
  </si>
  <si>
    <t xml:space="preserve"> 전성남</t>
  </si>
  <si>
    <t xml:space="preserve"> 전봉출</t>
  </si>
  <si>
    <t xml:space="preserve"> 국(농림수산부)</t>
  </si>
  <si>
    <t xml:space="preserve"> 이창호</t>
  </si>
  <si>
    <t xml:space="preserve"> 조한상</t>
  </si>
  <si>
    <t xml:space="preserve"> 박현주</t>
  </si>
  <si>
    <t xml:space="preserve"> 조철래</t>
  </si>
  <si>
    <t xml:space="preserve"> 안중식</t>
  </si>
  <si>
    <t xml:space="preserve"> 정진형</t>
  </si>
  <si>
    <t xml:space="preserve"> 한상례</t>
  </si>
  <si>
    <t xml:space="preserve"> 오영수</t>
  </si>
  <si>
    <t xml:space="preserve"> 장평리원장들마을회</t>
  </si>
  <si>
    <t xml:space="preserve"> 조광연</t>
  </si>
  <si>
    <t xml:space="preserve"> 유명철</t>
  </si>
  <si>
    <t xml:space="preserve"> 정찬세</t>
  </si>
  <si>
    <t xml:space="preserve"> 최경호</t>
  </si>
  <si>
    <t xml:space="preserve"> 정범기</t>
  </si>
  <si>
    <t xml:space="preserve"> 한창엽</t>
  </si>
  <si>
    <t xml:space="preserve"> 김승수</t>
  </si>
  <si>
    <t xml:space="preserve"> 신동365</t>
  </si>
  <si>
    <t xml:space="preserve"> 충청북도 제천시 봉양읍 북부로10길 200-38</t>
  </si>
  <si>
    <t xml:space="preserve"> 성남시 분당구 구미동 220 무지개마을 404동 105호</t>
  </si>
  <si>
    <t xml:space="preserve"> 248-18</t>
  </si>
  <si>
    <t xml:space="preserve"> 제천시신동60</t>
  </si>
  <si>
    <t xml:space="preserve"> 충청북도 제천시 봉양읍 고모동길 188</t>
  </si>
  <si>
    <t xml:space="preserve"> 166-2</t>
  </si>
  <si>
    <t xml:space="preserve"> 충청북도 제천시 의림동 213-10</t>
  </si>
  <si>
    <t xml:space="preserve"> 충청북도 제천시 강제동 898 강저휴먼시아3단지아파트 308-1106</t>
  </si>
  <si>
    <t xml:space="preserve"> 충청북도 제천시 봉양읍 고모동길 31-7</t>
  </si>
  <si>
    <t xml:space="preserve"> 경기도 구리시 동구릉로 114 107동1101호(인창동 현대아파트)</t>
  </si>
  <si>
    <t xml:space="preserve"> 충청북도 제천시 의병대로29길 8-2(동현동)</t>
  </si>
  <si>
    <t xml:space="preserve"> 장평 599</t>
  </si>
  <si>
    <t xml:space="preserve"> 충청북도 제천시 봉양읍 북부로11안길 16</t>
  </si>
  <si>
    <t xml:space="preserve"> 충청북도 제천시 봉양읍 장평리 263</t>
  </si>
  <si>
    <t xml:space="preserve"> 서울특별시 영등포구 당산로50길 18(당산동6가)</t>
  </si>
  <si>
    <t xml:space="preserve"> 부산광역시 해운대구 재송2로74번길 31  6동 308호(재송동 센텀글로리아)</t>
  </si>
  <si>
    <t xml:space="preserve"> 장평 197</t>
  </si>
  <si>
    <t xml:space="preserve"> 충청북도 제천시 봉양읍 북부로10안길 37</t>
  </si>
  <si>
    <t xml:space="preserve"> 장평 703</t>
  </si>
  <si>
    <t xml:space="preserve"> 702-6</t>
  </si>
  <si>
    <t xml:space="preserve"> 서울시영등포구신길동337-102</t>
  </si>
  <si>
    <t xml:space="preserve"> 장평 776-3</t>
  </si>
  <si>
    <t xml:space="preserve"> 766-3</t>
  </si>
  <si>
    <t xml:space="preserve"> 서울특별시 강서구 공항대로45길 24  101동 506호(등촌동 현대아파트)</t>
  </si>
  <si>
    <t xml:space="preserve"> 충청북도 제천시 의병대로40안길 6(두학동)</t>
  </si>
  <si>
    <t xml:space="preserve"> 충청북도 제천시 장락동 536-4 장락로즈웰아파트 102-303</t>
  </si>
  <si>
    <t xml:space="preserve"> 충청북도 제천시 청전동 985 두진백로아파트 103-1010</t>
  </si>
  <si>
    <t xml:space="preserve"> 서울시 송파구 문정동150 훼밀리아파트 216동403호</t>
  </si>
  <si>
    <t xml:space="preserve"> 충청북도 청주시 흥덕구 1순환로513번길 33  105동806호(신봉동 삼정백조아파트)</t>
  </si>
  <si>
    <t xml:space="preserve"> 충청북도 충주시 용산동 1527</t>
  </si>
  <si>
    <t xml:space="preserve"> 대전광역시 유성구 왕가봉로 23 1107동201호(노은동 열매마을아파트11단지)</t>
  </si>
  <si>
    <t xml:space="preserve"> 인천 서구 신현동 171-1 신예하나빌라 마-비02호</t>
  </si>
  <si>
    <t xml:space="preserve"> 대전광역시 서구 신갈마로211번안길 100  302호 (갈마동  한미빌리지)</t>
  </si>
  <si>
    <t xml:space="preserve"> 백운면평동리585</t>
  </si>
  <si>
    <t xml:space="preserve"> 청전동72 청전현대아파트 104동1404호</t>
  </si>
  <si>
    <t xml:space="preserve"> 충주시 교현동 398 동아아파트 3-801</t>
  </si>
  <si>
    <t xml:space="preserve"> 서울시 관악구 봉천8동1529-57</t>
  </si>
  <si>
    <t xml:space="preserve"> 서울특별시 성북구 오패산로 46  128동 702호(하월곡동 월곡두산위브아파트)</t>
  </si>
  <si>
    <t xml:space="preserve"> 경기도 남양주시 오남읍 양지로240번길 37  112동 1903호 (남양주양지이-편한세상1단지)</t>
  </si>
  <si>
    <t xml:space="preserve"> 충청북도 제천시 하소동 353 하소주공아파트2단지 203동 1202호</t>
  </si>
  <si>
    <t xml:space="preserve"> 충청북도 제천시 금성면 양월로2길 42</t>
  </si>
  <si>
    <t xml:space="preserve"> 서울특별시 서대문구 문화촌4길 8 (홍제동 1층우측)</t>
  </si>
  <si>
    <t xml:space="preserve"> 장평 725</t>
  </si>
  <si>
    <t xml:space="preserve"> 청전동985 두진백로아파트 101동105호</t>
  </si>
  <si>
    <t xml:space="preserve"> 충청북도 제천시 봉양읍 북부로 1454</t>
  </si>
  <si>
    <t xml:space="preserve"> 제원군 봉양면 장평리</t>
  </si>
  <si>
    <t xml:space="preserve"> 충청북도 제천시 하소동 110 하소현대아파트101-903</t>
  </si>
  <si>
    <t xml:space="preserve"> 충청북도 제천시 하소동 110 현대아파트 101동 903호</t>
  </si>
  <si>
    <t xml:space="preserve"> 충청북도 제천시 칠성로 85-2(중앙로2가)</t>
  </si>
  <si>
    <t xml:space="preserve"> 장평리 612</t>
  </si>
  <si>
    <t xml:space="preserve"> 인천 계양구 용종동 228-1 초정마을하나아파트 318-305</t>
  </si>
  <si>
    <t xml:space="preserve"> 청전동597-4</t>
  </si>
  <si>
    <t xml:space="preserve"> 장락동669 성우한솔아파트 707호</t>
  </si>
  <si>
    <t xml:space="preserve"> 연박872</t>
  </si>
  <si>
    <t>제</t>
  </si>
  <si>
    <t>전</t>
  </si>
  <si>
    <t>구</t>
  </si>
  <si>
    <t>철</t>
  </si>
  <si>
    <t>도</t>
  </si>
  <si>
    <t>답</t>
  </si>
  <si>
    <t>제</t>
    <phoneticPr fontId="11" type="noConversion"/>
  </si>
  <si>
    <t>목</t>
    <phoneticPr fontId="11" type="noConversion"/>
  </si>
  <si>
    <t>장</t>
    <phoneticPr fontId="11" type="noConversion"/>
  </si>
  <si>
    <t>-</t>
    <phoneticPr fontId="11" type="noConversion"/>
  </si>
  <si>
    <t xml:space="preserve"> 신현구</t>
  </si>
  <si>
    <t xml:space="preserve"> 원주시 단계동 806-1 현진아파트 103-305</t>
  </si>
  <si>
    <t xml:space="preserve"> 유영호</t>
  </si>
  <si>
    <t xml:space="preserve"> 서울특별시 영등포구 여의동로3길 10  401동 3704호(여의도동 여의도자이)</t>
  </si>
  <si>
    <t xml:space="preserve"> 오명남</t>
  </si>
  <si>
    <t xml:space="preserve"> 제원군</t>
  </si>
  <si>
    <t xml:space="preserve"> 권복섭</t>
  </si>
  <si>
    <t xml:space="preserve"> 충청북도 제천시 천남동  9-10 코아루아파트 106-903</t>
  </si>
  <si>
    <t xml:space="preserve"> 허재봉</t>
  </si>
  <si>
    <t xml:space="preserve"> 이창구</t>
  </si>
  <si>
    <t>1051-40</t>
  </si>
  <si>
    <t>247-3</t>
  </si>
  <si>
    <t>247-10</t>
  </si>
  <si>
    <t>247-4</t>
  </si>
  <si>
    <t>247-5</t>
  </si>
  <si>
    <t>247-2</t>
  </si>
  <si>
    <t>247-9</t>
  </si>
  <si>
    <t>247-1</t>
  </si>
  <si>
    <t>248-55</t>
  </si>
  <si>
    <t>248-18</t>
  </si>
  <si>
    <t>248-5</t>
  </si>
  <si>
    <t>248-37</t>
  </si>
  <si>
    <t>1051-39</t>
  </si>
  <si>
    <t>1051-1</t>
  </si>
  <si>
    <t>592-6</t>
  </si>
  <si>
    <t>596-17</t>
  </si>
  <si>
    <t>596-13</t>
  </si>
  <si>
    <t>584-4</t>
  </si>
  <si>
    <t>596-22</t>
  </si>
  <si>
    <t>596-19</t>
  </si>
  <si>
    <t>584-2</t>
  </si>
  <si>
    <t>594-0</t>
  </si>
  <si>
    <t>596-20</t>
  </si>
  <si>
    <t>596-28</t>
  </si>
  <si>
    <t>1051-38</t>
  </si>
  <si>
    <t>210-14</t>
  </si>
  <si>
    <t>560-6</t>
  </si>
  <si>
    <t>566-2</t>
  </si>
  <si>
    <t>566-1</t>
  </si>
  <si>
    <t>566-0</t>
  </si>
  <si>
    <t>565-2</t>
  </si>
  <si>
    <t>565-0</t>
  </si>
  <si>
    <t>560-5</t>
  </si>
  <si>
    <t>210-15</t>
  </si>
  <si>
    <t>210-1</t>
  </si>
  <si>
    <t>560-4</t>
  </si>
  <si>
    <t>560-3</t>
  </si>
  <si>
    <t>560-2</t>
  </si>
  <si>
    <t>560-13</t>
  </si>
  <si>
    <t>560-12</t>
  </si>
  <si>
    <t>560-0</t>
  </si>
  <si>
    <t>1051-36</t>
  </si>
  <si>
    <t>203-6</t>
  </si>
  <si>
    <t>596-18</t>
  </si>
  <si>
    <t>568-5</t>
  </si>
  <si>
    <t>568-10</t>
  </si>
  <si>
    <t>568-11</t>
  </si>
  <si>
    <t>596-25</t>
  </si>
  <si>
    <t>559-5</t>
  </si>
  <si>
    <t>559-2</t>
  </si>
  <si>
    <t>559-1</t>
  </si>
  <si>
    <t>559-4</t>
  </si>
  <si>
    <t>203-1</t>
  </si>
  <si>
    <t>558-3</t>
  </si>
  <si>
    <t>559-0</t>
  </si>
  <si>
    <t>558-2</t>
  </si>
  <si>
    <t>558-1</t>
  </si>
  <si>
    <t>558-5</t>
  </si>
  <si>
    <t>224-0</t>
  </si>
  <si>
    <t>224-2</t>
  </si>
  <si>
    <t>586-86</t>
  </si>
  <si>
    <t>586-93</t>
  </si>
  <si>
    <t>223-1</t>
  </si>
  <si>
    <t>223-0</t>
  </si>
  <si>
    <t>586-1</t>
  </si>
  <si>
    <t>586-95</t>
  </si>
  <si>
    <t>218-6</t>
  </si>
  <si>
    <t>218-1</t>
  </si>
  <si>
    <t>218-3</t>
  </si>
  <si>
    <t>218-0</t>
  </si>
  <si>
    <t>218-2</t>
  </si>
  <si>
    <t>586-92</t>
  </si>
  <si>
    <t>217-1</t>
  </si>
  <si>
    <t>217-3</t>
  </si>
  <si>
    <t>585-6</t>
  </si>
  <si>
    <t>217-0</t>
  </si>
  <si>
    <t>217-2</t>
  </si>
  <si>
    <t>216-1</t>
  </si>
  <si>
    <t>216-2</t>
  </si>
  <si>
    <t>216-0</t>
  </si>
  <si>
    <t>585-5</t>
  </si>
  <si>
    <t>215-0</t>
  </si>
  <si>
    <t>214-5</t>
  </si>
  <si>
    <t>586-90</t>
  </si>
  <si>
    <t>214-0</t>
  </si>
  <si>
    <t>214-2</t>
  </si>
  <si>
    <t>213-1</t>
  </si>
  <si>
    <t>213-3</t>
  </si>
  <si>
    <t>213-0</t>
  </si>
  <si>
    <t>212-0</t>
  </si>
  <si>
    <t>204-2</t>
  </si>
  <si>
    <t>694-4</t>
  </si>
  <si>
    <t>206-0</t>
  </si>
  <si>
    <t>205-1</t>
  </si>
  <si>
    <t>205-0</t>
  </si>
  <si>
    <t>204-1</t>
  </si>
  <si>
    <t>204-4</t>
  </si>
  <si>
    <t>1051-33</t>
  </si>
  <si>
    <t>1051-83</t>
  </si>
  <si>
    <t>1051-92</t>
  </si>
  <si>
    <t>1051-67</t>
  </si>
  <si>
    <t>686-1</t>
  </si>
  <si>
    <t>685-4</t>
  </si>
  <si>
    <t>685-5</t>
  </si>
  <si>
    <t>685-1</t>
  </si>
  <si>
    <t>685-2</t>
  </si>
  <si>
    <t>1051-54</t>
  </si>
  <si>
    <t>685-3</t>
  </si>
  <si>
    <t>688-6</t>
  </si>
  <si>
    <t>688-18</t>
  </si>
  <si>
    <t>688-17</t>
  </si>
  <si>
    <t>723-1</t>
  </si>
  <si>
    <t>723-4</t>
  </si>
  <si>
    <t>723-3</t>
  </si>
  <si>
    <t>730-1</t>
  </si>
  <si>
    <t>730-0</t>
  </si>
  <si>
    <t>산91-1</t>
  </si>
  <si>
    <t>산91-0</t>
  </si>
  <si>
    <t>산91-2</t>
  </si>
  <si>
    <t>729-0</t>
  </si>
  <si>
    <t>728-1</t>
  </si>
  <si>
    <t>산90-4</t>
  </si>
  <si>
    <t>산89-1</t>
  </si>
  <si>
    <t>914-1</t>
  </si>
  <si>
    <t>1051-84</t>
  </si>
  <si>
    <t>914-4</t>
  </si>
  <si>
    <t>914-3</t>
  </si>
  <si>
    <t>1051-86</t>
  </si>
  <si>
    <t>1051-85</t>
  </si>
  <si>
    <t>915-3</t>
  </si>
  <si>
    <t>915-1</t>
  </si>
  <si>
    <t>915-0</t>
  </si>
  <si>
    <t>1051-88</t>
  </si>
  <si>
    <t>산87-4</t>
  </si>
  <si>
    <t>산86-0</t>
  </si>
  <si>
    <t>산85-0</t>
  </si>
  <si>
    <t>937-1</t>
  </si>
  <si>
    <t>1086-0</t>
  </si>
  <si>
    <t>986-2</t>
  </si>
  <si>
    <t>986-0</t>
  </si>
  <si>
    <t>937-2</t>
  </si>
  <si>
    <t>937-0</t>
  </si>
  <si>
    <t>994-0</t>
  </si>
  <si>
    <t>1021-0</t>
  </si>
  <si>
    <t>1033-0</t>
  </si>
  <si>
    <t>995-0</t>
  </si>
  <si>
    <t>산70-14</t>
  </si>
  <si>
    <t>996-0</t>
  </si>
  <si>
    <t>997-0</t>
  </si>
  <si>
    <t>999-0</t>
  </si>
  <si>
    <t>998-0</t>
  </si>
  <si>
    <t>1000-0</t>
  </si>
  <si>
    <t>1001-0</t>
  </si>
  <si>
    <t>1000-1</t>
  </si>
  <si>
    <t>1085-0</t>
  </si>
  <si>
    <t>998-1</t>
  </si>
  <si>
    <t>886-3</t>
  </si>
  <si>
    <t>886-1</t>
  </si>
  <si>
    <t>886-2</t>
  </si>
  <si>
    <t>933-0</t>
  </si>
  <si>
    <t>934-0</t>
  </si>
  <si>
    <t>936-2</t>
  </si>
  <si>
    <t>936-1</t>
  </si>
  <si>
    <t>936-0</t>
  </si>
  <si>
    <t>935-2</t>
  </si>
  <si>
    <t>935-1</t>
  </si>
  <si>
    <t>935-0</t>
  </si>
  <si>
    <t>895-0</t>
  </si>
  <si>
    <t>895-1</t>
  </si>
  <si>
    <t>896-0</t>
  </si>
  <si>
    <t>896-1</t>
  </si>
  <si>
    <t>897-0</t>
  </si>
  <si>
    <t>897-1</t>
  </si>
  <si>
    <t>1083-0</t>
  </si>
  <si>
    <t>산66-23</t>
  </si>
  <si>
    <t>913-1</t>
  </si>
  <si>
    <t>913-0</t>
  </si>
  <si>
    <t>산67-1</t>
  </si>
  <si>
    <t>748-2</t>
  </si>
  <si>
    <t>748-3</t>
  </si>
  <si>
    <t>1051-50</t>
  </si>
  <si>
    <t>856-0</t>
  </si>
  <si>
    <t>857-0</t>
  </si>
  <si>
    <t>856-1</t>
  </si>
  <si>
    <t>857-1</t>
  </si>
  <si>
    <t>754-0</t>
  </si>
  <si>
    <t>754-5</t>
  </si>
  <si>
    <t>1051-49</t>
  </si>
  <si>
    <t>754-1</t>
  </si>
  <si>
    <t>754-6</t>
  </si>
  <si>
    <t>746-5</t>
  </si>
  <si>
    <t>754-7</t>
  </si>
  <si>
    <t>754-2</t>
  </si>
  <si>
    <t>754-8</t>
  </si>
  <si>
    <t>856-2</t>
  </si>
  <si>
    <t>746-11</t>
  </si>
  <si>
    <t>746-6</t>
  </si>
  <si>
    <t>754-3</t>
  </si>
  <si>
    <t>754-9</t>
  </si>
  <si>
    <t>857-2</t>
  </si>
  <si>
    <t>756-5</t>
  </si>
  <si>
    <t>756-7</t>
  </si>
  <si>
    <t>746-10</t>
  </si>
  <si>
    <t>746-1</t>
  </si>
  <si>
    <t>756-4</t>
  </si>
  <si>
    <t>756-6</t>
  </si>
  <si>
    <t>746-12</t>
  </si>
  <si>
    <t>856-3</t>
  </si>
  <si>
    <t>1051-48</t>
  </si>
  <si>
    <t>766-4</t>
  </si>
  <si>
    <t>744-1</t>
  </si>
  <si>
    <t>766-2</t>
  </si>
  <si>
    <t>766-1</t>
  </si>
  <si>
    <t>766-0</t>
  </si>
  <si>
    <t>766-3</t>
  </si>
  <si>
    <t>765-2</t>
  </si>
  <si>
    <t>765-1</t>
  </si>
  <si>
    <t>856-4</t>
  </si>
  <si>
    <t>857-3</t>
  </si>
  <si>
    <t>767-2</t>
  </si>
  <si>
    <t>768-1</t>
  </si>
  <si>
    <t>768-2</t>
  </si>
  <si>
    <t>768-3</t>
  </si>
  <si>
    <t>767-1</t>
  </si>
  <si>
    <t>767-0</t>
  </si>
  <si>
    <t>769-0</t>
  </si>
  <si>
    <t>769-2</t>
  </si>
  <si>
    <t>856-5</t>
  </si>
  <si>
    <t>1051-55</t>
  </si>
  <si>
    <t>1051-56</t>
  </si>
  <si>
    <t>683-7</t>
  </si>
  <si>
    <t>684-6</t>
  </si>
  <si>
    <t>1078-1</t>
  </si>
  <si>
    <t>1078-2</t>
  </si>
  <si>
    <t>668-4</t>
  </si>
  <si>
    <t>668-5</t>
  </si>
  <si>
    <t>668-7</t>
  </si>
  <si>
    <t>668-6</t>
  </si>
  <si>
    <t>667-0</t>
  </si>
  <si>
    <t>665-6</t>
  </si>
  <si>
    <t>667-1</t>
  </si>
  <si>
    <t>665-5</t>
  </si>
  <si>
    <t>666-2</t>
  </si>
  <si>
    <t>666-0</t>
  </si>
  <si>
    <t>1051-59</t>
  </si>
  <si>
    <t>607-28</t>
  </si>
  <si>
    <t>607-36</t>
  </si>
  <si>
    <t>607-37</t>
  </si>
  <si>
    <t>1091-2</t>
  </si>
  <si>
    <t>607-29</t>
  </si>
  <si>
    <t>607-38</t>
  </si>
  <si>
    <t>607-5</t>
  </si>
  <si>
    <t>1091-0</t>
  </si>
  <si>
    <t>607-12</t>
  </si>
  <si>
    <t>607-11</t>
  </si>
  <si>
    <t>606-1</t>
  </si>
  <si>
    <t>607-14</t>
  </si>
  <si>
    <t>1051-34</t>
  </si>
  <si>
    <t>607-7</t>
  </si>
  <si>
    <t>1088-1</t>
  </si>
  <si>
    <t>191-26</t>
  </si>
  <si>
    <t>191-24</t>
  </si>
  <si>
    <t>191-23</t>
  </si>
  <si>
    <t>191-19</t>
  </si>
  <si>
    <t>200-1</t>
  </si>
  <si>
    <t>201-4</t>
  </si>
  <si>
    <t>1051-35</t>
  </si>
  <si>
    <t>1050-5</t>
  </si>
  <si>
    <t>235-4</t>
  </si>
  <si>
    <t>235-2</t>
  </si>
  <si>
    <t>236-4</t>
  </si>
  <si>
    <t>939-0</t>
  </si>
  <si>
    <t>1002-0</t>
  </si>
  <si>
    <t>767-4</t>
  </si>
  <si>
    <t>767-3</t>
  </si>
  <si>
    <t>857-4</t>
  </si>
  <si>
    <t>769-1</t>
  </si>
  <si>
    <t>857-5</t>
  </si>
  <si>
    <t>857-6</t>
  </si>
  <si>
    <t>산87-10</t>
  </si>
  <si>
    <t>916-0</t>
  </si>
  <si>
    <t>685-6</t>
  </si>
  <si>
    <t>688-21</t>
  </si>
  <si>
    <t>723-5</t>
  </si>
  <si>
    <t>723-6</t>
  </si>
  <si>
    <t>684-2</t>
  </si>
  <si>
    <t>683-3</t>
  </si>
  <si>
    <t>683-6</t>
  </si>
  <si>
    <t>682-0</t>
  </si>
  <si>
    <t>684-4</t>
  </si>
  <si>
    <t>760-0</t>
  </si>
  <si>
    <t>1051-89</t>
  </si>
  <si>
    <t>586-91</t>
  </si>
  <si>
    <t>585-1</t>
  </si>
  <si>
    <t>588-7</t>
  </si>
  <si>
    <t>640-0</t>
  </si>
  <si>
    <t>238-25</t>
  </si>
  <si>
    <t>1051-41</t>
  </si>
  <si>
    <t>248-45</t>
  </si>
  <si>
    <t>248-17</t>
  </si>
  <si>
    <t>장평리</t>
  </si>
  <si>
    <t>장평리</t>
    <phoneticPr fontId="57" type="noConversion"/>
  </si>
  <si>
    <t>공부상면적</t>
    <phoneticPr fontId="57" type="noConversion"/>
  </si>
  <si>
    <t>주소</t>
    <phoneticPr fontId="57" type="noConversion"/>
  </si>
  <si>
    <t>성명</t>
    <phoneticPr fontId="57" type="noConversion"/>
  </si>
  <si>
    <t>640-12</t>
  </si>
  <si>
    <t>126-6</t>
  </si>
  <si>
    <t>128-1</t>
  </si>
  <si>
    <t>128-2</t>
  </si>
  <si>
    <t>127-3</t>
  </si>
  <si>
    <t>672-0</t>
  </si>
  <si>
    <t>538-1</t>
  </si>
  <si>
    <t>538-3</t>
  </si>
  <si>
    <t>673-0</t>
  </si>
  <si>
    <t>441-1</t>
  </si>
  <si>
    <t>537-1</t>
  </si>
  <si>
    <t>441-2</t>
  </si>
  <si>
    <t>537-5</t>
  </si>
  <si>
    <t>537-6</t>
  </si>
  <si>
    <t>440-5</t>
  </si>
  <si>
    <t>440-4</t>
  </si>
  <si>
    <t>537-3</t>
  </si>
  <si>
    <t>440-2</t>
  </si>
  <si>
    <t>537-4</t>
  </si>
  <si>
    <t>677-1</t>
  </si>
  <si>
    <t>677-0</t>
  </si>
  <si>
    <t>437-3</t>
  </si>
  <si>
    <t>437-1</t>
  </si>
  <si>
    <t>640-10</t>
  </si>
  <si>
    <t>640-11</t>
  </si>
  <si>
    <t>640-6</t>
  </si>
  <si>
    <t>475-6</t>
  </si>
  <si>
    <t>353-2</t>
  </si>
  <si>
    <t>353-1</t>
  </si>
  <si>
    <t>353-0</t>
  </si>
  <si>
    <t>352-5</t>
  </si>
  <si>
    <t>352-4</t>
  </si>
  <si>
    <t>352-3</t>
  </si>
  <si>
    <t>347-4</t>
  </si>
  <si>
    <t>347-3</t>
  </si>
  <si>
    <t>346-4</t>
  </si>
  <si>
    <t>346-3</t>
  </si>
  <si>
    <t>315-4</t>
  </si>
  <si>
    <t>314-10</t>
  </si>
  <si>
    <t>315-6</t>
  </si>
  <si>
    <t>676-0</t>
  </si>
  <si>
    <t>365-13</t>
  </si>
  <si>
    <t>364-2</t>
  </si>
  <si>
    <t>364-1</t>
  </si>
  <si>
    <t>365-3</t>
  </si>
  <si>
    <t>380-2</t>
  </si>
  <si>
    <t>365-1</t>
  </si>
  <si>
    <t>363-7</t>
  </si>
  <si>
    <t>363-5</t>
  </si>
  <si>
    <t>372-0</t>
  </si>
  <si>
    <t>363-3</t>
  </si>
  <si>
    <t>363-6</t>
  </si>
  <si>
    <t>360-0</t>
  </si>
  <si>
    <t>362-2</t>
  </si>
  <si>
    <t>362-3</t>
  </si>
  <si>
    <t>373-6</t>
  </si>
  <si>
    <t>373-5</t>
  </si>
  <si>
    <t>373-3</t>
  </si>
  <si>
    <t>361-2</t>
  </si>
  <si>
    <t>361-3</t>
  </si>
  <si>
    <t>373-4</t>
  </si>
  <si>
    <t>380-5</t>
  </si>
  <si>
    <t>380-3</t>
  </si>
  <si>
    <t>381-0</t>
  </si>
  <si>
    <t>674-0</t>
  </si>
  <si>
    <t>382-0</t>
  </si>
  <si>
    <t>387-25</t>
  </si>
  <si>
    <t>387-16</t>
  </si>
  <si>
    <t>388-3</t>
  </si>
  <si>
    <t>436-3</t>
  </si>
  <si>
    <t>432-4</t>
  </si>
  <si>
    <t>436-8</t>
  </si>
  <si>
    <t>436-4</t>
  </si>
  <si>
    <t>432-2</t>
  </si>
  <si>
    <t>434-4</t>
  </si>
  <si>
    <t>434-3</t>
  </si>
  <si>
    <t>435-0</t>
  </si>
  <si>
    <t>669-0</t>
  </si>
  <si>
    <t>130-13</t>
  </si>
  <si>
    <t>129-2</t>
  </si>
  <si>
    <t>130-12</t>
  </si>
  <si>
    <t>130-9</t>
  </si>
  <si>
    <t>129-0</t>
  </si>
  <si>
    <t>130-8</t>
  </si>
  <si>
    <t>130-7</t>
  </si>
  <si>
    <t>130-11</t>
  </si>
  <si>
    <t>130-14</t>
  </si>
  <si>
    <t>130-3</t>
  </si>
  <si>
    <t>130-15</t>
  </si>
  <si>
    <t>314-5</t>
  </si>
  <si>
    <t>315-3</t>
  </si>
  <si>
    <t>484-0</t>
  </si>
  <si>
    <t>475-5</t>
  </si>
  <si>
    <t>475-0</t>
  </si>
  <si>
    <t>354-0</t>
  </si>
  <si>
    <t>352-1</t>
  </si>
  <si>
    <t>352-2</t>
  </si>
  <si>
    <t>352-0</t>
  </si>
  <si>
    <t>347-1</t>
  </si>
  <si>
    <t>347-2</t>
  </si>
  <si>
    <t>347-0</t>
  </si>
  <si>
    <t>346-1</t>
  </si>
  <si>
    <t>346-2</t>
  </si>
  <si>
    <t>346-0</t>
  </si>
  <si>
    <t>385-0</t>
  </si>
  <si>
    <t>640-5</t>
  </si>
  <si>
    <t>688-3</t>
  </si>
  <si>
    <t>687-4</t>
  </si>
  <si>
    <t>437-2</t>
  </si>
  <si>
    <t>535-0</t>
  </si>
  <si>
    <t>127-1</t>
  </si>
  <si>
    <t>126-1</t>
  </si>
  <si>
    <t xml:space="preserve"> 충청북도 제천시 세거리로4길 31(신동)</t>
  </si>
  <si>
    <t xml:space="preserve"> 서울특별시 강북구 오현로25다길 5   301호(번동 서광빌라)</t>
  </si>
  <si>
    <t xml:space="preserve"> 제천군 봉양면 장평리248</t>
  </si>
  <si>
    <t xml:space="preserve"> 봉양읍 장평리248</t>
  </si>
  <si>
    <t xml:space="preserve"> 정영구</t>
  </si>
  <si>
    <t xml:space="preserve"> 김동숙</t>
  </si>
  <si>
    <t xml:space="preserve"> 엄향노</t>
  </si>
  <si>
    <t xml:space="preserve"> 최용락</t>
  </si>
  <si>
    <t xml:space="preserve"> 최종진</t>
  </si>
  <si>
    <t>신동</t>
  </si>
  <si>
    <t>신동</t>
    <phoneticPr fontId="57" type="noConversion"/>
  </si>
  <si>
    <t>신동</t>
    <phoneticPr fontId="11" type="noConversion"/>
  </si>
  <si>
    <t>장평리</t>
    <phoneticPr fontId="11" type="noConversion"/>
  </si>
  <si>
    <t>천</t>
    <phoneticPr fontId="11" type="noConversion"/>
  </si>
  <si>
    <t>제</t>
    <phoneticPr fontId="11" type="noConversion"/>
  </si>
  <si>
    <t>전체 편입</t>
    <phoneticPr fontId="11" type="noConversion"/>
  </si>
  <si>
    <t>부분편입</t>
    <phoneticPr fontId="11" type="noConversion"/>
  </si>
  <si>
    <t>-1.98</t>
    <phoneticPr fontId="11" type="noConversion"/>
  </si>
  <si>
    <t>부분 편입</t>
    <phoneticPr fontId="11" type="noConversion"/>
  </si>
  <si>
    <t>대구광역시 서구 달구벌대로 329길 72</t>
  </si>
  <si>
    <t>최인희</t>
  </si>
  <si>
    <t>CAD상 면적</t>
    <phoneticPr fontId="11" type="noConversion"/>
  </si>
  <si>
    <t>부분편입</t>
    <phoneticPr fontId="11" type="noConversion"/>
  </si>
  <si>
    <t>-1.08</t>
    <phoneticPr fontId="11" type="noConversion"/>
  </si>
  <si>
    <t xml:space="preserve"> 권구상 외 3명</t>
    <phoneticPr fontId="11" type="noConversion"/>
  </si>
  <si>
    <t>전체 편입</t>
    <phoneticPr fontId="11" type="noConversion"/>
  </si>
  <si>
    <t>부분편입</t>
    <phoneticPr fontId="11" type="noConversion"/>
  </si>
  <si>
    <t xml:space="preserve"> 윤관원</t>
    <phoneticPr fontId="11" type="noConversion"/>
  </si>
  <si>
    <t>캐드전체</t>
    <phoneticPr fontId="11" type="noConversion"/>
  </si>
  <si>
    <t>캐드편입</t>
    <phoneticPr fontId="11" type="noConversion"/>
  </si>
  <si>
    <t>전체편입</t>
    <phoneticPr fontId="11" type="noConversion"/>
  </si>
  <si>
    <t>수정</t>
    <phoneticPr fontId="11" type="noConversion"/>
  </si>
  <si>
    <t>전체편입 수정</t>
    <phoneticPr fontId="11" type="noConversion"/>
  </si>
  <si>
    <t>잡</t>
    <phoneticPr fontId="11" type="noConversion"/>
  </si>
  <si>
    <t>교량변경</t>
    <phoneticPr fontId="11" type="noConversion"/>
  </si>
  <si>
    <t>대</t>
    <phoneticPr fontId="11" type="noConversion"/>
  </si>
  <si>
    <t>도</t>
    <phoneticPr fontId="11" type="noConversion"/>
  </si>
  <si>
    <t>박석훈</t>
    <phoneticPr fontId="11" type="noConversion"/>
  </si>
  <si>
    <t>신동365</t>
    <phoneticPr fontId="11" type="noConversion"/>
  </si>
  <si>
    <t>국(건설부)</t>
  </si>
  <si>
    <t>국(건설부)</t>
    <phoneticPr fontId="11" type="noConversion"/>
  </si>
  <si>
    <t>국(건설부)</t>
    <phoneticPr fontId="11" type="noConversion"/>
  </si>
  <si>
    <t>국(국토교통부)</t>
  </si>
  <si>
    <t>국(국토교통부)</t>
    <phoneticPr fontId="11" type="noConversion"/>
  </si>
  <si>
    <t>국(농림축산식품부)</t>
  </si>
  <si>
    <t>국(기획재정부)</t>
  </si>
  <si>
    <t>국(건설교통부)</t>
  </si>
  <si>
    <t>국(농림수산부)</t>
  </si>
  <si>
    <t>공시지가
(2018/01)</t>
    <phoneticPr fontId="11" type="noConversion"/>
  </si>
  <si>
    <t>국유지</t>
    <phoneticPr fontId="11" type="noConversion"/>
  </si>
  <si>
    <t xml:space="preserve"> 248-18</t>
    <phoneticPr fontId="11" type="noConversion"/>
  </si>
  <si>
    <t>답</t>
    <phoneticPr fontId="11" type="noConversion"/>
  </si>
  <si>
    <t>김교근</t>
    <phoneticPr fontId="11" type="noConversion"/>
  </si>
  <si>
    <t>충청북도 제천시 봉양읍 북부로10안길 16</t>
    <phoneticPr fontId="11" type="noConversion"/>
  </si>
  <si>
    <t>조한상</t>
    <phoneticPr fontId="11" type="noConversion"/>
  </si>
  <si>
    <t>충청북도 제천시 금성면 양월로2길 42</t>
    <phoneticPr fontId="11" type="noConversion"/>
  </si>
  <si>
    <t>국(국토교통부)</t>
    <phoneticPr fontId="11" type="noConversion"/>
  </si>
  <si>
    <t>국(국토교통부)</t>
    <phoneticPr fontId="11" type="noConversion"/>
  </si>
  <si>
    <t>국(건설부)</t>
    <phoneticPr fontId="11" type="noConversion"/>
  </si>
  <si>
    <t>제천시</t>
    <phoneticPr fontId="11" type="noConversion"/>
  </si>
  <si>
    <t>신동</t>
    <phoneticPr fontId="11" type="noConversion"/>
  </si>
  <si>
    <t>봉양읍</t>
    <phoneticPr fontId="11" type="noConversion"/>
  </si>
  <si>
    <t>장평리</t>
    <phoneticPr fontId="11" type="noConversion"/>
  </si>
  <si>
    <t>지번</t>
    <phoneticPr fontId="11" type="noConversion"/>
  </si>
  <si>
    <t>국(건설부)</t>
    <phoneticPr fontId="11" type="noConversion"/>
  </si>
  <si>
    <t>640</t>
  </si>
  <si>
    <t>672</t>
  </si>
  <si>
    <t>673</t>
  </si>
  <si>
    <t>677</t>
  </si>
  <si>
    <t>산91</t>
  </si>
  <si>
    <t>1086</t>
  </si>
  <si>
    <t>937</t>
  </si>
  <si>
    <t>994</t>
  </si>
  <si>
    <t>1021</t>
  </si>
  <si>
    <t>1085</t>
  </si>
  <si>
    <t>897</t>
  </si>
  <si>
    <t>1083</t>
  </si>
  <si>
    <t>913</t>
  </si>
  <si>
    <t>856</t>
  </si>
  <si>
    <t>857</t>
  </si>
  <si>
    <t>754</t>
  </si>
  <si>
    <t>1091</t>
  </si>
  <si>
    <t>676</t>
  </si>
  <si>
    <t>360</t>
  </si>
  <si>
    <t>674</t>
  </si>
  <si>
    <t>435</t>
  </si>
  <si>
    <t>669</t>
  </si>
  <si>
    <t>129</t>
  </si>
  <si>
    <t>760</t>
  </si>
  <si>
    <t>385</t>
  </si>
  <si>
    <t>535</t>
  </si>
  <si>
    <t>210-13</t>
  </si>
  <si>
    <t>565-6</t>
  </si>
  <si>
    <t>210-11</t>
  </si>
  <si>
    <t>1051-37</t>
  </si>
  <si>
    <t>568-12</t>
  </si>
  <si>
    <t>607-4</t>
  </si>
  <si>
    <t>235-1</t>
  </si>
  <si>
    <t>353</t>
  </si>
  <si>
    <t>594</t>
  </si>
  <si>
    <t>566</t>
  </si>
  <si>
    <t>565</t>
  </si>
  <si>
    <t>560</t>
  </si>
  <si>
    <t>559</t>
  </si>
  <si>
    <t>224</t>
  </si>
  <si>
    <t>223</t>
  </si>
  <si>
    <t>218</t>
  </si>
  <si>
    <t>217</t>
  </si>
  <si>
    <t>216</t>
  </si>
  <si>
    <t>215</t>
  </si>
  <si>
    <t>214</t>
  </si>
  <si>
    <t>213</t>
  </si>
  <si>
    <t>212</t>
  </si>
  <si>
    <t>206</t>
  </si>
  <si>
    <t>205</t>
  </si>
  <si>
    <t>730</t>
  </si>
  <si>
    <t>729</t>
  </si>
  <si>
    <t>915</t>
  </si>
  <si>
    <t>산86</t>
  </si>
  <si>
    <t>산85</t>
  </si>
  <si>
    <t>986</t>
  </si>
  <si>
    <t>1033</t>
  </si>
  <si>
    <t>995</t>
  </si>
  <si>
    <t>996</t>
  </si>
  <si>
    <t>997</t>
  </si>
  <si>
    <t>999</t>
  </si>
  <si>
    <t>998</t>
  </si>
  <si>
    <t>1000</t>
  </si>
  <si>
    <t>1001</t>
  </si>
  <si>
    <t>933</t>
  </si>
  <si>
    <t>934</t>
  </si>
  <si>
    <t>936</t>
  </si>
  <si>
    <t>935</t>
  </si>
  <si>
    <t>895</t>
  </si>
  <si>
    <t>896</t>
  </si>
  <si>
    <t>766</t>
  </si>
  <si>
    <t>767</t>
  </si>
  <si>
    <t>769</t>
  </si>
  <si>
    <t>667</t>
  </si>
  <si>
    <t>372</t>
  </si>
  <si>
    <t>939</t>
  </si>
  <si>
    <t>916</t>
  </si>
  <si>
    <t>682</t>
  </si>
  <si>
    <t>475</t>
  </si>
  <si>
    <t>354</t>
  </si>
  <si>
    <t>352</t>
  </si>
  <si>
    <t>347</t>
  </si>
  <si>
    <t>346</t>
  </si>
  <si>
    <t>248-27</t>
  </si>
  <si>
    <t>753-3</t>
  </si>
  <si>
    <t>754-4</t>
  </si>
  <si>
    <t>전</t>
    <phoneticPr fontId="11" type="noConversion"/>
  </si>
  <si>
    <t>전필</t>
    <phoneticPr fontId="11" type="noConversion"/>
  </si>
  <si>
    <t>산</t>
    <phoneticPr fontId="11" type="noConversion"/>
  </si>
  <si>
    <t>임</t>
    <phoneticPr fontId="11" type="noConversion"/>
  </si>
  <si>
    <t>1031-1</t>
  </si>
  <si>
    <t>산66-10</t>
  </si>
  <si>
    <t>765</t>
    <phoneticPr fontId="11" type="noConversion"/>
  </si>
  <si>
    <t>답</t>
    <phoneticPr fontId="11" type="noConversion"/>
  </si>
  <si>
    <t>제천시</t>
  </si>
  <si>
    <t>봉양읍</t>
  </si>
  <si>
    <t>731-6</t>
    <phoneticPr fontId="11" type="noConversion"/>
  </si>
  <si>
    <t>731-5</t>
    <phoneticPr fontId="11" type="noConversion"/>
  </si>
  <si>
    <t>731-9</t>
    <phoneticPr fontId="11" type="noConversion"/>
  </si>
  <si>
    <t>682-2</t>
    <phoneticPr fontId="11" type="noConversion"/>
  </si>
  <si>
    <t>도</t>
    <phoneticPr fontId="11" type="noConversion"/>
  </si>
  <si>
    <t>666</t>
    <phoneticPr fontId="11" type="noConversion"/>
  </si>
  <si>
    <t>607-30</t>
    <phoneticPr fontId="11" type="noConversion"/>
  </si>
  <si>
    <t>도</t>
    <phoneticPr fontId="11" type="noConversion"/>
  </si>
  <si>
    <t>607-10</t>
    <phoneticPr fontId="11" type="noConversion"/>
  </si>
  <si>
    <t>답</t>
    <phoneticPr fontId="11" type="noConversion"/>
  </si>
  <si>
    <t>584</t>
    <phoneticPr fontId="11" type="noConversion"/>
  </si>
  <si>
    <t>천</t>
    <phoneticPr fontId="11" type="noConversion"/>
  </si>
  <si>
    <t>586-67</t>
    <phoneticPr fontId="11" type="noConversion"/>
  </si>
  <si>
    <t>1050-6</t>
    <phoneticPr fontId="11" type="noConversion"/>
  </si>
  <si>
    <t>238-2</t>
    <phoneticPr fontId="11" type="noConversion"/>
  </si>
  <si>
    <t>제천시</t>
    <phoneticPr fontId="11" type="noConversion"/>
  </si>
  <si>
    <t>신동</t>
    <phoneticPr fontId="11" type="noConversion"/>
  </si>
  <si>
    <t>387-3</t>
    <phoneticPr fontId="11" type="noConversion"/>
  </si>
  <si>
    <t>387-20</t>
    <phoneticPr fontId="11" type="noConversion"/>
  </si>
  <si>
    <t>387-2</t>
    <phoneticPr fontId="11" type="noConversion"/>
  </si>
  <si>
    <t>436-6</t>
    <phoneticPr fontId="11" type="noConversion"/>
  </si>
  <si>
    <t>전필</t>
    <phoneticPr fontId="11" type="noConversion"/>
  </si>
  <si>
    <t>247-10</t>
    <phoneticPr fontId="11" type="noConversion"/>
  </si>
  <si>
    <t>전</t>
    <phoneticPr fontId="11" type="noConversion"/>
  </si>
  <si>
    <t>248-17</t>
    <phoneticPr fontId="11" type="noConversion"/>
  </si>
  <si>
    <t>434-2</t>
    <phoneticPr fontId="11" type="noConversion"/>
  </si>
  <si>
    <t>398-3</t>
    <phoneticPr fontId="11" type="noConversion"/>
  </si>
  <si>
    <t>임</t>
    <phoneticPr fontId="11" type="noConversion"/>
  </si>
  <si>
    <t xml:space="preserve"> 충청북도 제천시 봉양읍 북부로10길 200-38</t>
    <phoneticPr fontId="11" type="noConversion"/>
  </si>
  <si>
    <t>정해동</t>
    <phoneticPr fontId="11" type="noConversion"/>
  </si>
  <si>
    <t>193</t>
    <phoneticPr fontId="11" type="noConversion"/>
  </si>
  <si>
    <t>박명환</t>
    <phoneticPr fontId="11" type="noConversion"/>
  </si>
  <si>
    <t>국(건설교통부)</t>
    <phoneticPr fontId="11" type="noConversion"/>
  </si>
  <si>
    <t>827</t>
    <phoneticPr fontId="11" type="noConversion"/>
  </si>
  <si>
    <t>윤흥원</t>
    <phoneticPr fontId="11" type="noConversion"/>
  </si>
  <si>
    <t>장평리</t>
    <phoneticPr fontId="11" type="noConversion"/>
  </si>
  <si>
    <t>국(건설부)</t>
    <phoneticPr fontId="11" type="noConversion"/>
  </si>
  <si>
    <t>신동</t>
    <phoneticPr fontId="11" type="noConversion"/>
  </si>
  <si>
    <t>국유지</t>
    <phoneticPr fontId="11" type="noConversion"/>
  </si>
  <si>
    <t>신동</t>
    <phoneticPr fontId="11" type="noConversion"/>
  </si>
  <si>
    <t>권경상</t>
    <phoneticPr fontId="11" type="noConversion"/>
  </si>
  <si>
    <t>국(기획재정부)</t>
    <phoneticPr fontId="11" type="noConversion"/>
  </si>
  <si>
    <t xml:space="preserve"> 충청북도 제천시 봉양읍 주포로5길 52</t>
    <phoneticPr fontId="11" type="noConversion"/>
  </si>
  <si>
    <t xml:space="preserve"> 충청북도 제천시 봉양읍 북부로10안길 32</t>
    <phoneticPr fontId="11" type="noConversion"/>
  </si>
  <si>
    <t>홍준기</t>
    <phoneticPr fontId="11" type="noConversion"/>
  </si>
  <si>
    <t>우영랑</t>
    <phoneticPr fontId="11" type="noConversion"/>
  </si>
  <si>
    <t>국(국토교통부)</t>
    <phoneticPr fontId="11" type="noConversion"/>
  </si>
  <si>
    <t xml:space="preserve"> 청전동597-4</t>
    <phoneticPr fontId="11" type="noConversion"/>
  </si>
  <si>
    <t>정범기</t>
    <phoneticPr fontId="11" type="noConversion"/>
  </si>
  <si>
    <t>유재포</t>
    <phoneticPr fontId="11" type="noConversion"/>
  </si>
  <si>
    <t xml:space="preserve"> 청풍면 황석리119</t>
    <phoneticPr fontId="11" type="noConversion"/>
  </si>
  <si>
    <t>충청북도</t>
    <phoneticPr fontId="57" type="noConversion"/>
  </si>
  <si>
    <t>충청북도(교육감)</t>
    <phoneticPr fontId="57" type="noConversion"/>
  </si>
  <si>
    <t>제천시</t>
    <phoneticPr fontId="57" type="noConversion"/>
  </si>
  <si>
    <t>충청북도(교육감)</t>
    <phoneticPr fontId="11" type="noConversion"/>
  </si>
  <si>
    <t>제천시</t>
    <phoneticPr fontId="11" type="noConversion"/>
  </si>
  <si>
    <t>충청북도</t>
    <phoneticPr fontId="11" type="noConversion"/>
  </si>
  <si>
    <t>박석훈</t>
    <phoneticPr fontId="11" type="noConversion"/>
  </si>
  <si>
    <t>정해동</t>
    <phoneticPr fontId="11" type="noConversion"/>
  </si>
  <si>
    <t>국유지</t>
    <phoneticPr fontId="11" type="noConversion"/>
  </si>
  <si>
    <t>지상권설정</t>
    <phoneticPr fontId="11" type="noConversion"/>
  </si>
  <si>
    <t>고원명</t>
    <phoneticPr fontId="11" type="noConversion"/>
  </si>
  <si>
    <t>제천군 봉양면 신리 547</t>
    <phoneticPr fontId="11" type="noConversion"/>
  </si>
  <si>
    <t>이만용</t>
    <phoneticPr fontId="11" type="noConversion"/>
  </si>
  <si>
    <t>제천시 신동 476</t>
    <phoneticPr fontId="11" type="noConversion"/>
  </si>
  <si>
    <t>권구상 외 3명</t>
    <phoneticPr fontId="11" type="noConversion"/>
  </si>
  <si>
    <t>최화진</t>
    <phoneticPr fontId="11" type="noConversion"/>
  </si>
  <si>
    <t>근저당권설정</t>
    <phoneticPr fontId="11" type="noConversion"/>
  </si>
  <si>
    <t>정영구</t>
    <phoneticPr fontId="11" type="noConversion"/>
  </si>
  <si>
    <t>제천시 신동 397</t>
    <phoneticPr fontId="11" type="noConversion"/>
  </si>
  <si>
    <t>최용락</t>
    <phoneticPr fontId="11" type="noConversion"/>
  </si>
  <si>
    <t>최종진</t>
    <phoneticPr fontId="11" type="noConversion"/>
  </si>
  <si>
    <t>제천군 봉양면 장평리 248</t>
    <phoneticPr fontId="11" type="noConversion"/>
  </si>
  <si>
    <t>박석훈</t>
    <phoneticPr fontId="11" type="noConversion"/>
  </si>
  <si>
    <t xml:space="preserve"> 제천군 봉양면 장평리 244</t>
    <phoneticPr fontId="11" type="noConversion"/>
  </si>
  <si>
    <t xml:space="preserve"> 제천시 봉양읍 장평리 244</t>
    <phoneticPr fontId="11" type="noConversion"/>
  </si>
  <si>
    <t>제천시 신동 365</t>
    <phoneticPr fontId="11" type="noConversion"/>
  </si>
  <si>
    <t>정해동</t>
    <phoneticPr fontId="11" type="noConversion"/>
  </si>
  <si>
    <t>제천군 봉양면 장평리 244</t>
    <phoneticPr fontId="11" type="noConversion"/>
  </si>
  <si>
    <t>이남길</t>
    <phoneticPr fontId="11" type="noConversion"/>
  </si>
  <si>
    <t>제천시 봉양읍 장평리 244</t>
    <phoneticPr fontId="11" type="noConversion"/>
  </si>
  <si>
    <t>이남선</t>
    <phoneticPr fontId="11" type="noConversion"/>
  </si>
  <si>
    <t>제천시 봉양읍 장평리 252</t>
    <phoneticPr fontId="11" type="noConversion"/>
  </si>
  <si>
    <t>임중옥</t>
    <phoneticPr fontId="11" type="noConversion"/>
  </si>
  <si>
    <t>제천시 봉양읍 장평리 248-18</t>
    <phoneticPr fontId="11" type="noConversion"/>
  </si>
  <si>
    <t>박명환</t>
    <phoneticPr fontId="11" type="noConversion"/>
  </si>
  <si>
    <t>제원군 봉양면 장평리 193</t>
    <phoneticPr fontId="11" type="noConversion"/>
  </si>
  <si>
    <t>박운환</t>
    <phoneticPr fontId="11" type="noConversion"/>
  </si>
  <si>
    <t>제천시 신동 60</t>
    <phoneticPr fontId="11" type="noConversion"/>
  </si>
  <si>
    <t>권병석</t>
    <phoneticPr fontId="11" type="noConversion"/>
  </si>
  <si>
    <t>지상권설정</t>
    <phoneticPr fontId="11" type="noConversion"/>
  </si>
  <si>
    <t>제원군 봉양면 장평리 321</t>
    <phoneticPr fontId="11" type="noConversion"/>
  </si>
  <si>
    <t>김경자</t>
    <phoneticPr fontId="11" type="noConversion"/>
  </si>
  <si>
    <t>충청북도 제천시 봉양읍 고모동길 188</t>
    <phoneticPr fontId="11" type="noConversion"/>
  </si>
  <si>
    <t>김기홍</t>
    <phoneticPr fontId="11" type="noConversion"/>
  </si>
  <si>
    <t>충청북도 제천시 봉양읍 장평리 166</t>
    <phoneticPr fontId="11" type="noConversion"/>
  </si>
  <si>
    <t>송월군</t>
    <phoneticPr fontId="11" type="noConversion"/>
  </si>
  <si>
    <t>제천시 봉양읍 장평리 166-2</t>
    <phoneticPr fontId="11" type="noConversion"/>
  </si>
  <si>
    <t>백승구</t>
    <phoneticPr fontId="11" type="noConversion"/>
  </si>
  <si>
    <t>충청북도 제천시 명륜로 46-2(의림동)</t>
    <phoneticPr fontId="11" type="noConversion"/>
  </si>
  <si>
    <t>우영숙</t>
    <phoneticPr fontId="11" type="noConversion"/>
  </si>
  <si>
    <t>충청북도 제천시 강제동 898 강저휴먼시아3단지아파트 308-1106</t>
    <phoneticPr fontId="11" type="noConversion"/>
  </si>
  <si>
    <t>우경택 외 1명</t>
    <phoneticPr fontId="11" type="noConversion"/>
  </si>
  <si>
    <t>충청북도 제천시 봉양읍 고모동길 31-7</t>
    <phoneticPr fontId="11" type="noConversion"/>
  </si>
  <si>
    <t>안숙분</t>
    <phoneticPr fontId="11" type="noConversion"/>
  </si>
  <si>
    <t>김호일</t>
    <phoneticPr fontId="11" type="noConversion"/>
  </si>
  <si>
    <t>충청북도 제천시 봉양읍 북부로11안길 6-1</t>
    <phoneticPr fontId="11" type="noConversion"/>
  </si>
  <si>
    <t>장영준</t>
    <phoneticPr fontId="11" type="noConversion"/>
  </si>
  <si>
    <t>제천시 봉양면 장평리 707</t>
    <phoneticPr fontId="11" type="noConversion"/>
  </si>
  <si>
    <t>윤상원</t>
    <phoneticPr fontId="11" type="noConversion"/>
  </si>
  <si>
    <t>제원군 봉양면 장평리 709</t>
    <phoneticPr fontId="11" type="noConversion"/>
  </si>
  <si>
    <t>이광우</t>
    <phoneticPr fontId="11" type="noConversion"/>
  </si>
  <si>
    <t>제천시 봉양읍 장평리 509</t>
    <phoneticPr fontId="11" type="noConversion"/>
  </si>
  <si>
    <t>윤병극</t>
    <phoneticPr fontId="11" type="noConversion"/>
  </si>
  <si>
    <t>제원군 봉양면 장평리 599</t>
    <phoneticPr fontId="11" type="noConversion"/>
  </si>
  <si>
    <t>지영환</t>
    <phoneticPr fontId="11" type="noConversion"/>
  </si>
  <si>
    <t>충청북도 제천시 봉양읍 북부로11안길 16</t>
    <phoneticPr fontId="11" type="noConversion"/>
  </si>
  <si>
    <t>김인황</t>
    <phoneticPr fontId="11" type="noConversion"/>
  </si>
  <si>
    <t>제천시 봉양읍 장평리 827</t>
    <phoneticPr fontId="11" type="noConversion"/>
  </si>
  <si>
    <t>윤관원</t>
    <phoneticPr fontId="11" type="noConversion"/>
  </si>
  <si>
    <t>장미자</t>
    <phoneticPr fontId="11" type="noConversion"/>
  </si>
  <si>
    <t>제천시 봉양읍 장평리 709</t>
    <phoneticPr fontId="11" type="noConversion"/>
  </si>
  <si>
    <t>제천시 봉양읍 장평리 576</t>
    <phoneticPr fontId="11" type="noConversion"/>
  </si>
  <si>
    <t>이병철</t>
    <phoneticPr fontId="11" type="noConversion"/>
  </si>
  <si>
    <t>제원군 봉양면 장평리 716</t>
    <phoneticPr fontId="11" type="noConversion"/>
  </si>
  <si>
    <t>안수영</t>
    <phoneticPr fontId="11" type="noConversion"/>
  </si>
  <si>
    <t>제원군 봉양면 장평리 166</t>
    <phoneticPr fontId="11" type="noConversion"/>
  </si>
  <si>
    <t>이근화</t>
    <phoneticPr fontId="11" type="noConversion"/>
  </si>
  <si>
    <t>제원군 봉양면 장평리 197</t>
    <phoneticPr fontId="11" type="noConversion"/>
  </si>
  <si>
    <t>김교근</t>
    <phoneticPr fontId="11" type="noConversion"/>
  </si>
  <si>
    <t>대구광역시 서구 달구벌대로 329길 72(내당동)</t>
    <phoneticPr fontId="11" type="noConversion"/>
  </si>
  <si>
    <t>최인희</t>
    <phoneticPr fontId="11" type="noConversion"/>
  </si>
  <si>
    <t>서울 영등포구 신길동 337-102</t>
    <phoneticPr fontId="11" type="noConversion"/>
  </si>
  <si>
    <t>윤계원</t>
    <phoneticPr fontId="11" type="noConversion"/>
  </si>
  <si>
    <t>제원군 봉양면 장평리 776-3</t>
    <phoneticPr fontId="11" type="noConversion"/>
  </si>
  <si>
    <t>김형기</t>
    <phoneticPr fontId="11" type="noConversion"/>
  </si>
  <si>
    <t>서울특별시 성북구 오패산로 46, 125동 706호(하월곡동, 월곡두산위브아파트)</t>
    <phoneticPr fontId="11" type="noConversion"/>
  </si>
  <si>
    <t>전명자</t>
    <phoneticPr fontId="11" type="noConversion"/>
  </si>
  <si>
    <t>정성수</t>
    <phoneticPr fontId="11" type="noConversion"/>
  </si>
  <si>
    <t>제천시 봉양읍 장평리 709</t>
    <phoneticPr fontId="11" type="noConversion"/>
  </si>
  <si>
    <t>제천시 봉양읍 장평리 599</t>
    <phoneticPr fontId="11" type="noConversion"/>
  </si>
  <si>
    <t>김정자</t>
    <phoneticPr fontId="11" type="noConversion"/>
  </si>
  <si>
    <t>제원군 봉양면 장평리 901</t>
    <phoneticPr fontId="11" type="noConversion"/>
  </si>
  <si>
    <t>이무하 외 1명</t>
    <phoneticPr fontId="11" type="noConversion"/>
  </si>
  <si>
    <t>제원군 봉양면 장평리 1009</t>
    <phoneticPr fontId="11" type="noConversion"/>
  </si>
  <si>
    <t>전오봉</t>
    <phoneticPr fontId="11" type="noConversion"/>
  </si>
  <si>
    <t>국유지</t>
    <phoneticPr fontId="11" type="noConversion"/>
  </si>
  <si>
    <t>제원군 봉양면 장평리 1003</t>
    <phoneticPr fontId="11" type="noConversion"/>
  </si>
  <si>
    <t>가압류</t>
    <phoneticPr fontId="11" type="noConversion"/>
  </si>
  <si>
    <t>한국산업은행</t>
    <phoneticPr fontId="11" type="noConversion"/>
  </si>
  <si>
    <t>서욱특별시 영등포구 은행로 14(여의도동)</t>
    <phoneticPr fontId="11" type="noConversion"/>
  </si>
  <si>
    <t>서울특별시 은평구 불광로2길 7, 101동 301호(불광동, 북한산현대홈타운아파트)</t>
    <phoneticPr fontId="11" type="noConversion"/>
  </si>
  <si>
    <t>전병선</t>
    <phoneticPr fontId="11" type="noConversion"/>
  </si>
  <si>
    <t>제원군</t>
    <phoneticPr fontId="57" type="noConversion"/>
  </si>
  <si>
    <t>박석훈</t>
  </si>
  <si>
    <t>정해동</t>
  </si>
  <si>
    <t>박명환</t>
  </si>
  <si>
    <t>홍준기</t>
  </si>
  <si>
    <t>윤흥원</t>
  </si>
  <si>
    <t>김교근</t>
  </si>
  <si>
    <t>조한상</t>
  </si>
  <si>
    <t>우영랑</t>
  </si>
  <si>
    <t>정범기</t>
  </si>
  <si>
    <t>유재포</t>
  </si>
  <si>
    <t>고원명</t>
  </si>
  <si>
    <t>이만용</t>
  </si>
  <si>
    <t>최화진</t>
  </si>
  <si>
    <t>정영구</t>
  </si>
  <si>
    <t>이남길</t>
  </si>
  <si>
    <t>이남선</t>
  </si>
  <si>
    <t>임중옥</t>
  </si>
  <si>
    <t>박운환</t>
  </si>
  <si>
    <t>권병석</t>
  </si>
  <si>
    <t>김경자</t>
  </si>
  <si>
    <t>김기홍</t>
  </si>
  <si>
    <t>송월순</t>
  </si>
  <si>
    <t>백승구</t>
  </si>
  <si>
    <t>우영숙</t>
  </si>
  <si>
    <t>우경택</t>
  </si>
  <si>
    <t>안숙분</t>
  </si>
  <si>
    <t>김호일</t>
  </si>
  <si>
    <t>장영준</t>
  </si>
  <si>
    <t>윤상원</t>
  </si>
  <si>
    <t>이광우</t>
  </si>
  <si>
    <t>윤병극</t>
  </si>
  <si>
    <t>지영환</t>
  </si>
  <si>
    <t>김인황</t>
  </si>
  <si>
    <t>윤관원</t>
  </si>
  <si>
    <t>장미자</t>
  </si>
  <si>
    <t>권순석</t>
  </si>
  <si>
    <t>이병철</t>
  </si>
  <si>
    <t>안수영</t>
  </si>
  <si>
    <t>김원기</t>
  </si>
  <si>
    <t>이근화</t>
  </si>
  <si>
    <t>박관수</t>
  </si>
  <si>
    <t>윤계원</t>
  </si>
  <si>
    <t>김형기</t>
  </si>
  <si>
    <t>전귀녀</t>
  </si>
  <si>
    <t>정춘화</t>
  </si>
  <si>
    <t>정성수</t>
  </si>
  <si>
    <t>정성천</t>
  </si>
  <si>
    <t>김정자</t>
  </si>
  <si>
    <t>염재성</t>
  </si>
  <si>
    <t>이무하</t>
  </si>
  <si>
    <t>이연희</t>
  </si>
  <si>
    <t>전오봉</t>
  </si>
  <si>
    <t>신현구</t>
  </si>
  <si>
    <t>전미주</t>
  </si>
  <si>
    <t>장도열</t>
  </si>
  <si>
    <t>유인구</t>
  </si>
  <si>
    <t>전병일</t>
  </si>
  <si>
    <t>이한소</t>
  </si>
  <si>
    <t>이용윤</t>
  </si>
  <si>
    <t>유명옥</t>
  </si>
  <si>
    <t>이해완</t>
  </si>
  <si>
    <t>이해극</t>
  </si>
  <si>
    <t>홍충기</t>
  </si>
  <si>
    <t>김석순</t>
  </si>
  <si>
    <t>윤호상</t>
  </si>
  <si>
    <t>이병찬</t>
  </si>
  <si>
    <t>전성남</t>
  </si>
  <si>
    <t>전봉출</t>
  </si>
  <si>
    <t>이창호</t>
  </si>
  <si>
    <t>박현주</t>
  </si>
  <si>
    <t>조철래</t>
  </si>
  <si>
    <t>안중식</t>
  </si>
  <si>
    <t>정진형</t>
  </si>
  <si>
    <t>한상례</t>
  </si>
  <si>
    <t>오영수</t>
  </si>
  <si>
    <t>장평리원장들마을회</t>
  </si>
  <si>
    <t>조광연</t>
  </si>
  <si>
    <t>유명철</t>
  </si>
  <si>
    <t>권복섭</t>
  </si>
  <si>
    <t>정찬세</t>
  </si>
  <si>
    <t>최경호</t>
  </si>
  <si>
    <t>한창엽</t>
  </si>
  <si>
    <t>김승수</t>
  </si>
  <si>
    <t>허재봉</t>
  </si>
  <si>
    <t>이승원</t>
  </si>
  <si>
    <t>권인상</t>
  </si>
  <si>
    <t>조석우</t>
  </si>
  <si>
    <t>권송이</t>
  </si>
  <si>
    <t>정재복</t>
  </si>
  <si>
    <t>정기남</t>
  </si>
  <si>
    <t>권맹선</t>
  </si>
  <si>
    <t>권병하</t>
  </si>
  <si>
    <t>사 유  지  총  괄  집  계  표</t>
    <phoneticPr fontId="12" type="noConversion"/>
  </si>
  <si>
    <t>충청북도 제천시 봉양읍 장평리 1008</t>
    <phoneticPr fontId="11" type="noConversion"/>
  </si>
  <si>
    <t>이무하</t>
    <phoneticPr fontId="11" type="noConversion"/>
  </si>
  <si>
    <t>제천군 백운면 평동리 585</t>
    <phoneticPr fontId="11" type="noConversion"/>
  </si>
  <si>
    <t>유명옥 외 2명</t>
    <phoneticPr fontId="11" type="noConversion"/>
  </si>
  <si>
    <t>충청북도 제천시 청전동 72 청전현대아파트 104-1404</t>
    <phoneticPr fontId="11" type="noConversion"/>
  </si>
  <si>
    <t>이해완</t>
    <phoneticPr fontId="11" type="noConversion"/>
  </si>
  <si>
    <t>제원군 봉양면 장평리 1008</t>
    <phoneticPr fontId="11" type="noConversion"/>
  </si>
  <si>
    <t>이해극</t>
    <phoneticPr fontId="11" type="noConversion"/>
  </si>
  <si>
    <t>근저당권설정</t>
    <phoneticPr fontId="11" type="noConversion"/>
  </si>
  <si>
    <t xml:space="preserve"> 서울시 관악구 봉천8동 1529-57</t>
    <phoneticPr fontId="11" type="noConversion"/>
  </si>
  <si>
    <t>제천시 봉양읍 장평리 1009</t>
    <phoneticPr fontId="11" type="noConversion"/>
  </si>
  <si>
    <t>제원군 봉양면 장평리 1009</t>
    <phoneticPr fontId="11" type="noConversion"/>
  </si>
  <si>
    <t>충청북도 제천시 하소로 88, 203동 1202호(하소동, 하소주공아파트2단지)</t>
    <phoneticPr fontId="11" type="noConversion"/>
  </si>
  <si>
    <t>제원군 봉양면 장평리 725</t>
    <phoneticPr fontId="11" type="noConversion"/>
  </si>
  <si>
    <t>제천시 청전동 985 두진백로아파트 101-105</t>
    <phoneticPr fontId="11" type="noConversion"/>
  </si>
  <si>
    <t>안중식</t>
    <phoneticPr fontId="11" type="noConversion"/>
  </si>
  <si>
    <t>제원군 봉양면 장평리 806</t>
    <phoneticPr fontId="11" type="noConversion"/>
  </si>
  <si>
    <t>정진형</t>
    <phoneticPr fontId="11" type="noConversion"/>
  </si>
  <si>
    <t>제원군 봉양면 장평리 799</t>
    <phoneticPr fontId="11" type="noConversion"/>
  </si>
  <si>
    <t>오영수</t>
    <phoneticPr fontId="11" type="noConversion"/>
  </si>
  <si>
    <t>충청북도 제천시 내토로 498, 302호(화산동)</t>
    <phoneticPr fontId="11" type="noConversion"/>
  </si>
  <si>
    <t>권재송 외 6명</t>
    <phoneticPr fontId="11" type="noConversion"/>
  </si>
  <si>
    <t>제원군 봉양면 장평리 612</t>
    <phoneticPr fontId="11" type="noConversion"/>
  </si>
  <si>
    <t>정찬세</t>
    <phoneticPr fontId="11" type="noConversion"/>
  </si>
  <si>
    <t>제천시 장락동 339 성우한솔아파트 707호</t>
    <phoneticPr fontId="11" type="noConversion"/>
  </si>
  <si>
    <t>지상권설정</t>
    <phoneticPr fontId="11" type="noConversion"/>
  </si>
  <si>
    <t>제원군 봉양면 연박리 872</t>
    <phoneticPr fontId="11" type="noConversion"/>
  </si>
  <si>
    <t>김승수</t>
    <phoneticPr fontId="11" type="noConversion"/>
  </si>
  <si>
    <t>지상권설정</t>
    <phoneticPr fontId="11" type="noConversion"/>
  </si>
  <si>
    <t>제천시 신동 476</t>
    <phoneticPr fontId="11" type="noConversion"/>
  </si>
  <si>
    <t>권인상</t>
    <phoneticPr fontId="11" type="noConversion"/>
  </si>
  <si>
    <t>제천군 봉양면 신리 547</t>
    <phoneticPr fontId="11" type="noConversion"/>
  </si>
  <si>
    <t>이만용</t>
    <phoneticPr fontId="11" type="noConversion"/>
  </si>
  <si>
    <t>제원군 봉양면 신리 366</t>
    <phoneticPr fontId="11" type="noConversion"/>
  </si>
  <si>
    <t>정기남</t>
    <phoneticPr fontId="11" type="noConversion"/>
  </si>
  <si>
    <t>제천시 장락동 869</t>
    <phoneticPr fontId="11" type="noConversion"/>
  </si>
  <si>
    <t>권병하</t>
    <phoneticPr fontId="11" type="noConversion"/>
  </si>
  <si>
    <t>제천군 봉양면 장평리 193</t>
    <phoneticPr fontId="11" type="noConversion"/>
  </si>
  <si>
    <t>박명환</t>
    <phoneticPr fontId="11" type="noConversion"/>
  </si>
  <si>
    <t>제천시 청전동 597-4</t>
    <phoneticPr fontId="11" type="noConversion"/>
  </si>
  <si>
    <t>정범기</t>
    <phoneticPr fontId="11" type="noConversion"/>
  </si>
  <si>
    <t>제원군 청풍면 황석리 119</t>
    <phoneticPr fontId="11" type="noConversion"/>
  </si>
  <si>
    <t>유재포</t>
    <phoneticPr fontId="11" type="noConversion"/>
  </si>
  <si>
    <t>등기부등본 조회 안됨</t>
    <phoneticPr fontId="11" type="noConversion"/>
  </si>
  <si>
    <t>전필X, over, 등기부등본 조회 안됨</t>
    <phoneticPr fontId="11" type="noConversion"/>
  </si>
  <si>
    <t>등기부등본 조회 안됨</t>
    <phoneticPr fontId="11" type="noConversion"/>
  </si>
  <si>
    <t>전필, 등기부등본 조회 안됨</t>
    <phoneticPr fontId="11" type="noConversion"/>
  </si>
  <si>
    <t>도면
일련
번호</t>
    <phoneticPr fontId="11" type="noConversion"/>
  </si>
  <si>
    <t>지목</t>
    <phoneticPr fontId="11" type="noConversion"/>
  </si>
  <si>
    <t>편입
면적
(m²)</t>
    <phoneticPr fontId="11" type="noConversion"/>
  </si>
  <si>
    <t>성명</t>
    <phoneticPr fontId="11" type="noConversion"/>
  </si>
  <si>
    <t>주소</t>
    <phoneticPr fontId="11" type="noConversion"/>
  </si>
  <si>
    <t>권구상</t>
    <phoneticPr fontId="57" type="noConversion"/>
  </si>
  <si>
    <t>사  유  지</t>
    <phoneticPr fontId="12" type="noConversion"/>
  </si>
  <si>
    <t>사유지</t>
  </si>
  <si>
    <t>권리의 종류 및 내용</t>
    <phoneticPr fontId="57" type="noConversion"/>
  </si>
  <si>
    <t>관 계 인</t>
    <phoneticPr fontId="11" type="noConversion"/>
  </si>
  <si>
    <t>◆ 사유지</t>
    <phoneticPr fontId="12" type="noConversion"/>
  </si>
  <si>
    <t xml:space="preserve"> 김옥순</t>
  </si>
  <si>
    <t>주</t>
    <phoneticPr fontId="11" type="noConversion"/>
  </si>
  <si>
    <r>
      <t xml:space="preserve">지번
</t>
    </r>
    <r>
      <rPr>
        <b/>
        <sz val="8"/>
        <rFont val="맑은 고딕"/>
        <family val="3"/>
        <charset val="129"/>
      </rPr>
      <t>(원래지번)</t>
    </r>
    <phoneticPr fontId="11" type="noConversion"/>
  </si>
  <si>
    <t>공부상
면적
(m²)</t>
    <phoneticPr fontId="11" type="noConversion"/>
  </si>
  <si>
    <t>토 지 소 유 자</t>
    <phoneticPr fontId="11" type="noConversion"/>
  </si>
  <si>
    <t>대</t>
  </si>
  <si>
    <t>515-11</t>
  </si>
  <si>
    <t>515-3</t>
  </si>
  <si>
    <t>515-4</t>
  </si>
  <si>
    <t>523-3</t>
  </si>
  <si>
    <t>524-3</t>
  </si>
  <si>
    <t>524-4</t>
  </si>
  <si>
    <t>700-2</t>
  </si>
  <si>
    <t>722-1</t>
  </si>
  <si>
    <t>산37</t>
  </si>
  <si>
    <t xml:space="preserve"> 황홍규</t>
  </si>
  <si>
    <t xml:space="preserve"> 김재월</t>
  </si>
  <si>
    <t xml:space="preserve"> 충청북도 영동군 용화면 용화1길 25-3</t>
  </si>
  <si>
    <t xml:space="preserve"> 장정식</t>
  </si>
  <si>
    <t xml:space="preserve"> 전라북도 무주군 설천면 무설로 1617</t>
  </si>
  <si>
    <t xml:space="preserve"> 김기정</t>
  </si>
  <si>
    <t xml:space="preserve"> 김행식</t>
  </si>
  <si>
    <t xml:space="preserve">  용화리 705-2</t>
  </si>
  <si>
    <t xml:space="preserve"> 514-1</t>
  </si>
  <si>
    <t xml:space="preserve"> 정지철</t>
  </si>
  <si>
    <t xml:space="preserve"> 부산시 부산진구 개금동 633-44 국민주택 139</t>
  </si>
  <si>
    <t xml:space="preserve"> 김성배</t>
  </si>
  <si>
    <t xml:space="preserve"> 월전</t>
  </si>
  <si>
    <t xml:space="preserve"> 김영희</t>
  </si>
  <si>
    <t xml:space="preserve"> 영동 부용 739</t>
  </si>
  <si>
    <t>700-1</t>
  </si>
  <si>
    <t xml:space="preserve"> 양형길</t>
  </si>
  <si>
    <t xml:space="preserve"> 대전시 서구 관저동 1154 구봉마을 905-1506</t>
  </si>
  <si>
    <t>11-3</t>
  </si>
  <si>
    <t>121</t>
  </si>
  <si>
    <t>122</t>
  </si>
  <si>
    <t>123</t>
  </si>
  <si>
    <t>124-2</t>
  </si>
  <si>
    <t>153-1</t>
  </si>
  <si>
    <t>153-5</t>
  </si>
  <si>
    <t>153-6</t>
  </si>
  <si>
    <t>153-7</t>
  </si>
  <si>
    <t>153-8</t>
  </si>
  <si>
    <t>153-9</t>
  </si>
  <si>
    <t>154</t>
  </si>
  <si>
    <t>155-1</t>
  </si>
  <si>
    <t>156</t>
  </si>
  <si>
    <t>157</t>
  </si>
  <si>
    <t>158</t>
  </si>
  <si>
    <t>159</t>
  </si>
  <si>
    <t>171</t>
  </si>
  <si>
    <t>172</t>
  </si>
  <si>
    <t>173</t>
  </si>
  <si>
    <t>174</t>
  </si>
  <si>
    <t>182</t>
  </si>
  <si>
    <t>188-2</t>
  </si>
  <si>
    <t>188-4</t>
  </si>
  <si>
    <t>189</t>
  </si>
  <si>
    <t>194</t>
  </si>
  <si>
    <t>195-1</t>
  </si>
  <si>
    <t>195</t>
  </si>
  <si>
    <t>200</t>
  </si>
  <si>
    <t>201</t>
  </si>
  <si>
    <t>202</t>
  </si>
  <si>
    <t>203</t>
  </si>
  <si>
    <t>237</t>
  </si>
  <si>
    <t>238-1</t>
  </si>
  <si>
    <t>240</t>
  </si>
  <si>
    <t>241-1</t>
  </si>
  <si>
    <t>241-2</t>
  </si>
  <si>
    <t>242</t>
  </si>
  <si>
    <t>243</t>
  </si>
  <si>
    <t>244</t>
  </si>
  <si>
    <t>342</t>
  </si>
  <si>
    <t>343-1</t>
  </si>
  <si>
    <t>343-3</t>
  </si>
  <si>
    <t>343-4</t>
  </si>
  <si>
    <t>343-5</t>
  </si>
  <si>
    <t>343-6</t>
  </si>
  <si>
    <t>343-8</t>
  </si>
  <si>
    <t>348</t>
  </si>
  <si>
    <t>349</t>
  </si>
  <si>
    <t>354-2</t>
  </si>
  <si>
    <t>355</t>
  </si>
  <si>
    <t>365</t>
  </si>
  <si>
    <t>366</t>
  </si>
  <si>
    <t>367</t>
  </si>
  <si>
    <t>368</t>
  </si>
  <si>
    <t>과</t>
  </si>
  <si>
    <t>373-1</t>
  </si>
  <si>
    <t>376</t>
  </si>
  <si>
    <t>377</t>
  </si>
  <si>
    <t>412-2</t>
  </si>
  <si>
    <t>546</t>
  </si>
  <si>
    <t>547</t>
  </si>
  <si>
    <t>550</t>
  </si>
  <si>
    <t>551-2</t>
  </si>
  <si>
    <t>552</t>
  </si>
  <si>
    <t>579-1</t>
  </si>
  <si>
    <t>579-2</t>
  </si>
  <si>
    <t>614</t>
  </si>
  <si>
    <t>615-1</t>
  </si>
  <si>
    <t>615</t>
  </si>
  <si>
    <t>616</t>
  </si>
  <si>
    <t>617</t>
  </si>
  <si>
    <t>618</t>
  </si>
  <si>
    <t>619</t>
  </si>
  <si>
    <t>621</t>
  </si>
  <si>
    <t>622</t>
  </si>
  <si>
    <t>635</t>
  </si>
  <si>
    <t>636</t>
  </si>
  <si>
    <t>637</t>
  </si>
  <si>
    <t>638</t>
  </si>
  <si>
    <t>680-2</t>
  </si>
  <si>
    <t>681</t>
  </si>
  <si>
    <t>683</t>
  </si>
  <si>
    <t>684</t>
  </si>
  <si>
    <t>83</t>
  </si>
  <si>
    <t>84-1</t>
  </si>
  <si>
    <t>84</t>
  </si>
  <si>
    <t>85</t>
  </si>
  <si>
    <t>86-1</t>
  </si>
  <si>
    <t>87</t>
  </si>
  <si>
    <t>88-1</t>
  </si>
  <si>
    <t>88-2</t>
  </si>
  <si>
    <t>96-3</t>
  </si>
  <si>
    <t>산18-1</t>
  </si>
  <si>
    <t>산20-1</t>
  </si>
  <si>
    <t>산36-1</t>
  </si>
  <si>
    <t xml:space="preserve"> 심규복</t>
  </si>
  <si>
    <t xml:space="preserve"> 서울시은평구구파발동7번지3호</t>
  </si>
  <si>
    <t xml:space="preserve"> 장경희</t>
  </si>
  <si>
    <t xml:space="preserve"> 충청북도 영동군 용화면 흘계길 3-14</t>
  </si>
  <si>
    <t xml:space="preserve"> 성영호</t>
  </si>
  <si>
    <t xml:space="preserve"> 조보현</t>
  </si>
  <si>
    <t xml:space="preserve"> 대전광역시 동구 산내로 1375  108동 2303호 (낭월동 오투그란데아파트)</t>
  </si>
  <si>
    <t xml:space="preserve"> 강송희</t>
  </si>
  <si>
    <t xml:space="preserve"> 강용희</t>
  </si>
  <si>
    <t xml:space="preserve"> 99-4</t>
  </si>
  <si>
    <t xml:space="preserve"> 이종길</t>
  </si>
  <si>
    <t xml:space="preserve"> 갈봉수</t>
  </si>
  <si>
    <t xml:space="preserve"> 백상현</t>
  </si>
  <si>
    <t xml:space="preserve"> 서울 서초구 서초동 1491-3 서초8차 상지리치빌 -401</t>
  </si>
  <si>
    <t xml:space="preserve"> 최세옥</t>
  </si>
  <si>
    <t xml:space="preserve"> 서울특별시 영등포구 여의도동 42 한양아파트 이-303</t>
  </si>
  <si>
    <t xml:space="preserve"> 홍선자</t>
  </si>
  <si>
    <t xml:space="preserve"> 백성기</t>
  </si>
  <si>
    <t xml:space="preserve"> 강신한</t>
  </si>
  <si>
    <t xml:space="preserve"> 월전리 116-2</t>
  </si>
  <si>
    <t xml:space="preserve"> 이광일</t>
  </si>
  <si>
    <t xml:space="preserve"> 갈현수</t>
  </si>
  <si>
    <t xml:space="preserve"> 제갈종섭</t>
  </si>
  <si>
    <t xml:space="preserve"> 창원시 반림동 10-1 반송아파트 54-106</t>
  </si>
  <si>
    <t xml:space="preserve"> 박영우</t>
  </si>
  <si>
    <t xml:space="preserve"> 강신관</t>
  </si>
  <si>
    <t xml:space="preserve"> 인천시 남구 관교동 489-11</t>
  </si>
  <si>
    <t xml:space="preserve"> 제갈종복</t>
  </si>
  <si>
    <t xml:space="preserve"> 박용식</t>
  </si>
  <si>
    <t xml:space="preserve"> 이내현</t>
  </si>
  <si>
    <t xml:space="preserve"> 옥천군 옥천읍 금구리 63-13 보성빌라-401</t>
  </si>
  <si>
    <t xml:space="preserve"> 엄인식</t>
  </si>
  <si>
    <t xml:space="preserve"> 정진훈</t>
  </si>
  <si>
    <t xml:space="preserve"> 영동읍 계산리 571-8</t>
  </si>
  <si>
    <t xml:space="preserve"> 박희성</t>
  </si>
  <si>
    <t xml:space="preserve"> 윤종한</t>
  </si>
  <si>
    <t xml:space="preserve"> 용화리 1056-10</t>
  </si>
  <si>
    <t xml:space="preserve"> 김용준</t>
  </si>
  <si>
    <t xml:space="preserve"> 392-2</t>
  </si>
  <si>
    <t xml:space="preserve"> 강판석</t>
  </si>
  <si>
    <t xml:space="preserve"> 월전리 381</t>
  </si>
  <si>
    <t xml:space="preserve"> 우미경</t>
  </si>
  <si>
    <t xml:space="preserve"> 용화리 500</t>
  </si>
  <si>
    <t xml:space="preserve"> 박봉금</t>
  </si>
  <si>
    <t xml:space="preserve"> 충청북도 영동군 용화면 월전안길 37</t>
  </si>
  <si>
    <t xml:space="preserve"> 김점옥</t>
  </si>
  <si>
    <t xml:space="preserve"> 전라북도 무주군 무주읍 읍내리 1074-2</t>
  </si>
  <si>
    <t xml:space="preserve"> 김용대</t>
  </si>
  <si>
    <t xml:space="preserve"> 대전시 중구 마장동 36-46</t>
  </si>
  <si>
    <t xml:space="preserve"> 박순희</t>
  </si>
  <si>
    <t xml:space="preserve"> 충청북도 영동군 용화면 민주지산로 300-13</t>
  </si>
  <si>
    <t xml:space="preserve"> 정기주</t>
  </si>
  <si>
    <t xml:space="preserve"> 김동순</t>
  </si>
  <si>
    <t xml:space="preserve"> 충청북도 영동군 용화면 민주지산로 300-14</t>
  </si>
  <si>
    <t xml:space="preserve"> 서정열</t>
  </si>
  <si>
    <t xml:space="preserve"> 오남진</t>
  </si>
  <si>
    <t xml:space="preserve"> 이종태</t>
  </si>
  <si>
    <t xml:space="preserve"> 전라북도 무주군 무주읍 단천로1길 3</t>
  </si>
  <si>
    <t xml:space="preserve"> 이덕수</t>
  </si>
  <si>
    <t xml:space="preserve"> 나윤주</t>
  </si>
  <si>
    <t xml:space="preserve"> 세종특별자치시 조치원읍 조치원9길 58  201호</t>
  </si>
  <si>
    <t xml:space="preserve"> 이우항</t>
  </si>
  <si>
    <t xml:space="preserve"> 전북 무주 부내 북</t>
  </si>
  <si>
    <t xml:space="preserve"> 이덕화</t>
  </si>
  <si>
    <t xml:space="preserve"> 서정태</t>
  </si>
  <si>
    <t xml:space="preserve"> 김승남</t>
  </si>
  <si>
    <t xml:space="preserve"> 인천 부평구 부평동 10-660</t>
  </si>
  <si>
    <t xml:space="preserve"> 김주일</t>
  </si>
  <si>
    <t xml:space="preserve"> 충청북도 영동군 용화면 월전안길 21</t>
  </si>
  <si>
    <t xml:space="preserve"> 김윤배</t>
  </si>
  <si>
    <t xml:space="preserve"> 충청남도 아산시 탕정면 탕정면로 37  102동 2002호 (탕정삼성트라팰리스)</t>
  </si>
  <si>
    <t xml:space="preserve"> 김순배</t>
  </si>
  <si>
    <t xml:space="preserve"> 전라북도 무주군 설천면 상평지길 21  4층 401호 (반디빌리지)</t>
  </si>
  <si>
    <t xml:space="preserve"> 이현준</t>
  </si>
  <si>
    <t xml:space="preserve"> 울산광역시 중구 동동 470-6 서영현대골든타워 -705</t>
  </si>
  <si>
    <t xml:space="preserve"> 김은석</t>
  </si>
  <si>
    <t xml:space="preserve"> 경기도 고양시 행신동 346-130 이화연립 5-202</t>
  </si>
  <si>
    <t xml:space="preserve"> 김덕중</t>
  </si>
  <si>
    <t xml:space="preserve"> 영동 부용 334</t>
  </si>
  <si>
    <t xml:space="preserve"> 월전마을회</t>
  </si>
  <si>
    <t xml:space="preserve"> 김문배</t>
  </si>
  <si>
    <t xml:space="preserve"> 용화 월전 393</t>
  </si>
  <si>
    <t xml:space="preserve"> 충청북도 영동군 용화면 월전안길 31</t>
  </si>
  <si>
    <t xml:space="preserve"> 양도원</t>
  </si>
  <si>
    <t xml:space="preserve"> 대전광역시 대덕구 목상동 185-1 상록수아파트 107-205</t>
  </si>
  <si>
    <t xml:space="preserve"> 오하영</t>
  </si>
  <si>
    <t xml:space="preserve"> 경기도 부천시 원미구 원미동 177-147 석왕다세대 102호</t>
  </si>
  <si>
    <t xml:space="preserve"> 강영대</t>
  </si>
  <si>
    <t xml:space="preserve"> 월전 387</t>
  </si>
  <si>
    <t xml:space="preserve"> 이춘원</t>
  </si>
  <si>
    <t xml:space="preserve"> 무주 설천 미천 685</t>
  </si>
  <si>
    <t xml:space="preserve"> 최정웅</t>
  </si>
  <si>
    <t xml:space="preserve"> 갈종열</t>
  </si>
  <si>
    <t xml:space="preserve"> 갈창수</t>
  </si>
  <si>
    <t xml:space="preserve"> 서울 금천구 시흥동 859-28</t>
  </si>
  <si>
    <t xml:space="preserve"> 서울 은평구 역촌동 8-25 삼환빌라 203호</t>
  </si>
  <si>
    <t xml:space="preserve"> 이윤학</t>
  </si>
  <si>
    <t xml:space="preserve"> 경북 봉화군 봉성면 이색골길 27</t>
  </si>
  <si>
    <t xml:space="preserve"> 흘계리마을회</t>
  </si>
  <si>
    <t xml:space="preserve"> 월전리 98</t>
  </si>
  <si>
    <t xml:space="preserve"> 정권만</t>
  </si>
  <si>
    <t xml:space="preserve"> 경기도 남양주시 수동면 당두평로21번길 37</t>
  </si>
  <si>
    <t>100</t>
  </si>
  <si>
    <t>103</t>
  </si>
  <si>
    <t>105-1</t>
  </si>
  <si>
    <t>105-3</t>
  </si>
  <si>
    <t>105-7</t>
  </si>
  <si>
    <t>105-9</t>
  </si>
  <si>
    <t>108-1</t>
  </si>
  <si>
    <t>109-1</t>
  </si>
  <si>
    <t>109-3</t>
  </si>
  <si>
    <t>109-5</t>
  </si>
  <si>
    <t>109-8</t>
  </si>
  <si>
    <t>109-9</t>
  </si>
  <si>
    <t>113-3</t>
  </si>
  <si>
    <t>184-1</t>
  </si>
  <si>
    <t>185-1</t>
  </si>
  <si>
    <t>창</t>
  </si>
  <si>
    <t>185-2</t>
  </si>
  <si>
    <t>187-1</t>
  </si>
  <si>
    <t>187-3</t>
  </si>
  <si>
    <t>193</t>
  </si>
  <si>
    <t>196-1</t>
  </si>
  <si>
    <t>196-2</t>
  </si>
  <si>
    <t>196-4</t>
  </si>
  <si>
    <t>211-1</t>
  </si>
  <si>
    <t>253-1</t>
  </si>
  <si>
    <t>253-3</t>
  </si>
  <si>
    <t>253-4</t>
  </si>
  <si>
    <t>253-5</t>
  </si>
  <si>
    <t>256</t>
  </si>
  <si>
    <t>257</t>
  </si>
  <si>
    <t>429-3</t>
  </si>
  <si>
    <t>429-5</t>
  </si>
  <si>
    <t>430-3</t>
  </si>
  <si>
    <t>440-1</t>
  </si>
  <si>
    <t>440-3</t>
  </si>
  <si>
    <t>440</t>
  </si>
  <si>
    <t>441</t>
  </si>
  <si>
    <t>442</t>
  </si>
  <si>
    <t xml:space="preserve"> 홍민표</t>
  </si>
  <si>
    <t xml:space="preserve"> 조동리 173</t>
  </si>
  <si>
    <t xml:space="preserve"> 서울특별시 송파구 마천동 141-19</t>
  </si>
  <si>
    <t xml:space="preserve"> 정원섭</t>
  </si>
  <si>
    <t xml:space="preserve"> 하태순</t>
  </si>
  <si>
    <t xml:space="preserve"> 대전시 대덕구 오정동 472-13-401</t>
  </si>
  <si>
    <t xml:space="preserve"> 충청북도 영동군 용화면 민주지산로 781-38</t>
  </si>
  <si>
    <t xml:space="preserve"> 김영복</t>
  </si>
  <si>
    <t xml:space="preserve">  영동읍 회동리 395-46</t>
  </si>
  <si>
    <t xml:space="preserve"> 김춘식</t>
  </si>
  <si>
    <t xml:space="preserve"> 대전광역시 동구 동산초교로 46  106동 203호 (홍도동  신동아파밀리에아파트)</t>
  </si>
  <si>
    <t xml:space="preserve"> 이두한</t>
  </si>
  <si>
    <t xml:space="preserve"> 전우승</t>
  </si>
  <si>
    <t xml:space="preserve"> 김기선</t>
  </si>
  <si>
    <t xml:space="preserve"> 이대용</t>
  </si>
  <si>
    <t xml:space="preserve"> 정종섭</t>
  </si>
  <si>
    <t xml:space="preserve"> 선산김씨충순위공파종중</t>
  </si>
  <si>
    <t xml:space="preserve"> 강영분</t>
  </si>
  <si>
    <t xml:space="preserve"> 울산광역시 북구 호계1길 8(호계동)</t>
  </si>
  <si>
    <t xml:space="preserve"> 김광식</t>
  </si>
  <si>
    <t xml:space="preserve"> 안정2길 23</t>
  </si>
  <si>
    <t xml:space="preserve"> 김윤수</t>
  </si>
  <si>
    <t xml:space="preserve"> 박용철</t>
  </si>
  <si>
    <t xml:space="preserve"> 정기용</t>
  </si>
  <si>
    <t xml:space="preserve"> 군포시 산본동 1156-15 한라아파트 423-201</t>
  </si>
  <si>
    <t xml:space="preserve"> 김광춘</t>
  </si>
  <si>
    <t xml:space="preserve"> 정유진</t>
  </si>
  <si>
    <t xml:space="preserve"> 충청남도 천안시 동남구 풍세로 1010-31  103동 1803호 (청수동 현대아파트)</t>
  </si>
  <si>
    <t xml:space="preserve"> 전세구</t>
  </si>
  <si>
    <t xml:space="preserve"> 정지용</t>
  </si>
  <si>
    <t xml:space="preserve"> 경기도 화성시 동탄중앙로 200  씨동 5404호 (반송동 메타폴리스)</t>
  </si>
  <si>
    <t xml:space="preserve"> 김상성</t>
  </si>
  <si>
    <t xml:space="preserve"> 이수형</t>
  </si>
  <si>
    <t xml:space="preserve"> 경기도 평택시 탄현로 206  1304호 (서정동 대옥7차아파트)</t>
  </si>
  <si>
    <t xml:space="preserve"> 고창석</t>
  </si>
  <si>
    <t xml:space="preserve"> 경기도 평택시 용죽1로 33  1104동 1302호(용이동 평택비전지웰푸르지오)</t>
  </si>
  <si>
    <t xml:space="preserve"> 김상용</t>
  </si>
  <si>
    <t xml:space="preserve"> 대전 유성구 추목동 567 육대아파트 231-104</t>
  </si>
  <si>
    <t xml:space="preserve"> 김상일</t>
  </si>
  <si>
    <t xml:space="preserve"> 대전 유성구 대정동 222-1 교정아파트 가동 602호</t>
  </si>
  <si>
    <t xml:space="preserve"> 영동 계산 742-2</t>
  </si>
  <si>
    <t>430-2</t>
  </si>
  <si>
    <t xml:space="preserve"> 손진웅</t>
  </si>
  <si>
    <t xml:space="preserve"> 598-3</t>
  </si>
  <si>
    <t>영동군</t>
  </si>
  <si>
    <t>용화면</t>
  </si>
  <si>
    <t>용화리</t>
  </si>
  <si>
    <t>월전리</t>
  </si>
  <si>
    <t>안정리</t>
  </si>
  <si>
    <t>등기부등본 조회안됨</t>
    <phoneticPr fontId="11" type="noConversion"/>
  </si>
  <si>
    <t>유서연</t>
  </si>
  <si>
    <t>대전광역시 동구 계족로 413-8, 401호(홍도동)</t>
  </si>
  <si>
    <t>정지철 외 1인</t>
    <phoneticPr fontId="11" type="noConversion"/>
  </si>
  <si>
    <t>김영희 외 6인</t>
    <phoneticPr fontId="11" type="noConversion"/>
  </si>
  <si>
    <t>압류</t>
    <phoneticPr fontId="11" type="noConversion"/>
  </si>
  <si>
    <t>국민건강보험공단 외 1인</t>
    <phoneticPr fontId="11" type="noConversion"/>
  </si>
  <si>
    <t>서울특별시 마포구 독막로 311(염리동 168-9)</t>
    <phoneticPr fontId="11" type="noConversion"/>
  </si>
  <si>
    <t>근저당권설정</t>
    <phoneticPr fontId="11" type="noConversion"/>
  </si>
  <si>
    <t>국민은행</t>
    <phoneticPr fontId="11" type="noConversion"/>
  </si>
  <si>
    <t>서울특별시 중구 남대문로 84 (을지로2가)</t>
    <phoneticPr fontId="11" type="noConversion"/>
  </si>
  <si>
    <t xml:space="preserve"> 강용희 외 2인</t>
    <phoneticPr fontId="11" type="noConversion"/>
  </si>
  <si>
    <t>강숙자 외 5인</t>
    <phoneticPr fontId="11" type="noConversion"/>
  </si>
  <si>
    <t>강숙자</t>
    <phoneticPr fontId="11" type="noConversion"/>
  </si>
  <si>
    <t>대전광역시 대덕구 계족로690번길 21, 108동 505호</t>
    <phoneticPr fontId="11" type="noConversion"/>
  </si>
  <si>
    <t>강숙자</t>
    <phoneticPr fontId="11" type="noConversion"/>
  </si>
  <si>
    <t>강숙자 외 5인</t>
    <phoneticPr fontId="11" type="noConversion"/>
  </si>
  <si>
    <t>오남숙</t>
    <phoneticPr fontId="11" type="noConversion"/>
  </si>
  <si>
    <t>충청북도 영동군 용화면 흘계길 12</t>
  </si>
  <si>
    <t>편원현</t>
  </si>
  <si>
    <t>인천광역시 부평구 부흥로 361, 505호(부평동, 부평센트레빌)</t>
  </si>
  <si>
    <t>제갈종복</t>
  </si>
  <si>
    <t>충청북도 영동군 용화면 흘계길 3-42</t>
  </si>
  <si>
    <t>임창희</t>
    <phoneticPr fontId="11" type="noConversion"/>
  </si>
  <si>
    <t>울산광역시 중구 구역전2길 37 (학성동)</t>
    <phoneticPr fontId="11" type="noConversion"/>
  </si>
  <si>
    <t>정진훈 외 1인</t>
    <phoneticPr fontId="11" type="noConversion"/>
  </si>
  <si>
    <t>등기부등본 필 확인</t>
    <phoneticPr fontId="11" type="noConversion"/>
  </si>
  <si>
    <t>최순주</t>
    <phoneticPr fontId="11" type="noConversion"/>
  </si>
  <si>
    <t>충청북도 영동군 영동읍 계산로 128, 207호</t>
    <phoneticPr fontId="11" type="noConversion"/>
  </si>
  <si>
    <t xml:space="preserve"> 우미경 외 1인</t>
    <phoneticPr fontId="11" type="noConversion"/>
  </si>
  <si>
    <t xml:space="preserve"> 우미경 외 1인</t>
    <phoneticPr fontId="11" type="noConversion"/>
  </si>
  <si>
    <t>학산농업협동조합</t>
    <phoneticPr fontId="11" type="noConversion"/>
  </si>
  <si>
    <t>근저당권설정</t>
    <phoneticPr fontId="11" type="noConversion"/>
  </si>
  <si>
    <t>충청북도 영동군 학산면 서산리 838-1</t>
    <phoneticPr fontId="11" type="noConversion"/>
  </si>
  <si>
    <t>충청북도 영동군 학산면 서산로 58</t>
    <phoneticPr fontId="11" type="noConversion"/>
  </si>
  <si>
    <t>371-3</t>
    <phoneticPr fontId="11" type="noConversion"/>
  </si>
  <si>
    <t xml:space="preserve"> 김용준</t>
    <phoneticPr fontId="11" type="noConversion"/>
  </si>
  <si>
    <t xml:space="preserve"> 대전직할시 동구 신흥동 19-21</t>
    <phoneticPr fontId="11" type="noConversion"/>
  </si>
  <si>
    <t>이정준</t>
    <phoneticPr fontId="11" type="noConversion"/>
  </si>
  <si>
    <t>농협은행주식회사</t>
    <phoneticPr fontId="11" type="noConversion"/>
  </si>
  <si>
    <t>서울특별시 중구 통일로 120 (충정로1가)</t>
    <phoneticPr fontId="11" type="noConversion"/>
  </si>
  <si>
    <t>근저당권설정</t>
    <phoneticPr fontId="11" type="noConversion"/>
  </si>
  <si>
    <t>세종특별자치시 시청대로210, 1002동 1906호 (보람동, 호려울마을10단지)</t>
    <phoneticPr fontId="11" type="noConversion"/>
  </si>
  <si>
    <t>서울특별시 관악구 봉천동 1706 봉천우성아파트 102-703</t>
    <phoneticPr fontId="11" type="noConversion"/>
  </si>
  <si>
    <t xml:space="preserve"> 박상용</t>
    <phoneticPr fontId="11" type="noConversion"/>
  </si>
  <si>
    <t>김용일</t>
    <phoneticPr fontId="11" type="noConversion"/>
  </si>
  <si>
    <t>충청북도 영동군 용화면 민주지산로 301</t>
    <phoneticPr fontId="11" type="noConversion"/>
  </si>
  <si>
    <t>강선옥</t>
    <phoneticPr fontId="11" type="noConversion"/>
  </si>
  <si>
    <t>충청북도 영동군 용화면 민주지산로 283</t>
    <phoneticPr fontId="11" type="noConversion"/>
  </si>
  <si>
    <t>농협은행주식회사</t>
    <phoneticPr fontId="11" type="noConversion"/>
  </si>
  <si>
    <t>서울특별시 중구 통일로 120 (충정로1가) (영동군지부)</t>
    <phoneticPr fontId="11" type="noConversion"/>
  </si>
  <si>
    <t>근저당권설정</t>
    <phoneticPr fontId="11" type="noConversion"/>
  </si>
  <si>
    <t>학산단위농업협동조합</t>
    <phoneticPr fontId="11" type="noConversion"/>
  </si>
  <si>
    <t>영동군 학산면 서산리 838-1</t>
    <phoneticPr fontId="11" type="noConversion"/>
  </si>
  <si>
    <t>영동군</t>
    <phoneticPr fontId="11" type="noConversion"/>
  </si>
  <si>
    <t>용화면</t>
    <phoneticPr fontId="11" type="noConversion"/>
  </si>
  <si>
    <t>월전리</t>
    <phoneticPr fontId="11" type="noConversion"/>
  </si>
  <si>
    <t>407</t>
    <phoneticPr fontId="11" type="noConversion"/>
  </si>
  <si>
    <t>답</t>
    <phoneticPr fontId="11" type="noConversion"/>
  </si>
  <si>
    <t>영동군 용화면 용화리 708</t>
    <phoneticPr fontId="11" type="noConversion"/>
  </si>
  <si>
    <t>대한민국</t>
    <phoneticPr fontId="11" type="noConversion"/>
  </si>
  <si>
    <t>손현정</t>
    <phoneticPr fontId="11" type="noConversion"/>
  </si>
  <si>
    <t>충청북도 영동군 용화면 민주지산로 16-135</t>
    <phoneticPr fontId="11" type="noConversion"/>
  </si>
  <si>
    <t>충청북도 영동군 학산면 서산로 58</t>
    <phoneticPr fontId="11" type="noConversion"/>
  </si>
  <si>
    <t>근저당권설정</t>
    <phoneticPr fontId="11" type="noConversion"/>
  </si>
  <si>
    <t xml:space="preserve"> 서울특별시 송파구 마천동 141-19</t>
    <phoneticPr fontId="11" type="noConversion"/>
  </si>
  <si>
    <t>정년이</t>
    <phoneticPr fontId="11" type="noConversion"/>
  </si>
  <si>
    <t>충청북도 영동군 용화면 민주지산로 812-1</t>
    <phoneticPr fontId="11" type="noConversion"/>
  </si>
  <si>
    <t>정원섭 외 3인</t>
    <phoneticPr fontId="11" type="noConversion"/>
  </si>
  <si>
    <t>영동군 용화면 안정리 47</t>
    <phoneticPr fontId="11" type="noConversion"/>
  </si>
  <si>
    <t>학산농업협동조합</t>
    <phoneticPr fontId="11" type="noConversion"/>
  </si>
  <si>
    <t>충청북도 영동군 학산면 서산로 58</t>
    <phoneticPr fontId="11" type="noConversion"/>
  </si>
  <si>
    <t>이영기 외 1인</t>
    <phoneticPr fontId="11" type="noConversion"/>
  </si>
  <si>
    <t>영동농업협동조합</t>
    <phoneticPr fontId="11" type="noConversion"/>
  </si>
  <si>
    <t>충청북도 영동군 영동읍 부용리 17</t>
    <phoneticPr fontId="11" type="noConversion"/>
  </si>
  <si>
    <t>근저당권설정</t>
    <phoneticPr fontId="11" type="noConversion"/>
  </si>
  <si>
    <t>이영기 외 1인</t>
    <phoneticPr fontId="11" type="noConversion"/>
  </si>
  <si>
    <t>학산농업협동조합</t>
    <phoneticPr fontId="11" type="noConversion"/>
  </si>
  <si>
    <t>충청북도 영동군 학산면 서산로 58</t>
    <phoneticPr fontId="11" type="noConversion"/>
  </si>
  <si>
    <t>전우승 외 3인</t>
    <phoneticPr fontId="11" type="noConversion"/>
  </si>
  <si>
    <t>영동군 용화면 안정리 146</t>
    <phoneticPr fontId="11" type="noConversion"/>
  </si>
  <si>
    <t>옥천군 군북면 어백리 432-1</t>
    <phoneticPr fontId="11" type="noConversion"/>
  </si>
  <si>
    <t xml:space="preserve">  경기도 김포시 장기동 1342 청송마을 214-804</t>
    <phoneticPr fontId="11" type="noConversion"/>
  </si>
  <si>
    <t>충청북도 영동군 용화면 안정2길 23</t>
    <phoneticPr fontId="11" type="noConversion"/>
  </si>
  <si>
    <t>충청북도 영동군 학산면 서산로 58</t>
    <phoneticPr fontId="11" type="noConversion"/>
  </si>
  <si>
    <t>정기용 외 1인</t>
    <phoneticPr fontId="11" type="noConversion"/>
  </si>
  <si>
    <t>학산농업협동조합</t>
    <phoneticPr fontId="11" type="noConversion"/>
  </si>
  <si>
    <t>충청북도 영동군 학산면 서산리 838-1</t>
    <phoneticPr fontId="11" type="noConversion"/>
  </si>
  <si>
    <t>충청북도 영동군 용화면 조동1길 14</t>
    <phoneticPr fontId="11" type="noConversion"/>
  </si>
  <si>
    <t>정유진 외 1인</t>
    <phoneticPr fontId="11" type="noConversion"/>
  </si>
  <si>
    <t>이대룡</t>
    <phoneticPr fontId="11" type="noConversion"/>
  </si>
  <si>
    <t>전세구 외 1인</t>
    <phoneticPr fontId="11" type="noConversion"/>
  </si>
  <si>
    <t xml:space="preserve"> 대전 서구 도마동 180-2 효성타운 101-1903</t>
    <phoneticPr fontId="11" type="noConversion"/>
  </si>
  <si>
    <t>이승룡</t>
    <phoneticPr fontId="11" type="noConversion"/>
  </si>
  <si>
    <t>고창석 외 1인</t>
    <phoneticPr fontId="11" type="noConversion"/>
  </si>
  <si>
    <t xml:space="preserve"> 대전 유성구 대정동 222-1 교정아파트 가동 602호</t>
    <phoneticPr fontId="11" type="noConversion"/>
  </si>
  <si>
    <t>김상일 외 1인</t>
    <phoneticPr fontId="11" type="noConversion"/>
  </si>
  <si>
    <t>학산농업협동조합</t>
    <phoneticPr fontId="11" type="noConversion"/>
  </si>
  <si>
    <t>충청북도 영동군 학산면 서산로 58</t>
    <phoneticPr fontId="11" type="noConversion"/>
  </si>
  <si>
    <t xml:space="preserve"> 부산시 부산진구 개금동 633-44 국민주택 A-139</t>
    <phoneticPr fontId="11" type="noConversion"/>
  </si>
  <si>
    <t xml:space="preserve"> 갈종렬</t>
    <phoneticPr fontId="11" type="noConversion"/>
  </si>
  <si>
    <t xml:space="preserve"> 정권만</t>
    <phoneticPr fontId="11" type="noConversion"/>
  </si>
  <si>
    <t xml:space="preserve"> 정점순</t>
    <phoneticPr fontId="11" type="noConversion"/>
  </si>
  <si>
    <t>정점순 외 3인</t>
    <phoneticPr fontId="11" type="noConversion"/>
  </si>
  <si>
    <t xml:space="preserve"> 경남 합천군 합천읍 서산리 235</t>
    <phoneticPr fontId="11" type="noConversion"/>
  </si>
  <si>
    <t xml:space="preserve"> 경남 합천군 합천읍 서산리 235</t>
    <phoneticPr fontId="11" type="noConversion"/>
  </si>
  <si>
    <t xml:space="preserve"> 부산시 동구 범일동 830-200 한양2동1402호</t>
    <phoneticPr fontId="11" type="noConversion"/>
  </si>
  <si>
    <t>박상용 외 2인</t>
    <phoneticPr fontId="11" type="noConversion"/>
  </si>
  <si>
    <t>영동군용화면월전리</t>
    <phoneticPr fontId="11" type="noConversion"/>
  </si>
  <si>
    <t>서울특별시구로구 외 1인</t>
    <phoneticPr fontId="11" type="noConversion"/>
  </si>
  <si>
    <t>압류, 근저당권설정</t>
    <phoneticPr fontId="11" type="noConversion"/>
  </si>
  <si>
    <t>영동군용화면월전리</t>
    <phoneticPr fontId="11" type="noConversion"/>
  </si>
  <si>
    <t>부산시동구범일동830-200한양2동1402호</t>
    <phoneticPr fontId="11" type="noConversion"/>
  </si>
  <si>
    <t>김상룡</t>
    <phoneticPr fontId="11" type="noConversion"/>
  </si>
  <si>
    <t>김상룡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</si>
</sst>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5" formatCode="&quot;₩&quot;#,##0;\-&quot;₩&quot;#,##0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-* #,##0.0_-;\-* #,##0.0_-;_-* &quot;-&quot;_-;_-@_-"/>
    <numFmt numFmtId="177" formatCode="0_);[Red]\(0\)"/>
    <numFmt numFmtId="178" formatCode="#."/>
    <numFmt numFmtId="179" formatCode="&quot;≒&quot;\ #,##0;\-#,##0"/>
    <numFmt numFmtId="180" formatCode="#,##0_);[Red]\(#,##0\)"/>
    <numFmt numFmtId="181" formatCode="0_ "/>
    <numFmt numFmtId="182" formatCode="#,##0_ "/>
    <numFmt numFmtId="183" formatCode="_-* #,##0.0_-;\-* #,##0.0_-;_-* &quot;-&quot;?_-;_-@_-"/>
    <numFmt numFmtId="184" formatCode="&quot;공시지가x&quot;0"/>
    <numFmt numFmtId="185" formatCode="mm&quot;월&quot;dd&quot;일&quot;"/>
    <numFmt numFmtId="186" formatCode="&quot;?#,##0.00;\-&quot;&quot;?&quot;#,##0.00"/>
    <numFmt numFmtId="187" formatCode="_ &quot;₩&quot;* #,##0_ ;_ &quot;₩&quot;* \-#,##0_ ;_ &quot;₩&quot;* &quot;-&quot;_ ;_ @_ "/>
    <numFmt numFmtId="188" formatCode="_ &quot;₩&quot;* #,##0.00_ ;_ &quot;₩&quot;* \-#,##0.00_ ;_ &quot;₩&quot;* &quot;-&quot;??_ ;_ @_ "/>
    <numFmt numFmtId="189" formatCode="_ * #,##0_ ;_ * \-#,##0_ ;_ * &quot;-&quot;_ ;_ @_ "/>
    <numFmt numFmtId="190" formatCode="_ * #,##0.00_ ;_ * \-#,##0.00_ ;_ * &quot;-&quot;??_ ;_ @_ "/>
    <numFmt numFmtId="191" formatCode="#,##0;\(#,##0\)"/>
    <numFmt numFmtId="192" formatCode="&quot;₩&quot;#\!\,##0;&quot;₩&quot;\!\-&quot;₩&quot;#\!\,##0"/>
    <numFmt numFmtId="193" formatCode="#,##0.00000;[Red]\-#,##0.00000"/>
    <numFmt numFmtId="194" formatCode="#,##0.0000000;[Red]\-#,##0.0000000"/>
    <numFmt numFmtId="195" formatCode="_-[$€-2]* #,##0.00_-;\-[$€-2]* #,##0.00_-;_-[$€-2]* &quot;-&quot;??_-"/>
    <numFmt numFmtId="196" formatCode="General_)"/>
    <numFmt numFmtId="197" formatCode="0.000"/>
    <numFmt numFmtId="198" formatCode="&quot;₩&quot;#,##0;&quot;₩&quot;&quot;₩&quot;&quot;₩&quot;&quot;₩&quot;&quot;₩&quot;&quot;₩&quot;&quot;₩&quot;\-#,##0"/>
    <numFmt numFmtId="199" formatCode="#,##0.00_ "/>
    <numFmt numFmtId="200" formatCode="0.0_)"/>
    <numFmt numFmtId="201" formatCode="mm&quot;월&quot;\ dd&quot;일&quot;"/>
    <numFmt numFmtId="202" formatCode="&quot;₩&quot;#,##0.00;[Red]&quot;₩&quot;&quot;₩&quot;&quot;₩&quot;&quot;₩&quot;&quot;₩&quot;&quot;₩&quot;&quot;₩&quot;\-#,##0.00"/>
    <numFmt numFmtId="203" formatCode="&quot;  &quot;@"/>
    <numFmt numFmtId="204" formatCode="_-* #,##0.0_-;\-* #,##0.0_-;_-* &quot;-&quot;??_-;_-@_-"/>
    <numFmt numFmtId="205" formatCode="#,##0.000"/>
    <numFmt numFmtId="206" formatCode="General&quot;)&quot;"/>
    <numFmt numFmtId="207" formatCode="_ * #,##0_ ;_ * &quot;₩&quot;\!\-#,##0_ ;_ * &quot;-&quot;_ ;_ @_ "/>
    <numFmt numFmtId="208" formatCode="_ * #,##0_ ;_ * &quot;₩&quot;&quot;₩&quot;&quot;₩&quot;&quot;₩&quot;\-#,##0_ ;_ * &quot;-&quot;_ ;_ @_ "/>
    <numFmt numFmtId="209" formatCode="_-* #,##0.000_-;\-* #,##0.000_-;_-* &quot;-&quot;_-;_-@_-"/>
    <numFmt numFmtId="210" formatCode="&quot;₩&quot;#,##0;[Red]&quot;₩&quot;\-#,##0"/>
    <numFmt numFmtId="211" formatCode="0.00000%"/>
    <numFmt numFmtId="212" formatCode="&quot;₩&quot;#,##0;&quot;₩&quot;\-#,##0"/>
  </numFmts>
  <fonts count="10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24"/>
      <name val="굴림"/>
      <family val="3"/>
      <charset val="129"/>
    </font>
    <font>
      <sz val="10"/>
      <name val="Arial"/>
      <family val="2"/>
    </font>
    <font>
      <sz val="1"/>
      <color indexed="16"/>
      <name val="Courier"/>
      <family val="3"/>
    </font>
    <font>
      <sz val="9"/>
      <name val="맑은 고딕"/>
      <family val="3"/>
      <charset val="129"/>
    </font>
    <font>
      <b/>
      <u/>
      <sz val="20"/>
      <name val="맑은 고딕"/>
      <family val="3"/>
      <charset val="129"/>
    </font>
    <font>
      <b/>
      <sz val="11"/>
      <name val="맑은 고딕"/>
      <family val="3"/>
      <charset val="129"/>
    </font>
    <font>
      <b/>
      <sz val="13"/>
      <name val="맑은 고딕"/>
      <family val="3"/>
      <charset val="129"/>
    </font>
    <font>
      <b/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돋움"/>
      <family val="3"/>
      <charset val="129"/>
    </font>
    <font>
      <b/>
      <sz val="9"/>
      <name val="맑은 고딕"/>
      <family val="3"/>
      <charset val="129"/>
    </font>
    <font>
      <b/>
      <u/>
      <sz val="14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9"/>
      <name val="굴림체"/>
      <family val="3"/>
      <charset val="129"/>
    </font>
    <font>
      <sz val="12"/>
      <name val="바탕체"/>
      <family val="1"/>
      <charset val="129"/>
    </font>
    <font>
      <sz val="12"/>
      <name val="¹UAAA¼"/>
      <family val="3"/>
      <charset val="129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11"/>
      <color rgb="FFFF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996633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sz val="10"/>
      <name val="굴림체"/>
      <family val="3"/>
      <charset val="129"/>
    </font>
    <font>
      <sz val="10"/>
      <name val="MS Sans Serif"/>
      <family val="2"/>
    </font>
    <font>
      <sz val="12"/>
      <name val="Times New Roman"/>
      <family val="1"/>
    </font>
    <font>
      <sz val="11"/>
      <name val="µ¸¿ò"/>
      <family val="3"/>
      <charset val="129"/>
    </font>
    <font>
      <sz val="1"/>
      <color indexed="8"/>
      <name val="Courier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b/>
      <sz val="10"/>
      <name val="Helv"/>
      <family val="2"/>
    </font>
    <font>
      <sz val="10"/>
      <name val="Times New Roman"/>
      <family val="1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9"/>
      <name val="돋움체"/>
      <family val="3"/>
      <charset val="129"/>
    </font>
    <font>
      <sz val="12"/>
      <name val="돋움체"/>
      <family val="3"/>
      <charset val="129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2"/>
      <name val="뼻뮝"/>
      <family val="1"/>
      <charset val="129"/>
    </font>
    <font>
      <sz val="10"/>
      <name val="Helv"/>
      <family val="2"/>
    </font>
    <font>
      <sz val="10"/>
      <name val="명조"/>
      <family val="3"/>
      <charset val="129"/>
    </font>
    <font>
      <sz val="10"/>
      <name val="바탕체"/>
      <family val="1"/>
      <charset val="129"/>
    </font>
    <font>
      <sz val="16"/>
      <name val="HY헤드라인M"/>
      <family val="1"/>
      <charset val="129"/>
    </font>
    <font>
      <sz val="11"/>
      <name val="돋움체"/>
      <family val="3"/>
      <charset val="129"/>
    </font>
    <font>
      <u/>
      <sz val="7.7"/>
      <color indexed="12"/>
      <name val="돋움"/>
      <family val="3"/>
      <charset val="129"/>
    </font>
    <font>
      <sz val="12"/>
      <color indexed="18"/>
      <name val="돋움체"/>
      <family val="3"/>
      <charset val="129"/>
    </font>
    <font>
      <b/>
      <sz val="8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2"/>
      <charset val="129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8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0201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>
      <protection locked="0"/>
    </xf>
    <xf numFmtId="178" fontId="15" fillId="0" borderId="0">
      <protection locked="0"/>
    </xf>
    <xf numFmtId="178" fontId="15" fillId="0" borderId="0">
      <protection locked="0"/>
    </xf>
    <xf numFmtId="0" fontId="1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4" fillId="0" borderId="0"/>
    <xf numFmtId="0" fontId="40" fillId="11" borderId="3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28" applyNumberFormat="0" applyAlignment="0" applyProtection="0">
      <alignment vertical="center"/>
    </xf>
    <xf numFmtId="0" fontId="49" fillId="9" borderId="29" applyNumberFormat="0" applyAlignment="0" applyProtection="0">
      <alignment vertical="center"/>
    </xf>
    <xf numFmtId="0" fontId="50" fillId="9" borderId="28" applyNumberFormat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10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7" fillId="11" borderId="3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3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3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40" fillId="11" borderId="3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3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1" borderId="3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0" fillId="0" borderId="0"/>
    <xf numFmtId="41" fontId="10" fillId="0" borderId="0" applyFont="0" applyFill="0" applyBorder="0" applyAlignment="0" applyProtection="0"/>
    <xf numFmtId="24" fontId="61" fillId="0" borderId="0" applyFont="0" applyFill="0" applyBorder="0" applyAlignment="0" applyProtection="0"/>
    <xf numFmtId="185" fontId="10" fillId="0" borderId="0" applyNumberFormat="0" applyFont="0" applyFill="0" applyBorder="0" applyAlignment="0" applyProtection="0"/>
    <xf numFmtId="186" fontId="35" fillId="0" borderId="0" applyNumberFormat="0" applyFont="0" applyFill="0" applyBorder="0" applyAlignment="0" applyProtection="0"/>
    <xf numFmtId="185" fontId="10" fillId="0" borderId="0" applyNumberFormat="0" applyFont="0" applyFill="0" applyBorder="0" applyAlignment="0" applyProtection="0"/>
    <xf numFmtId="186" fontId="35" fillId="0" borderId="0" applyNumberFormat="0" applyFont="0" applyFill="0" applyBorder="0" applyAlignment="0" applyProtection="0"/>
    <xf numFmtId="0" fontId="14" fillId="0" borderId="0" applyFont="0" applyFill="0" applyBorder="0" applyAlignment="0" applyProtection="0"/>
    <xf numFmtId="0" fontId="35" fillId="0" borderId="0"/>
    <xf numFmtId="0" fontId="35" fillId="0" borderId="0"/>
    <xf numFmtId="0" fontId="14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2" fillId="0" borderId="0"/>
    <xf numFmtId="0" fontId="35" fillId="0" borderId="1">
      <alignment horizont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9" fontId="35" fillId="0" borderId="0">
      <protection locked="0"/>
    </xf>
    <xf numFmtId="0" fontId="14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6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64" fillId="0" borderId="0">
      <protection locked="0"/>
    </xf>
    <xf numFmtId="0" fontId="61" fillId="0" borderId="0"/>
    <xf numFmtId="188" fontId="65" fillId="0" borderId="0" applyFont="0" applyFill="0" applyBorder="0" applyAlignment="0" applyProtection="0"/>
    <xf numFmtId="189" fontId="63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6" fillId="0" borderId="0"/>
    <xf numFmtId="0" fontId="63" fillId="0" borderId="0"/>
    <xf numFmtId="0" fontId="66" fillId="0" borderId="0"/>
    <xf numFmtId="0" fontId="10" fillId="0" borderId="0" applyFill="0" applyBorder="0" applyAlignment="0"/>
    <xf numFmtId="0" fontId="67" fillId="0" borderId="0"/>
    <xf numFmtId="0" fontId="61" fillId="0" borderId="0" applyFont="0" applyFill="0" applyBorder="0" applyAlignment="0" applyProtection="0"/>
    <xf numFmtId="191" fontId="68" fillId="0" borderId="0"/>
    <xf numFmtId="3" fontId="1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192" fontId="14" fillId="0" borderId="0" applyFont="0" applyFill="0" applyBorder="0" applyAlignment="0" applyProtection="0"/>
    <xf numFmtId="193" fontId="14" fillId="0" borderId="0"/>
    <xf numFmtId="180" fontId="10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4" fontId="14" fillId="0" borderId="0"/>
    <xf numFmtId="195" fontId="10" fillId="0" borderId="0" applyFon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9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9" fillId="0" borderId="0">
      <protection locked="0"/>
    </xf>
    <xf numFmtId="180" fontId="10" fillId="0" borderId="0">
      <protection locked="0"/>
    </xf>
    <xf numFmtId="38" fontId="70" fillId="38" borderId="0" applyNumberFormat="0" applyBorder="0" applyAlignment="0" applyProtection="0"/>
    <xf numFmtId="0" fontId="71" fillId="39" borderId="0" applyBorder="0" applyAlignment="0"/>
    <xf numFmtId="0" fontId="72" fillId="0" borderId="55" applyNumberFormat="0" applyAlignment="0" applyProtection="0">
      <alignment horizontal="left" vertical="center"/>
    </xf>
    <xf numFmtId="0" fontId="72" fillId="0" borderId="49">
      <alignment horizontal="left" vertical="center"/>
    </xf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0" fontId="10" fillId="0" borderId="0">
      <protection locked="0"/>
    </xf>
    <xf numFmtId="180" fontId="10" fillId="0" borderId="0">
      <protection locked="0"/>
    </xf>
    <xf numFmtId="0" fontId="74" fillId="0" borderId="0" applyNumberFormat="0" applyFill="0" applyBorder="0" applyAlignment="0" applyProtection="0"/>
    <xf numFmtId="0" fontId="14" fillId="38" borderId="0" applyNumberFormat="0" applyBorder="0">
      <alignment vertical="center"/>
      <protection locked="0"/>
    </xf>
    <xf numFmtId="10" fontId="70" fillId="38" borderId="43" applyNumberFormat="0" applyBorder="0" applyAlignment="0" applyProtection="0"/>
    <xf numFmtId="196" fontId="75" fillId="0" borderId="0">
      <alignment horizontal="left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76" fillId="0" borderId="56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7" fontId="77" fillId="0" borderId="0">
      <alignment horizontal="centerContinuous" vertical="center"/>
    </xf>
    <xf numFmtId="0" fontId="78" fillId="0" borderId="57" applyNumberFormat="0" applyFont="0" applyBorder="0" applyProtection="0">
      <alignment horizontal="center" vertical="center"/>
    </xf>
    <xf numFmtId="198" fontId="10" fillId="0" borderId="0"/>
    <xf numFmtId="0" fontId="35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9" fontId="10" fillId="0" borderId="0">
      <protection locked="0"/>
    </xf>
    <xf numFmtId="0" fontId="14" fillId="40" borderId="0"/>
    <xf numFmtId="0" fontId="76" fillId="0" borderId="0"/>
    <xf numFmtId="200" fontId="79" fillId="0" borderId="0">
      <alignment horizontal="center"/>
    </xf>
    <xf numFmtId="0" fontId="80" fillId="0" borderId="0" applyFill="0" applyBorder="0" applyProtection="0">
      <alignment horizontal="centerContinuous" vertical="center"/>
    </xf>
    <xf numFmtId="0" fontId="81" fillId="38" borderId="0" applyFill="0" applyBorder="0" applyProtection="0">
      <alignment horizontal="center" vertical="center"/>
    </xf>
    <xf numFmtId="180" fontId="10" fillId="0" borderId="58">
      <protection locked="0"/>
    </xf>
    <xf numFmtId="0" fontId="82" fillId="0" borderId="1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83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01" fontId="10" fillId="0" borderId="0" applyFont="0" applyFill="0" applyBorder="0" applyAlignment="0" applyProtection="0"/>
    <xf numFmtId="3" fontId="61" fillId="0" borderId="12">
      <alignment horizontal="center"/>
    </xf>
    <xf numFmtId="0" fontId="83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40" fontId="88" fillId="0" borderId="0" applyFont="0" applyFill="0" applyBorder="0" applyAlignment="0" applyProtection="0"/>
    <xf numFmtId="38" fontId="88" fillId="0" borderId="0" applyFont="0" applyFill="0" applyBorder="0" applyAlignment="0" applyProtection="0"/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4" fillId="11" borderId="32" applyNumberFormat="0" applyFont="0" applyAlignment="0" applyProtection="0">
      <alignment vertical="center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9" fontId="89" fillId="38" borderId="0" applyFill="0" applyBorder="0" applyProtection="0">
      <alignment horizontal="right"/>
    </xf>
    <xf numFmtId="10" fontId="89" fillId="0" borderId="0" applyFill="0" applyBorder="0" applyProtection="0">
      <alignment horizontal="right"/>
    </xf>
    <xf numFmtId="0" fontId="90" fillId="0" borderId="0"/>
    <xf numFmtId="202" fontId="35" fillId="0" borderId="0">
      <alignment vertical="center"/>
    </xf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/>
    <xf numFmtId="0" fontId="91" fillId="0" borderId="0"/>
    <xf numFmtId="0" fontId="35" fillId="0" borderId="0" applyFont="0" applyFill="0" applyBorder="0" applyAlignment="0" applyProtection="0"/>
    <xf numFmtId="0" fontId="35" fillId="0" borderId="0"/>
    <xf numFmtId="0" fontId="92" fillId="0" borderId="54"/>
    <xf numFmtId="203" fontId="93" fillId="0" borderId="43" applyBorder="0">
      <alignment vertical="center"/>
    </xf>
    <xf numFmtId="204" fontId="35" fillId="0" borderId="0" applyFont="0" applyFill="0" applyBorder="0" applyAlignment="0" applyProtection="0"/>
    <xf numFmtId="4" fontId="83" fillId="0" borderId="0" applyFont="0" applyFill="0" applyBorder="0" applyAlignment="0" applyProtection="0"/>
    <xf numFmtId="205" fontId="83" fillId="0" borderId="0" applyFont="0" applyFill="0" applyBorder="0" applyAlignment="0" applyProtection="0"/>
    <xf numFmtId="0" fontId="94" fillId="0" borderId="0" applyNumberFormat="0" applyProtection="0">
      <alignment vertical="center"/>
    </xf>
    <xf numFmtId="206" fontId="94" fillId="0" borderId="0" applyFill="0" applyBorder="0" applyAlignment="0" applyProtection="0">
      <alignment horizontal="right" vertical="center"/>
    </xf>
    <xf numFmtId="0" fontId="35" fillId="0" borderId="0"/>
    <xf numFmtId="207" fontId="35" fillId="0" borderId="59">
      <alignment horizontal="center" vertical="center"/>
    </xf>
    <xf numFmtId="0" fontId="10" fillId="0" borderId="0" applyFont="0" applyFill="0" applyBorder="0" applyAlignment="0" applyProtection="0"/>
    <xf numFmtId="208" fontId="14" fillId="0" borderId="43"/>
    <xf numFmtId="199" fontId="89" fillId="38" borderId="0" applyFill="0" applyBorder="0" applyProtection="0">
      <alignment horizontal="right"/>
    </xf>
    <xf numFmtId="209" fontId="95" fillId="0" borderId="43">
      <alignment vertical="center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10" fillId="0" borderId="0"/>
    <xf numFmtId="0" fontId="40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10" fillId="0" borderId="0"/>
    <xf numFmtId="0" fontId="4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60" fillId="0" borderId="0"/>
    <xf numFmtId="0" fontId="60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210" fontId="97" fillId="0" borderId="17"/>
    <xf numFmtId="5" fontId="10" fillId="0" borderId="0" applyBorder="0"/>
    <xf numFmtId="0" fontId="83" fillId="0" borderId="60" applyNumberFormat="0" applyFont="0" applyFill="0" applyAlignment="0" applyProtection="0"/>
    <xf numFmtId="211" fontId="10" fillId="0" borderId="0" applyFont="0" applyFill="0" applyBorder="0" applyAlignment="0" applyProtection="0"/>
    <xf numFmtId="212" fontId="83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3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3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3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3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1" borderId="3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0" fontId="3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1" borderId="3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0" fontId="2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0" fillId="11" borderId="32" applyNumberFormat="0" applyFont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3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0" fontId="1" fillId="11" borderId="32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0" fillId="0" borderId="0"/>
  </cellStyleXfs>
  <cellXfs count="231">
    <xf numFmtId="0" fontId="0" fillId="0" borderId="0" xfId="0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8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left" vertical="center" wrapText="1"/>
    </xf>
    <xf numFmtId="41" fontId="18" fillId="0" borderId="1" xfId="1" applyNumberFormat="1" applyFont="1" applyBorder="1" applyAlignment="1">
      <alignment horizontal="center" vertical="center" wrapText="1"/>
    </xf>
    <xf numFmtId="41" fontId="18" fillId="0" borderId="2" xfId="1" applyNumberFormat="1" applyFont="1" applyBorder="1" applyAlignment="1">
      <alignment vertical="center" wrapText="1"/>
    </xf>
    <xf numFmtId="41" fontId="18" fillId="0" borderId="3" xfId="1" applyNumberFormat="1" applyFont="1" applyBorder="1" applyAlignment="1">
      <alignment vertical="center" wrapText="1"/>
    </xf>
    <xf numFmtId="177" fontId="16" fillId="0" borderId="0" xfId="0" applyNumberFormat="1" applyFont="1" applyFill="1" applyBorder="1" applyAlignment="1">
      <alignment horizontal="center" vertical="center"/>
    </xf>
    <xf numFmtId="41" fontId="18" fillId="0" borderId="4" xfId="1" applyNumberFormat="1" applyFont="1" applyBorder="1" applyAlignment="1">
      <alignment vertical="center" wrapText="1"/>
    </xf>
    <xf numFmtId="41" fontId="18" fillId="0" borderId="0" xfId="1" applyNumberFormat="1" applyFont="1" applyBorder="1" applyAlignment="1">
      <alignment horizontal="center" vertical="center" wrapText="1"/>
    </xf>
    <xf numFmtId="41" fontId="18" fillId="0" borderId="0" xfId="1" applyNumberFormat="1" applyFont="1" applyBorder="1" applyAlignment="1">
      <alignment vertical="center" wrapText="1"/>
    </xf>
    <xf numFmtId="41" fontId="20" fillId="0" borderId="5" xfId="0" applyNumberFormat="1" applyFont="1" applyBorder="1" applyAlignment="1">
      <alignment horizontal="center" vertical="center" wrapText="1"/>
    </xf>
    <xf numFmtId="41" fontId="20" fillId="0" borderId="6" xfId="1" applyNumberFormat="1" applyFont="1" applyBorder="1" applyAlignment="1">
      <alignment vertical="center" wrapText="1"/>
    </xf>
    <xf numFmtId="41" fontId="20" fillId="0" borderId="7" xfId="1" applyNumberFormat="1" applyFont="1" applyBorder="1" applyAlignment="1">
      <alignment vertical="center" wrapText="1"/>
    </xf>
    <xf numFmtId="41" fontId="20" fillId="0" borderId="8" xfId="1" applyNumberFormat="1" applyFont="1" applyBorder="1" applyAlignment="1">
      <alignment vertical="center" wrapText="1"/>
    </xf>
    <xf numFmtId="0" fontId="20" fillId="2" borderId="9" xfId="0" applyNumberFormat="1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left" vertical="center"/>
    </xf>
    <xf numFmtId="0" fontId="24" fillId="2" borderId="9" xfId="0" applyNumberFormat="1" applyFont="1" applyFill="1" applyBorder="1" applyAlignment="1">
      <alignment horizontal="center" vertical="center" wrapText="1"/>
    </xf>
    <xf numFmtId="41" fontId="24" fillId="0" borderId="1" xfId="1" applyNumberFormat="1" applyFont="1" applyBorder="1" applyAlignment="1">
      <alignment horizontal="center" vertical="center" wrapText="1"/>
    </xf>
    <xf numFmtId="41" fontId="24" fillId="0" borderId="2" xfId="1" applyFont="1" applyBorder="1" applyAlignment="1">
      <alignment horizontal="right" vertical="center" wrapText="1" indent="1"/>
    </xf>
    <xf numFmtId="41" fontId="24" fillId="0" borderId="12" xfId="1" applyFont="1" applyBorder="1" applyAlignment="1">
      <alignment horizontal="right" vertical="center" wrapText="1" indent="1"/>
    </xf>
    <xf numFmtId="0" fontId="22" fillId="0" borderId="0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76" fontId="16" fillId="0" borderId="0" xfId="0" applyNumberFormat="1" applyFont="1" applyAlignment="1"/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179" fontId="20" fillId="3" borderId="21" xfId="1" applyNumberFormat="1" applyFont="1" applyFill="1" applyBorder="1" applyAlignment="1">
      <alignment horizontal="right" vertical="center" wrapText="1" indent="1"/>
    </xf>
    <xf numFmtId="180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80" fontId="23" fillId="0" borderId="0" xfId="0" applyNumberFormat="1" applyFont="1">
      <alignment vertical="center"/>
    </xf>
    <xf numFmtId="41" fontId="29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30" fillId="0" borderId="0" xfId="0" applyFont="1">
      <alignment vertical="center"/>
    </xf>
    <xf numFmtId="0" fontId="31" fillId="3" borderId="0" xfId="0" applyFont="1" applyFill="1">
      <alignment vertical="center"/>
    </xf>
    <xf numFmtId="181" fontId="31" fillId="3" borderId="0" xfId="0" applyNumberFormat="1" applyFont="1" applyFill="1">
      <alignment vertical="center"/>
    </xf>
    <xf numFmtId="41" fontId="32" fillId="3" borderId="3" xfId="1" applyNumberFormat="1" applyFont="1" applyFill="1" applyBorder="1" applyAlignment="1">
      <alignment vertical="center" wrapText="1"/>
    </xf>
    <xf numFmtId="0" fontId="33" fillId="3" borderId="0" xfId="0" applyFont="1" applyFill="1">
      <alignment vertical="center"/>
    </xf>
    <xf numFmtId="41" fontId="32" fillId="3" borderId="0" xfId="1" applyNumberFormat="1" applyFont="1" applyFill="1" applyBorder="1" applyAlignment="1">
      <alignment vertical="center" wrapText="1"/>
    </xf>
    <xf numFmtId="41" fontId="31" fillId="3" borderId="0" xfId="0" applyNumberFormat="1" applyFont="1" applyFill="1">
      <alignment vertical="center"/>
    </xf>
    <xf numFmtId="0" fontId="16" fillId="0" borderId="0" xfId="0" applyFont="1" applyFill="1" applyAlignment="1">
      <alignment horizontal="center"/>
    </xf>
    <xf numFmtId="177" fontId="16" fillId="0" borderId="0" xfId="0" applyNumberFormat="1" applyFont="1" applyFill="1" applyAlignment="1">
      <alignment horizontal="center"/>
    </xf>
    <xf numFmtId="183" fontId="0" fillId="0" borderId="0" xfId="0" applyNumberFormat="1">
      <alignment vertical="center"/>
    </xf>
    <xf numFmtId="180" fontId="23" fillId="0" borderId="0" xfId="0" applyNumberFormat="1" applyFont="1" applyFill="1">
      <alignment vertical="center"/>
    </xf>
    <xf numFmtId="0" fontId="10" fillId="4" borderId="0" xfId="0" applyFont="1" applyFill="1">
      <alignment vertical="center"/>
    </xf>
    <xf numFmtId="184" fontId="34" fillId="0" borderId="2" xfId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0" fillId="4" borderId="2" xfId="0" applyFont="1" applyFill="1" applyBorder="1">
      <alignment vertical="center"/>
    </xf>
    <xf numFmtId="182" fontId="34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right" vertical="center" shrinkToFit="1"/>
    </xf>
    <xf numFmtId="0" fontId="23" fillId="0" borderId="2" xfId="0" applyFont="1" applyFill="1" applyBorder="1" applyAlignment="1">
      <alignment vertical="center"/>
    </xf>
    <xf numFmtId="180" fontId="23" fillId="0" borderId="2" xfId="0" applyNumberFormat="1" applyFont="1" applyFill="1" applyBorder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0" fontId="39" fillId="0" borderId="0" xfId="0" applyFont="1" applyFill="1">
      <alignment vertical="center"/>
    </xf>
    <xf numFmtId="41" fontId="24" fillId="0" borderId="15" xfId="1" applyFont="1" applyBorder="1" applyAlignment="1">
      <alignment horizontal="right" vertical="center" wrapText="1" indent="1"/>
    </xf>
    <xf numFmtId="41" fontId="24" fillId="0" borderId="14" xfId="1" applyNumberFormat="1" applyFont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>
      <alignment vertical="center"/>
    </xf>
    <xf numFmtId="0" fontId="10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0" fillId="4" borderId="20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0" fontId="10" fillId="4" borderId="42" xfId="0" applyFont="1" applyFill="1" applyBorder="1">
      <alignment vertical="center"/>
    </xf>
    <xf numFmtId="0" fontId="10" fillId="4" borderId="19" xfId="0" applyFont="1" applyFill="1" applyBorder="1">
      <alignment vertical="center"/>
    </xf>
    <xf numFmtId="0" fontId="10" fillId="4" borderId="34" xfId="0" applyFont="1" applyFill="1" applyBorder="1">
      <alignment vertical="center"/>
    </xf>
    <xf numFmtId="182" fontId="0" fillId="0" borderId="0" xfId="0" applyNumberFormat="1" applyFill="1">
      <alignment vertical="center"/>
    </xf>
    <xf numFmtId="0" fontId="0" fillId="0" borderId="0" xfId="0" applyFill="1">
      <alignment vertical="center"/>
    </xf>
    <xf numFmtId="182" fontId="58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0" fillId="3" borderId="0" xfId="0" applyFont="1" applyFill="1">
      <alignment vertical="center"/>
    </xf>
    <xf numFmtId="0" fontId="16" fillId="0" borderId="43" xfId="0" applyFont="1" applyFill="1" applyBorder="1" applyAlignment="1">
      <alignment horizontal="center" vertical="center"/>
    </xf>
    <xf numFmtId="49" fontId="16" fillId="0" borderId="43" xfId="0" applyNumberFormat="1" applyFont="1" applyFill="1" applyBorder="1" applyAlignment="1">
      <alignment horizontal="center" vertical="center" shrinkToFit="1"/>
    </xf>
    <xf numFmtId="0" fontId="37" fillId="0" borderId="43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 shrinkToFit="1"/>
    </xf>
    <xf numFmtId="49" fontId="38" fillId="0" borderId="43" xfId="0" applyNumberFormat="1" applyFont="1" applyFill="1" applyBorder="1" applyAlignment="1">
      <alignment horizontal="center" vertical="center" shrinkToFit="1"/>
    </xf>
    <xf numFmtId="0" fontId="38" fillId="0" borderId="43" xfId="0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wrapText="1" shrinkToFit="1"/>
    </xf>
    <xf numFmtId="49" fontId="16" fillId="0" borderId="43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 shrinkToFit="1"/>
    </xf>
    <xf numFmtId="49" fontId="37" fillId="0" borderId="43" xfId="0" applyNumberFormat="1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182" fontId="38" fillId="0" borderId="43" xfId="0" applyNumberFormat="1" applyFont="1" applyFill="1" applyBorder="1" applyAlignment="1">
      <alignment horizontal="center" vertical="center" shrinkToFit="1"/>
    </xf>
    <xf numFmtId="177" fontId="38" fillId="0" borderId="43" xfId="0" applyNumberFormat="1" applyFont="1" applyFill="1" applyBorder="1" applyAlignment="1">
      <alignment horizontal="center" vertical="center" shrinkToFit="1"/>
    </xf>
    <xf numFmtId="49" fontId="39" fillId="0" borderId="0" xfId="0" applyNumberFormat="1" applyFont="1" applyFill="1" applyAlignment="1">
      <alignment vertical="center"/>
    </xf>
    <xf numFmtId="0" fontId="16" fillId="0" borderId="43" xfId="0" applyNumberFormat="1" applyFont="1" applyFill="1" applyBorder="1" applyAlignment="1">
      <alignment horizontal="center" vertical="center"/>
    </xf>
    <xf numFmtId="3" fontId="16" fillId="0" borderId="43" xfId="0" applyNumberFormat="1" applyFont="1" applyFill="1" applyBorder="1" applyAlignment="1">
      <alignment horizontal="center" vertical="center" shrinkToFit="1"/>
    </xf>
    <xf numFmtId="3" fontId="16" fillId="0" borderId="43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left" vertical="center"/>
    </xf>
    <xf numFmtId="0" fontId="53" fillId="0" borderId="0" xfId="0" applyFont="1" applyFill="1">
      <alignment vertical="center"/>
    </xf>
    <xf numFmtId="182" fontId="53" fillId="0" borderId="0" xfId="0" applyNumberFormat="1" applyFont="1" applyFill="1">
      <alignment vertical="center"/>
    </xf>
    <xf numFmtId="0" fontId="39" fillId="0" borderId="0" xfId="0" quotePrefix="1" applyFont="1" applyFill="1" applyAlignment="1">
      <alignment vertical="center"/>
    </xf>
    <xf numFmtId="0" fontId="53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9" fillId="3" borderId="0" xfId="0" applyFont="1" applyFill="1">
      <alignment vertical="center"/>
    </xf>
    <xf numFmtId="41" fontId="34" fillId="0" borderId="2" xfId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/>
    </xf>
    <xf numFmtId="182" fontId="0" fillId="0" borderId="0" xfId="0" applyNumberFormat="1" applyFill="1">
      <alignment vertical="center"/>
    </xf>
    <xf numFmtId="182" fontId="53" fillId="0" borderId="0" xfId="0" applyNumberFormat="1" applyFont="1" applyFill="1">
      <alignment vertical="center"/>
    </xf>
    <xf numFmtId="0" fontId="53" fillId="0" borderId="0" xfId="0" applyFont="1" applyFill="1">
      <alignment vertical="center"/>
    </xf>
    <xf numFmtId="41" fontId="24" fillId="0" borderId="47" xfId="1" applyNumberFormat="1" applyFont="1" applyBorder="1" applyAlignment="1">
      <alignment horizontal="center" vertical="center" wrapText="1"/>
    </xf>
    <xf numFmtId="41" fontId="24" fillId="0" borderId="16" xfId="1" applyNumberFormat="1" applyFont="1" applyBorder="1" applyAlignment="1">
      <alignment horizontal="center" vertical="center" wrapText="1"/>
    </xf>
    <xf numFmtId="41" fontId="24" fillId="0" borderId="3" xfId="1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1" fontId="24" fillId="0" borderId="13" xfId="1" applyNumberFormat="1" applyFont="1" applyBorder="1" applyAlignment="1">
      <alignment horizontal="center" vertical="center" wrapText="1"/>
    </xf>
    <xf numFmtId="41" fontId="24" fillId="0" borderId="35" xfId="0" applyNumberFormat="1" applyFont="1" applyBorder="1" applyAlignment="1">
      <alignment horizontal="center" vertical="center" wrapText="1"/>
    </xf>
    <xf numFmtId="41" fontId="24" fillId="0" borderId="36" xfId="1" applyNumberFormat="1" applyFont="1" applyBorder="1" applyAlignment="1">
      <alignment horizontal="right" vertical="center" wrapText="1" indent="1"/>
    </xf>
    <xf numFmtId="41" fontId="24" fillId="0" borderId="37" xfId="0" applyNumberFormat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41" fontId="24" fillId="0" borderId="52" xfId="0" applyNumberFormat="1" applyFont="1" applyBorder="1" applyAlignment="1">
      <alignment horizontal="center" vertical="center" wrapText="1"/>
    </xf>
    <xf numFmtId="41" fontId="24" fillId="0" borderId="51" xfId="1" applyNumberFormat="1" applyFont="1" applyBorder="1" applyAlignment="1">
      <alignment horizontal="right" vertical="center" wrapText="1" indent="1"/>
    </xf>
    <xf numFmtId="41" fontId="24" fillId="0" borderId="50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2" xfId="0" applyFont="1" applyFill="1" applyBorder="1" applyAlignment="1">
      <alignment horizontal="right" vertical="center" shrinkToFit="1"/>
    </xf>
    <xf numFmtId="180" fontId="23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6" fillId="0" borderId="43" xfId="0" applyNumberFormat="1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shrinkToFit="1"/>
    </xf>
    <xf numFmtId="49" fontId="37" fillId="0" borderId="43" xfId="0" applyNumberFormat="1" applyFont="1" applyFill="1" applyBorder="1" applyAlignment="1">
      <alignment horizontal="center" vertical="center"/>
    </xf>
    <xf numFmtId="0" fontId="24" fillId="37" borderId="9" xfId="0" applyNumberFormat="1" applyFont="1" applyFill="1" applyBorder="1" applyAlignment="1">
      <alignment horizontal="center" vertical="center" wrapText="1"/>
    </xf>
    <xf numFmtId="180" fontId="23" fillId="3" borderId="2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0" fillId="3" borderId="0" xfId="0" applyNumberFormat="1" applyFont="1" applyFill="1" applyAlignment="1">
      <alignment vertical="center"/>
    </xf>
    <xf numFmtId="0" fontId="0" fillId="3" borderId="0" xfId="0" applyFill="1">
      <alignment vertical="center"/>
    </xf>
    <xf numFmtId="182" fontId="0" fillId="3" borderId="0" xfId="0" applyNumberFormat="1" applyFill="1">
      <alignment vertical="center"/>
    </xf>
    <xf numFmtId="0" fontId="10" fillId="3" borderId="0" xfId="0" applyFont="1" applyFill="1" applyAlignment="1">
      <alignment horizontal="center" vertical="center"/>
    </xf>
    <xf numFmtId="0" fontId="16" fillId="36" borderId="43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49" fontId="16" fillId="0" borderId="43" xfId="0" applyNumberFormat="1" applyFont="1" applyFill="1" applyBorder="1" applyAlignment="1">
      <alignment horizontal="center" vertical="center" shrinkToFit="1"/>
    </xf>
    <xf numFmtId="0" fontId="16" fillId="0" borderId="43" xfId="0" applyFont="1" applyFill="1" applyBorder="1" applyAlignment="1">
      <alignment horizontal="center" vertical="center" shrinkToFit="1"/>
    </xf>
    <xf numFmtId="49" fontId="16" fillId="0" borderId="53" xfId="0" applyNumberFormat="1" applyFont="1" applyFill="1" applyBorder="1" applyAlignment="1">
      <alignment horizontal="center" vertical="center" shrinkToFit="1"/>
    </xf>
    <xf numFmtId="0" fontId="16" fillId="0" borderId="53" xfId="0" applyFont="1" applyFill="1" applyBorder="1" applyAlignment="1">
      <alignment horizontal="center" vertical="center" shrinkToFit="1"/>
    </xf>
    <xf numFmtId="0" fontId="100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177" fontId="100" fillId="0" borderId="43" xfId="0" applyNumberFormat="1" applyFont="1" applyFill="1" applyBorder="1" applyAlignment="1">
      <alignment horizontal="center" vertical="center"/>
    </xf>
    <xf numFmtId="41" fontId="100" fillId="0" borderId="43" xfId="0" applyNumberFormat="1" applyFont="1" applyFill="1" applyBorder="1" applyAlignment="1">
      <alignment horizontal="center" vertical="center"/>
    </xf>
    <xf numFmtId="41" fontId="27" fillId="0" borderId="43" xfId="10200" applyNumberFormat="1" applyFont="1" applyFill="1" applyBorder="1" applyAlignment="1" applyProtection="1">
      <alignment horizontal="center" vertical="center" wrapText="1"/>
    </xf>
    <xf numFmtId="0" fontId="100" fillId="0" borderId="43" xfId="0" applyFont="1" applyFill="1" applyBorder="1" applyAlignment="1">
      <alignment horizontal="center" vertical="center" shrinkToFit="1"/>
    </xf>
    <xf numFmtId="0" fontId="99" fillId="0" borderId="43" xfId="0" applyFont="1" applyFill="1" applyBorder="1" applyAlignment="1">
      <alignment horizontal="center" vertical="center"/>
    </xf>
    <xf numFmtId="41" fontId="99" fillId="0" borderId="43" xfId="0" applyNumberFormat="1" applyFont="1" applyFill="1" applyBorder="1" applyAlignment="1">
      <alignment horizontal="center" vertical="center"/>
    </xf>
    <xf numFmtId="41" fontId="101" fillId="0" borderId="43" xfId="0" applyNumberFormat="1" applyFont="1" applyFill="1" applyBorder="1" applyAlignment="1">
      <alignment horizontal="center" vertical="center"/>
    </xf>
    <xf numFmtId="0" fontId="99" fillId="0" borderId="43" xfId="0" applyFont="1" applyFill="1" applyBorder="1" applyAlignment="1">
      <alignment horizontal="center" vertical="center" shrinkToFit="1"/>
    </xf>
    <xf numFmtId="1" fontId="100" fillId="0" borderId="43" xfId="0" applyNumberFormat="1" applyFont="1" applyFill="1" applyBorder="1" applyAlignment="1">
      <alignment horizontal="center" vertical="center"/>
    </xf>
    <xf numFmtId="49" fontId="100" fillId="0" borderId="43" xfId="0" applyNumberFormat="1" applyFont="1" applyFill="1" applyBorder="1" applyAlignment="1">
      <alignment horizontal="center" vertical="center"/>
    </xf>
    <xf numFmtId="41" fontId="100" fillId="0" borderId="43" xfId="1" applyNumberFormat="1" applyFont="1" applyFill="1" applyBorder="1" applyAlignment="1">
      <alignment horizontal="center" vertical="center"/>
    </xf>
    <xf numFmtId="41" fontId="27" fillId="0" borderId="43" xfId="1" applyNumberFormat="1" applyFont="1" applyFill="1" applyBorder="1" applyAlignment="1" applyProtection="1">
      <alignment horizontal="center" vertical="center" wrapText="1"/>
    </xf>
    <xf numFmtId="41" fontId="27" fillId="0" borderId="43" xfId="1" applyNumberFormat="1" applyFont="1" applyFill="1" applyBorder="1" applyAlignment="1">
      <alignment horizontal="center" vertical="center"/>
    </xf>
    <xf numFmtId="49" fontId="99" fillId="0" borderId="43" xfId="0" applyNumberFormat="1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0" fontId="33" fillId="0" borderId="43" xfId="0" applyFont="1" applyFill="1" applyBorder="1" applyAlignment="1">
      <alignment horizontal="center" vertical="center" shrinkToFit="1"/>
    </xf>
    <xf numFmtId="0" fontId="38" fillId="0" borderId="53" xfId="0" applyFont="1" applyFill="1" applyBorder="1" applyAlignment="1">
      <alignment horizontal="center" vertical="center" shrinkToFit="1"/>
    </xf>
    <xf numFmtId="0" fontId="0" fillId="0" borderId="43" xfId="0" applyFill="1" applyBorder="1">
      <alignment vertical="center"/>
    </xf>
    <xf numFmtId="49" fontId="34" fillId="0" borderId="2" xfId="1" applyNumberFormat="1" applyFont="1" applyFill="1" applyBorder="1" applyAlignment="1">
      <alignment horizontal="center" vertical="center"/>
    </xf>
    <xf numFmtId="180" fontId="23" fillId="4" borderId="2" xfId="0" applyNumberFormat="1" applyFont="1" applyFill="1" applyBorder="1" applyAlignment="1">
      <alignment horizontal="center" vertical="center" wrapText="1"/>
    </xf>
    <xf numFmtId="180" fontId="23" fillId="4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177" fontId="24" fillId="4" borderId="43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3" fontId="24" fillId="4" borderId="43" xfId="0" applyNumberFormat="1" applyFont="1" applyFill="1" applyBorder="1" applyAlignment="1">
      <alignment horizontal="center" vertical="center" wrapText="1"/>
    </xf>
    <xf numFmtId="3" fontId="24" fillId="4" borderId="43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horizontal="left" vertical="center"/>
    </xf>
    <xf numFmtId="49" fontId="24" fillId="4" borderId="43" xfId="0" quotePrefix="1" applyNumberFormat="1" applyFont="1" applyFill="1" applyBorder="1" applyAlignment="1">
      <alignment horizontal="center" vertical="center" shrinkToFit="1"/>
    </xf>
    <xf numFmtId="49" fontId="24" fillId="4" borderId="43" xfId="0" applyNumberFormat="1" applyFont="1" applyFill="1" applyBorder="1" applyAlignment="1">
      <alignment horizontal="center" vertical="center" shrinkToFit="1"/>
    </xf>
    <xf numFmtId="176" fontId="24" fillId="4" borderId="43" xfId="0" applyNumberFormat="1" applyFont="1" applyFill="1" applyBorder="1" applyAlignment="1">
      <alignment horizontal="center" vertical="center" wrapText="1"/>
    </xf>
    <xf numFmtId="176" fontId="24" fillId="4" borderId="43" xfId="0" applyNumberFormat="1" applyFont="1" applyFill="1" applyBorder="1" applyAlignment="1">
      <alignment horizontal="center" vertical="center"/>
    </xf>
    <xf numFmtId="3" fontId="24" fillId="4" borderId="43" xfId="0" quotePrefix="1" applyNumberFormat="1" applyFont="1" applyFill="1" applyBorder="1" applyAlignment="1">
      <alignment horizontal="center" vertical="center"/>
    </xf>
    <xf numFmtId="49" fontId="24" fillId="4" borderId="43" xfId="0" applyNumberFormat="1" applyFont="1" applyFill="1" applyBorder="1" applyAlignment="1">
      <alignment horizontal="center" vertical="center"/>
    </xf>
    <xf numFmtId="0" fontId="24" fillId="4" borderId="43" xfId="0" applyNumberFormat="1" applyFont="1" applyFill="1" applyBorder="1" applyAlignment="1">
      <alignment horizontal="center" vertical="center"/>
    </xf>
    <xf numFmtId="49" fontId="24" fillId="4" borderId="44" xfId="0" applyNumberFormat="1" applyFont="1" applyFill="1" applyBorder="1" applyAlignment="1">
      <alignment horizontal="center" vertical="center"/>
    </xf>
    <xf numFmtId="49" fontId="24" fillId="4" borderId="45" xfId="0" applyNumberFormat="1" applyFont="1" applyFill="1" applyBorder="1" applyAlignment="1">
      <alignment horizontal="center" vertical="center"/>
    </xf>
    <xf numFmtId="49" fontId="24" fillId="4" borderId="46" xfId="0" applyNumberFormat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 wrapText="1"/>
    </xf>
    <xf numFmtId="0" fontId="24" fillId="2" borderId="14" xfId="0" applyNumberFormat="1" applyFont="1" applyFill="1" applyBorder="1" applyAlignment="1">
      <alignment horizontal="center" vertical="center" wrapText="1"/>
    </xf>
    <xf numFmtId="0" fontId="24" fillId="2" borderId="18" xfId="0" applyNumberFormat="1" applyFont="1" applyFill="1" applyBorder="1" applyAlignment="1">
      <alignment horizontal="center" vertical="center" wrapText="1"/>
    </xf>
    <xf numFmtId="0" fontId="24" fillId="2" borderId="15" xfId="0" applyNumberFormat="1" applyFont="1" applyFill="1" applyBorder="1" applyAlignment="1">
      <alignment horizontal="center" vertical="center" wrapText="1"/>
    </xf>
    <xf numFmtId="0" fontId="24" fillId="2" borderId="16" xfId="0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0" fontId="24" fillId="37" borderId="14" xfId="0" applyNumberFormat="1" applyFont="1" applyFill="1" applyBorder="1" applyAlignment="1">
      <alignment horizontal="center" vertical="center" wrapText="1"/>
    </xf>
    <xf numFmtId="0" fontId="24" fillId="37" borderId="18" xfId="0" applyNumberFormat="1" applyFont="1" applyFill="1" applyBorder="1" applyAlignment="1">
      <alignment horizontal="center" vertical="center" wrapText="1"/>
    </xf>
    <xf numFmtId="0" fontId="24" fillId="37" borderId="15" xfId="0" applyNumberFormat="1" applyFont="1" applyFill="1" applyBorder="1" applyAlignment="1">
      <alignment horizontal="center" vertical="center" wrapText="1"/>
    </xf>
    <xf numFmtId="0" fontId="24" fillId="37" borderId="16" xfId="0" applyNumberFormat="1" applyFont="1" applyFill="1" applyBorder="1" applyAlignment="1">
      <alignment horizontal="center" vertical="center" wrapText="1"/>
    </xf>
    <xf numFmtId="0" fontId="24" fillId="37" borderId="10" xfId="0" applyNumberFormat="1" applyFont="1" applyFill="1" applyBorder="1" applyAlignment="1">
      <alignment horizontal="center" vertical="center" wrapText="1"/>
    </xf>
    <xf numFmtId="3" fontId="24" fillId="37" borderId="43" xfId="0" applyNumberFormat="1" applyFont="1" applyFill="1" applyBorder="1" applyAlignment="1">
      <alignment horizontal="center" vertical="center" wrapText="1"/>
    </xf>
    <xf numFmtId="3" fontId="24" fillId="37" borderId="43" xfId="0" applyNumberFormat="1" applyFont="1" applyFill="1" applyBorder="1" applyAlignment="1">
      <alignment horizontal="center" vertical="center"/>
    </xf>
    <xf numFmtId="49" fontId="22" fillId="0" borderId="19" xfId="0" applyNumberFormat="1" applyFont="1" applyFill="1" applyBorder="1" applyAlignment="1">
      <alignment horizontal="left" vertical="center"/>
    </xf>
    <xf numFmtId="176" fontId="24" fillId="37" borderId="43" xfId="0" applyNumberFormat="1" applyFont="1" applyFill="1" applyBorder="1" applyAlignment="1">
      <alignment horizontal="center" vertical="center" wrapText="1"/>
    </xf>
    <xf numFmtId="176" fontId="24" fillId="37" borderId="43" xfId="0" applyNumberFormat="1" applyFont="1" applyFill="1" applyBorder="1" applyAlignment="1">
      <alignment horizontal="center" vertical="center"/>
    </xf>
    <xf numFmtId="3" fontId="24" fillId="37" borderId="43" xfId="0" quotePrefix="1" applyNumberFormat="1" applyFont="1" applyFill="1" applyBorder="1" applyAlignment="1">
      <alignment horizontal="center" vertical="center"/>
    </xf>
    <xf numFmtId="3" fontId="24" fillId="37" borderId="48" xfId="0" applyNumberFormat="1" applyFont="1" applyFill="1" applyBorder="1" applyAlignment="1">
      <alignment horizontal="center" vertical="center"/>
    </xf>
    <xf numFmtId="3" fontId="24" fillId="37" borderId="49" xfId="0" applyNumberFormat="1" applyFont="1" applyFill="1" applyBorder="1" applyAlignment="1">
      <alignment horizontal="center" vertical="center"/>
    </xf>
    <xf numFmtId="177" fontId="24" fillId="37" borderId="43" xfId="0" applyNumberFormat="1" applyFont="1" applyFill="1" applyBorder="1" applyAlignment="1">
      <alignment horizontal="center" vertical="center"/>
    </xf>
    <xf numFmtId="3" fontId="24" fillId="37" borderId="53" xfId="0" applyNumberFormat="1" applyFont="1" applyFill="1" applyBorder="1" applyAlignment="1">
      <alignment horizontal="center" vertical="center"/>
    </xf>
    <xf numFmtId="3" fontId="24" fillId="37" borderId="44" xfId="0" quotePrefix="1" applyNumberFormat="1" applyFont="1" applyFill="1" applyBorder="1" applyAlignment="1">
      <alignment horizontal="center" vertical="center"/>
    </xf>
    <xf numFmtId="3" fontId="24" fillId="37" borderId="46" xfId="0" quotePrefix="1" applyNumberFormat="1" applyFont="1" applyFill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0" fontId="20" fillId="2" borderId="18" xfId="0" applyNumberFormat="1" applyFont="1" applyFill="1" applyBorder="1" applyAlignment="1">
      <alignment horizontal="center" vertical="center" wrapText="1"/>
    </xf>
    <xf numFmtId="0" fontId="20" fillId="2" borderId="24" xfId="0" applyNumberFormat="1" applyFont="1" applyFill="1" applyBorder="1" applyAlignment="1">
      <alignment horizontal="center" vertical="center" wrapText="1"/>
    </xf>
    <xf numFmtId="0" fontId="20" fillId="2" borderId="22" xfId="0" applyNumberFormat="1" applyFont="1" applyFill="1" applyBorder="1" applyAlignment="1">
      <alignment horizontal="center" vertical="center" wrapText="1"/>
    </xf>
    <xf numFmtId="0" fontId="20" fillId="2" borderId="23" xfId="0" applyNumberFormat="1" applyFont="1" applyFill="1" applyBorder="1" applyAlignment="1">
      <alignment horizontal="center" vertical="center" wrapText="1"/>
    </xf>
  </cellXfs>
  <cellStyles count="10201">
    <cellStyle name="$" xfId="208"/>
    <cellStyle name="$_db진흥" xfId="209"/>
    <cellStyle name="$_SE40" xfId="210"/>
    <cellStyle name="$_견적2" xfId="211"/>
    <cellStyle name="$_기아" xfId="212"/>
    <cellStyle name="??&amp;5_x0007_?._x0007_9_x0008_??_x0007__x0001__x0001_" xfId="213"/>
    <cellStyle name="??&amp;O?&amp;H?_x0008__x000f__x0007_?_x0007__x0001__x0001_" xfId="214"/>
    <cellStyle name="??&amp;O?&amp;H?_x0008_??_x0007__x0001__x0001_" xfId="215"/>
    <cellStyle name="??&amp;쏗?뷐9_x0008__x0011__x0007_?_x0007__x0001__x0001_" xfId="216"/>
    <cellStyle name="?W?_laroux" xfId="217"/>
    <cellStyle name="_문의 예산서" xfId="218"/>
    <cellStyle name="’E‰Y [0.00]_laroux" xfId="219"/>
    <cellStyle name="’E‰Y_laroux" xfId="220"/>
    <cellStyle name="¤@?e_TEST-1 " xfId="221"/>
    <cellStyle name="2)" xfId="222"/>
    <cellStyle name="20% - 강조색1" xfId="26" builtinId="30" customBuiltin="1"/>
    <cellStyle name="20% - 강조색1 2" xfId="55"/>
    <cellStyle name="20% - 강조색1 2 2" xfId="88"/>
    <cellStyle name="20% - 강조색1 2 2 2" xfId="158"/>
    <cellStyle name="20% - 강조색1 2 2 2 2" xfId="223"/>
    <cellStyle name="20% - 강조색1 2 2 2 2 2" xfId="726"/>
    <cellStyle name="20% - 강조색1 2 2 2 2 2 2" xfId="1502"/>
    <cellStyle name="20% - 강조색1 2 2 2 2 2 2 2" xfId="3217"/>
    <cellStyle name="20% - 강조색1 2 2 2 2 2 3" xfId="2441"/>
    <cellStyle name="20% - 강조색1 2 2 2 2 3" xfId="1114"/>
    <cellStyle name="20% - 강조색1 2 2 2 2 3 2" xfId="2829"/>
    <cellStyle name="20% - 강조색1 2 2 2 2 4" xfId="2004"/>
    <cellStyle name="20% - 강조색1 2 2 2 3" xfId="685"/>
    <cellStyle name="20% - 강조색1 2 2 2 3 2" xfId="1461"/>
    <cellStyle name="20% - 강조색1 2 2 2 3 2 2" xfId="3176"/>
    <cellStyle name="20% - 강조색1 2 2 2 3 3" xfId="2400"/>
    <cellStyle name="20% - 강조색1 2 2 2 4" xfId="1073"/>
    <cellStyle name="20% - 강조색1 2 2 2 4 2" xfId="2788"/>
    <cellStyle name="20% - 강조색1 2 2 2 5" xfId="1946"/>
    <cellStyle name="20% - 강조색1 2 2 3" xfId="224"/>
    <cellStyle name="20% - 강조색1 2 2 3 2" xfId="225"/>
    <cellStyle name="20% - 강조색1 2 2 3 2 2" xfId="728"/>
    <cellStyle name="20% - 강조색1 2 2 3 2 2 2" xfId="1504"/>
    <cellStyle name="20% - 강조색1 2 2 3 2 2 2 2" xfId="3219"/>
    <cellStyle name="20% - 강조색1 2 2 3 2 2 3" xfId="2443"/>
    <cellStyle name="20% - 강조색1 2 2 3 2 3" xfId="1116"/>
    <cellStyle name="20% - 강조색1 2 2 3 2 3 2" xfId="2831"/>
    <cellStyle name="20% - 강조색1 2 2 3 2 4" xfId="2006"/>
    <cellStyle name="20% - 강조색1 2 2 3 3" xfId="727"/>
    <cellStyle name="20% - 강조색1 2 2 3 3 2" xfId="1503"/>
    <cellStyle name="20% - 강조색1 2 2 3 3 2 2" xfId="3218"/>
    <cellStyle name="20% - 강조색1 2 2 3 3 3" xfId="2442"/>
    <cellStyle name="20% - 강조색1 2 2 3 4" xfId="1115"/>
    <cellStyle name="20% - 강조색1 2 2 3 4 2" xfId="2830"/>
    <cellStyle name="20% - 강조색1 2 2 3 5" xfId="2005"/>
    <cellStyle name="20% - 강조색1 2 2 4" xfId="226"/>
    <cellStyle name="20% - 강조색1 2 2 4 2" xfId="729"/>
    <cellStyle name="20% - 강조색1 2 2 4 2 2" xfId="1505"/>
    <cellStyle name="20% - 강조색1 2 2 4 2 2 2" xfId="3220"/>
    <cellStyle name="20% - 강조색1 2 2 4 2 3" xfId="2444"/>
    <cellStyle name="20% - 강조색1 2 2 4 3" xfId="1117"/>
    <cellStyle name="20% - 강조색1 2 2 4 3 2" xfId="2832"/>
    <cellStyle name="20% - 강조색1 2 2 4 4" xfId="2007"/>
    <cellStyle name="20% - 강조색1 2 2 5" xfId="625"/>
    <cellStyle name="20% - 강조색1 2 2 5 2" xfId="1401"/>
    <cellStyle name="20% - 강조색1 2 2 5 2 2" xfId="3116"/>
    <cellStyle name="20% - 강조색1 2 2 5 3" xfId="2340"/>
    <cellStyle name="20% - 강조색1 2 2 6" xfId="1013"/>
    <cellStyle name="20% - 강조색1 2 2 6 2" xfId="2728"/>
    <cellStyle name="20% - 강조색1 2 2 7" xfId="1883"/>
    <cellStyle name="20% - 강조색1 2 3" xfId="127"/>
    <cellStyle name="20% - 강조색1 2 3 2" xfId="227"/>
    <cellStyle name="20% - 강조색1 2 3 2 2" xfId="730"/>
    <cellStyle name="20% - 강조색1 2 3 2 2 2" xfId="1506"/>
    <cellStyle name="20% - 강조색1 2 3 2 2 2 2" xfId="3221"/>
    <cellStyle name="20% - 강조색1 2 3 2 2 3" xfId="2445"/>
    <cellStyle name="20% - 강조색1 2 3 2 3" xfId="1118"/>
    <cellStyle name="20% - 강조색1 2 3 2 3 2" xfId="2833"/>
    <cellStyle name="20% - 강조색1 2 3 2 4" xfId="2008"/>
    <cellStyle name="20% - 강조색1 2 3 3" xfId="658"/>
    <cellStyle name="20% - 강조색1 2 3 3 2" xfId="1434"/>
    <cellStyle name="20% - 강조색1 2 3 3 2 2" xfId="3149"/>
    <cellStyle name="20% - 강조색1 2 3 3 3" xfId="2373"/>
    <cellStyle name="20% - 강조색1 2 3 4" xfId="1046"/>
    <cellStyle name="20% - 강조색1 2 3 4 2" xfId="2761"/>
    <cellStyle name="20% - 강조색1 2 3 5" xfId="1918"/>
    <cellStyle name="20% - 강조색1 2 4" xfId="228"/>
    <cellStyle name="20% - 강조색1 2 4 2" xfId="229"/>
    <cellStyle name="20% - 강조색1 2 4 2 2" xfId="732"/>
    <cellStyle name="20% - 강조색1 2 4 2 2 2" xfId="1508"/>
    <cellStyle name="20% - 강조색1 2 4 2 2 2 2" xfId="3223"/>
    <cellStyle name="20% - 강조색1 2 4 2 2 3" xfId="2447"/>
    <cellStyle name="20% - 강조색1 2 4 2 3" xfId="1120"/>
    <cellStyle name="20% - 강조색1 2 4 2 3 2" xfId="2835"/>
    <cellStyle name="20% - 강조색1 2 4 2 4" xfId="2010"/>
    <cellStyle name="20% - 강조색1 2 4 3" xfId="731"/>
    <cellStyle name="20% - 강조색1 2 4 3 2" xfId="1507"/>
    <cellStyle name="20% - 강조색1 2 4 3 2 2" xfId="3222"/>
    <cellStyle name="20% - 강조색1 2 4 3 3" xfId="2446"/>
    <cellStyle name="20% - 강조색1 2 4 4" xfId="1119"/>
    <cellStyle name="20% - 강조색1 2 4 4 2" xfId="2834"/>
    <cellStyle name="20% - 강조색1 2 4 5" xfId="2009"/>
    <cellStyle name="20% - 강조색1 2 5" xfId="230"/>
    <cellStyle name="20% - 강조색1 2 5 2" xfId="733"/>
    <cellStyle name="20% - 강조색1 2 5 2 2" xfId="1509"/>
    <cellStyle name="20% - 강조색1 2 5 2 2 2" xfId="3224"/>
    <cellStyle name="20% - 강조색1 2 5 2 3" xfId="2448"/>
    <cellStyle name="20% - 강조색1 2 5 3" xfId="1121"/>
    <cellStyle name="20% - 강조색1 2 5 3 2" xfId="2836"/>
    <cellStyle name="20% - 강조색1 2 5 4" xfId="2011"/>
    <cellStyle name="20% - 강조색1 2 6" xfId="594"/>
    <cellStyle name="20% - 강조색1 2 6 2" xfId="1370"/>
    <cellStyle name="20% - 강조색1 2 6 2 2" xfId="3085"/>
    <cellStyle name="20% - 강조색1 2 6 3" xfId="2309"/>
    <cellStyle name="20% - 강조색1 2 7" xfId="982"/>
    <cellStyle name="20% - 강조색1 2 7 2" xfId="2697"/>
    <cellStyle name="20% - 강조색1 2 8" xfId="1852"/>
    <cellStyle name="20% - 강조색1 3" xfId="70"/>
    <cellStyle name="20% - 강조색1 3 2" xfId="140"/>
    <cellStyle name="20% - 강조색1 3 2 2" xfId="231"/>
    <cellStyle name="20% - 강조색1 3 2 2 2" xfId="734"/>
    <cellStyle name="20% - 강조색1 3 2 2 2 2" xfId="1510"/>
    <cellStyle name="20% - 강조색1 3 2 2 2 2 2" xfId="3225"/>
    <cellStyle name="20% - 강조색1 3 2 2 2 3" xfId="2449"/>
    <cellStyle name="20% - 강조색1 3 2 2 3" xfId="1122"/>
    <cellStyle name="20% - 강조색1 3 2 2 3 2" xfId="2837"/>
    <cellStyle name="20% - 강조색1 3 2 2 4" xfId="2012"/>
    <cellStyle name="20% - 강조색1 3 2 3" xfId="670"/>
    <cellStyle name="20% - 강조색1 3 2 3 2" xfId="1446"/>
    <cellStyle name="20% - 강조색1 3 2 3 2 2" xfId="3161"/>
    <cellStyle name="20% - 강조색1 3 2 3 3" xfId="2385"/>
    <cellStyle name="20% - 강조색1 3 2 4" xfId="1058"/>
    <cellStyle name="20% - 강조색1 3 2 4 2" xfId="2773"/>
    <cellStyle name="20% - 강조색1 3 2 5" xfId="1930"/>
    <cellStyle name="20% - 강조색1 3 3" xfId="232"/>
    <cellStyle name="20% - 강조색1 3 3 2" xfId="233"/>
    <cellStyle name="20% - 강조색1 3 3 2 2" xfId="736"/>
    <cellStyle name="20% - 강조색1 3 3 2 2 2" xfId="1512"/>
    <cellStyle name="20% - 강조색1 3 3 2 2 2 2" xfId="3227"/>
    <cellStyle name="20% - 강조색1 3 3 2 2 3" xfId="2451"/>
    <cellStyle name="20% - 강조색1 3 3 2 3" xfId="1124"/>
    <cellStyle name="20% - 강조색1 3 3 2 3 2" xfId="2839"/>
    <cellStyle name="20% - 강조색1 3 3 2 4" xfId="2014"/>
    <cellStyle name="20% - 강조색1 3 3 3" xfId="735"/>
    <cellStyle name="20% - 강조색1 3 3 3 2" xfId="1511"/>
    <cellStyle name="20% - 강조색1 3 3 3 2 2" xfId="3226"/>
    <cellStyle name="20% - 강조색1 3 3 3 3" xfId="2450"/>
    <cellStyle name="20% - 강조색1 3 3 4" xfId="1123"/>
    <cellStyle name="20% - 강조색1 3 3 4 2" xfId="2838"/>
    <cellStyle name="20% - 강조색1 3 3 5" xfId="2013"/>
    <cellStyle name="20% - 강조색1 3 4" xfId="234"/>
    <cellStyle name="20% - 강조색1 3 4 2" xfId="737"/>
    <cellStyle name="20% - 강조색1 3 4 2 2" xfId="1513"/>
    <cellStyle name="20% - 강조색1 3 4 2 2 2" xfId="3228"/>
    <cellStyle name="20% - 강조색1 3 4 2 3" xfId="2452"/>
    <cellStyle name="20% - 강조색1 3 4 3" xfId="1125"/>
    <cellStyle name="20% - 강조색1 3 4 3 2" xfId="2840"/>
    <cellStyle name="20% - 강조색1 3 4 4" xfId="2015"/>
    <cellStyle name="20% - 강조색1 3 5" xfId="607"/>
    <cellStyle name="20% - 강조색1 3 5 2" xfId="1383"/>
    <cellStyle name="20% - 강조색1 3 5 2 2" xfId="3098"/>
    <cellStyle name="20% - 강조색1 3 5 3" xfId="2322"/>
    <cellStyle name="20% - 강조색1 3 6" xfId="995"/>
    <cellStyle name="20% - 강조색1 3 6 2" xfId="2710"/>
    <cellStyle name="20% - 강조색1 3 7" xfId="1865"/>
    <cellStyle name="20% - 강조색1 4" xfId="106"/>
    <cellStyle name="20% - 강조색1 4 2" xfId="235"/>
    <cellStyle name="20% - 강조색1 4 2 2" xfId="738"/>
    <cellStyle name="20% - 강조색1 4 2 2 2" xfId="1514"/>
    <cellStyle name="20% - 강조색1 4 2 2 2 2" xfId="3229"/>
    <cellStyle name="20% - 강조색1 4 2 2 3" xfId="2453"/>
    <cellStyle name="20% - 강조색1 4 2 3" xfId="1126"/>
    <cellStyle name="20% - 강조색1 4 2 3 2" xfId="2841"/>
    <cellStyle name="20% - 강조색1 4 2 4" xfId="2016"/>
    <cellStyle name="20% - 강조색1 4 3" xfId="643"/>
    <cellStyle name="20% - 강조색1 4 3 2" xfId="1419"/>
    <cellStyle name="20% - 강조색1 4 3 2 2" xfId="3134"/>
    <cellStyle name="20% - 강조색1 4 3 3" xfId="2358"/>
    <cellStyle name="20% - 강조색1 4 4" xfId="1031"/>
    <cellStyle name="20% - 강조색1 4 4 2" xfId="2746"/>
    <cellStyle name="20% - 강조색1 4 5" xfId="1901"/>
    <cellStyle name="20% - 강조색1 5" xfId="236"/>
    <cellStyle name="20% - 강조색1 5 2" xfId="237"/>
    <cellStyle name="20% - 강조색1 5 2 2" xfId="740"/>
    <cellStyle name="20% - 강조색1 5 2 2 2" xfId="1516"/>
    <cellStyle name="20% - 강조색1 5 2 2 2 2" xfId="3231"/>
    <cellStyle name="20% - 강조색1 5 2 2 3" xfId="2455"/>
    <cellStyle name="20% - 강조색1 5 2 3" xfId="1128"/>
    <cellStyle name="20% - 강조색1 5 2 3 2" xfId="2843"/>
    <cellStyle name="20% - 강조색1 5 2 4" xfId="2018"/>
    <cellStyle name="20% - 강조색1 5 3" xfId="739"/>
    <cellStyle name="20% - 강조색1 5 3 2" xfId="1515"/>
    <cellStyle name="20% - 강조색1 5 3 2 2" xfId="3230"/>
    <cellStyle name="20% - 강조색1 5 3 3" xfId="2454"/>
    <cellStyle name="20% - 강조색1 5 4" xfId="1127"/>
    <cellStyle name="20% - 강조색1 5 4 2" xfId="2842"/>
    <cellStyle name="20% - 강조색1 5 5" xfId="2017"/>
    <cellStyle name="20% - 강조색1 6" xfId="238"/>
    <cellStyle name="20% - 강조색1 6 2" xfId="741"/>
    <cellStyle name="20% - 강조색1 6 2 2" xfId="1517"/>
    <cellStyle name="20% - 강조색1 6 2 2 2" xfId="3232"/>
    <cellStyle name="20% - 강조색1 6 2 3" xfId="2456"/>
    <cellStyle name="20% - 강조색1 6 3" xfId="1129"/>
    <cellStyle name="20% - 강조색1 6 3 2" xfId="2844"/>
    <cellStyle name="20% - 강조색1 6 4" xfId="2019"/>
    <cellStyle name="20% - 강조색1 7" xfId="571"/>
    <cellStyle name="20% - 강조색1 7 2" xfId="1347"/>
    <cellStyle name="20% - 강조색1 7 2 2" xfId="3062"/>
    <cellStyle name="20% - 강조색1 7 3" xfId="2286"/>
    <cellStyle name="20% - 강조색1 8" xfId="959"/>
    <cellStyle name="20% - 강조색1 8 2" xfId="2674"/>
    <cellStyle name="20% - 강조색1 9" xfId="1809"/>
    <cellStyle name="20% - 강조색2" xfId="30" builtinId="34" customBuiltin="1"/>
    <cellStyle name="20% - 강조색2 2" xfId="57"/>
    <cellStyle name="20% - 강조색2 2 2" xfId="90"/>
    <cellStyle name="20% - 강조색2 2 2 2" xfId="160"/>
    <cellStyle name="20% - 강조색2 2 2 2 2" xfId="239"/>
    <cellStyle name="20% - 강조색2 2 2 2 2 2" xfId="742"/>
    <cellStyle name="20% - 강조색2 2 2 2 2 2 2" xfId="1518"/>
    <cellStyle name="20% - 강조색2 2 2 2 2 2 2 2" xfId="3233"/>
    <cellStyle name="20% - 강조색2 2 2 2 2 2 3" xfId="2457"/>
    <cellStyle name="20% - 강조색2 2 2 2 2 3" xfId="1130"/>
    <cellStyle name="20% - 강조색2 2 2 2 2 3 2" xfId="2845"/>
    <cellStyle name="20% - 강조색2 2 2 2 2 4" xfId="2020"/>
    <cellStyle name="20% - 강조색2 2 2 2 3" xfId="687"/>
    <cellStyle name="20% - 강조색2 2 2 2 3 2" xfId="1463"/>
    <cellStyle name="20% - 강조색2 2 2 2 3 2 2" xfId="3178"/>
    <cellStyle name="20% - 강조색2 2 2 2 3 3" xfId="2402"/>
    <cellStyle name="20% - 강조색2 2 2 2 4" xfId="1075"/>
    <cellStyle name="20% - 강조색2 2 2 2 4 2" xfId="2790"/>
    <cellStyle name="20% - 강조색2 2 2 2 5" xfId="1948"/>
    <cellStyle name="20% - 강조색2 2 2 3" xfId="240"/>
    <cellStyle name="20% - 강조색2 2 2 3 2" xfId="241"/>
    <cellStyle name="20% - 강조색2 2 2 3 2 2" xfId="744"/>
    <cellStyle name="20% - 강조색2 2 2 3 2 2 2" xfId="1520"/>
    <cellStyle name="20% - 강조색2 2 2 3 2 2 2 2" xfId="3235"/>
    <cellStyle name="20% - 강조색2 2 2 3 2 2 3" xfId="2459"/>
    <cellStyle name="20% - 강조색2 2 2 3 2 3" xfId="1132"/>
    <cellStyle name="20% - 강조색2 2 2 3 2 3 2" xfId="2847"/>
    <cellStyle name="20% - 강조색2 2 2 3 2 4" xfId="2022"/>
    <cellStyle name="20% - 강조색2 2 2 3 3" xfId="743"/>
    <cellStyle name="20% - 강조색2 2 2 3 3 2" xfId="1519"/>
    <cellStyle name="20% - 강조색2 2 2 3 3 2 2" xfId="3234"/>
    <cellStyle name="20% - 강조색2 2 2 3 3 3" xfId="2458"/>
    <cellStyle name="20% - 강조색2 2 2 3 4" xfId="1131"/>
    <cellStyle name="20% - 강조색2 2 2 3 4 2" xfId="2846"/>
    <cellStyle name="20% - 강조색2 2 2 3 5" xfId="2021"/>
    <cellStyle name="20% - 강조색2 2 2 4" xfId="242"/>
    <cellStyle name="20% - 강조색2 2 2 4 2" xfId="745"/>
    <cellStyle name="20% - 강조색2 2 2 4 2 2" xfId="1521"/>
    <cellStyle name="20% - 강조색2 2 2 4 2 2 2" xfId="3236"/>
    <cellStyle name="20% - 강조색2 2 2 4 2 3" xfId="2460"/>
    <cellStyle name="20% - 강조색2 2 2 4 3" xfId="1133"/>
    <cellStyle name="20% - 강조색2 2 2 4 3 2" xfId="2848"/>
    <cellStyle name="20% - 강조색2 2 2 4 4" xfId="2023"/>
    <cellStyle name="20% - 강조색2 2 2 5" xfId="627"/>
    <cellStyle name="20% - 강조색2 2 2 5 2" xfId="1403"/>
    <cellStyle name="20% - 강조색2 2 2 5 2 2" xfId="3118"/>
    <cellStyle name="20% - 강조색2 2 2 5 3" xfId="2342"/>
    <cellStyle name="20% - 강조색2 2 2 6" xfId="1015"/>
    <cellStyle name="20% - 강조색2 2 2 6 2" xfId="2730"/>
    <cellStyle name="20% - 강조색2 2 2 7" xfId="1885"/>
    <cellStyle name="20% - 강조색2 2 3" xfId="129"/>
    <cellStyle name="20% - 강조색2 2 3 2" xfId="243"/>
    <cellStyle name="20% - 강조색2 2 3 2 2" xfId="746"/>
    <cellStyle name="20% - 강조색2 2 3 2 2 2" xfId="1522"/>
    <cellStyle name="20% - 강조색2 2 3 2 2 2 2" xfId="3237"/>
    <cellStyle name="20% - 강조색2 2 3 2 2 3" xfId="2461"/>
    <cellStyle name="20% - 강조색2 2 3 2 3" xfId="1134"/>
    <cellStyle name="20% - 강조색2 2 3 2 3 2" xfId="2849"/>
    <cellStyle name="20% - 강조색2 2 3 2 4" xfId="2024"/>
    <cellStyle name="20% - 강조색2 2 3 3" xfId="660"/>
    <cellStyle name="20% - 강조색2 2 3 3 2" xfId="1436"/>
    <cellStyle name="20% - 강조색2 2 3 3 2 2" xfId="3151"/>
    <cellStyle name="20% - 강조색2 2 3 3 3" xfId="2375"/>
    <cellStyle name="20% - 강조색2 2 3 4" xfId="1048"/>
    <cellStyle name="20% - 강조색2 2 3 4 2" xfId="2763"/>
    <cellStyle name="20% - 강조색2 2 3 5" xfId="1920"/>
    <cellStyle name="20% - 강조색2 2 4" xfId="244"/>
    <cellStyle name="20% - 강조색2 2 4 2" xfId="245"/>
    <cellStyle name="20% - 강조색2 2 4 2 2" xfId="748"/>
    <cellStyle name="20% - 강조색2 2 4 2 2 2" xfId="1524"/>
    <cellStyle name="20% - 강조색2 2 4 2 2 2 2" xfId="3239"/>
    <cellStyle name="20% - 강조색2 2 4 2 2 3" xfId="2463"/>
    <cellStyle name="20% - 강조색2 2 4 2 3" xfId="1136"/>
    <cellStyle name="20% - 강조색2 2 4 2 3 2" xfId="2851"/>
    <cellStyle name="20% - 강조색2 2 4 2 4" xfId="2026"/>
    <cellStyle name="20% - 강조색2 2 4 3" xfId="747"/>
    <cellStyle name="20% - 강조색2 2 4 3 2" xfId="1523"/>
    <cellStyle name="20% - 강조색2 2 4 3 2 2" xfId="3238"/>
    <cellStyle name="20% - 강조색2 2 4 3 3" xfId="2462"/>
    <cellStyle name="20% - 강조색2 2 4 4" xfId="1135"/>
    <cellStyle name="20% - 강조색2 2 4 4 2" xfId="2850"/>
    <cellStyle name="20% - 강조색2 2 4 5" xfId="2025"/>
    <cellStyle name="20% - 강조색2 2 5" xfId="246"/>
    <cellStyle name="20% - 강조색2 2 5 2" xfId="749"/>
    <cellStyle name="20% - 강조색2 2 5 2 2" xfId="1525"/>
    <cellStyle name="20% - 강조색2 2 5 2 2 2" xfId="3240"/>
    <cellStyle name="20% - 강조색2 2 5 2 3" xfId="2464"/>
    <cellStyle name="20% - 강조색2 2 5 3" xfId="1137"/>
    <cellStyle name="20% - 강조색2 2 5 3 2" xfId="2852"/>
    <cellStyle name="20% - 강조색2 2 5 4" xfId="2027"/>
    <cellStyle name="20% - 강조색2 2 6" xfId="596"/>
    <cellStyle name="20% - 강조색2 2 6 2" xfId="1372"/>
    <cellStyle name="20% - 강조색2 2 6 2 2" xfId="3087"/>
    <cellStyle name="20% - 강조색2 2 6 3" xfId="2311"/>
    <cellStyle name="20% - 강조색2 2 7" xfId="984"/>
    <cellStyle name="20% - 강조색2 2 7 2" xfId="2699"/>
    <cellStyle name="20% - 강조색2 2 8" xfId="1854"/>
    <cellStyle name="20% - 강조색2 3" xfId="72"/>
    <cellStyle name="20% - 강조색2 3 2" xfId="142"/>
    <cellStyle name="20% - 강조색2 3 2 2" xfId="247"/>
    <cellStyle name="20% - 강조색2 3 2 2 2" xfId="750"/>
    <cellStyle name="20% - 강조색2 3 2 2 2 2" xfId="1526"/>
    <cellStyle name="20% - 강조색2 3 2 2 2 2 2" xfId="3241"/>
    <cellStyle name="20% - 강조색2 3 2 2 2 3" xfId="2465"/>
    <cellStyle name="20% - 강조색2 3 2 2 3" xfId="1138"/>
    <cellStyle name="20% - 강조색2 3 2 2 3 2" xfId="2853"/>
    <cellStyle name="20% - 강조색2 3 2 2 4" xfId="2028"/>
    <cellStyle name="20% - 강조색2 3 2 3" xfId="672"/>
    <cellStyle name="20% - 강조색2 3 2 3 2" xfId="1448"/>
    <cellStyle name="20% - 강조색2 3 2 3 2 2" xfId="3163"/>
    <cellStyle name="20% - 강조색2 3 2 3 3" xfId="2387"/>
    <cellStyle name="20% - 강조색2 3 2 4" xfId="1060"/>
    <cellStyle name="20% - 강조색2 3 2 4 2" xfId="2775"/>
    <cellStyle name="20% - 강조색2 3 2 5" xfId="1932"/>
    <cellStyle name="20% - 강조색2 3 3" xfId="248"/>
    <cellStyle name="20% - 강조색2 3 3 2" xfId="249"/>
    <cellStyle name="20% - 강조색2 3 3 2 2" xfId="752"/>
    <cellStyle name="20% - 강조색2 3 3 2 2 2" xfId="1528"/>
    <cellStyle name="20% - 강조색2 3 3 2 2 2 2" xfId="3243"/>
    <cellStyle name="20% - 강조색2 3 3 2 2 3" xfId="2467"/>
    <cellStyle name="20% - 강조색2 3 3 2 3" xfId="1140"/>
    <cellStyle name="20% - 강조색2 3 3 2 3 2" xfId="2855"/>
    <cellStyle name="20% - 강조색2 3 3 2 4" xfId="2030"/>
    <cellStyle name="20% - 강조색2 3 3 3" xfId="751"/>
    <cellStyle name="20% - 강조색2 3 3 3 2" xfId="1527"/>
    <cellStyle name="20% - 강조색2 3 3 3 2 2" xfId="3242"/>
    <cellStyle name="20% - 강조색2 3 3 3 3" xfId="2466"/>
    <cellStyle name="20% - 강조색2 3 3 4" xfId="1139"/>
    <cellStyle name="20% - 강조색2 3 3 4 2" xfId="2854"/>
    <cellStyle name="20% - 강조색2 3 3 5" xfId="2029"/>
    <cellStyle name="20% - 강조색2 3 4" xfId="250"/>
    <cellStyle name="20% - 강조색2 3 4 2" xfId="753"/>
    <cellStyle name="20% - 강조색2 3 4 2 2" xfId="1529"/>
    <cellStyle name="20% - 강조색2 3 4 2 2 2" xfId="3244"/>
    <cellStyle name="20% - 강조색2 3 4 2 3" xfId="2468"/>
    <cellStyle name="20% - 강조색2 3 4 3" xfId="1141"/>
    <cellStyle name="20% - 강조색2 3 4 3 2" xfId="2856"/>
    <cellStyle name="20% - 강조색2 3 4 4" xfId="2031"/>
    <cellStyle name="20% - 강조색2 3 5" xfId="609"/>
    <cellStyle name="20% - 강조색2 3 5 2" xfId="1385"/>
    <cellStyle name="20% - 강조색2 3 5 2 2" xfId="3100"/>
    <cellStyle name="20% - 강조색2 3 5 3" xfId="2324"/>
    <cellStyle name="20% - 강조색2 3 6" xfId="997"/>
    <cellStyle name="20% - 강조색2 3 6 2" xfId="2712"/>
    <cellStyle name="20% - 강조색2 3 7" xfId="1867"/>
    <cellStyle name="20% - 강조색2 4" xfId="108"/>
    <cellStyle name="20% - 강조색2 4 2" xfId="251"/>
    <cellStyle name="20% - 강조색2 4 2 2" xfId="754"/>
    <cellStyle name="20% - 강조색2 4 2 2 2" xfId="1530"/>
    <cellStyle name="20% - 강조색2 4 2 2 2 2" xfId="3245"/>
    <cellStyle name="20% - 강조색2 4 2 2 3" xfId="2469"/>
    <cellStyle name="20% - 강조색2 4 2 3" xfId="1142"/>
    <cellStyle name="20% - 강조색2 4 2 3 2" xfId="2857"/>
    <cellStyle name="20% - 강조색2 4 2 4" xfId="2032"/>
    <cellStyle name="20% - 강조색2 4 3" xfId="645"/>
    <cellStyle name="20% - 강조색2 4 3 2" xfId="1421"/>
    <cellStyle name="20% - 강조색2 4 3 2 2" xfId="3136"/>
    <cellStyle name="20% - 강조색2 4 3 3" xfId="2360"/>
    <cellStyle name="20% - 강조색2 4 4" xfId="1033"/>
    <cellStyle name="20% - 강조색2 4 4 2" xfId="2748"/>
    <cellStyle name="20% - 강조색2 4 5" xfId="1903"/>
    <cellStyle name="20% - 강조색2 5" xfId="252"/>
    <cellStyle name="20% - 강조색2 5 2" xfId="253"/>
    <cellStyle name="20% - 강조색2 5 2 2" xfId="756"/>
    <cellStyle name="20% - 강조색2 5 2 2 2" xfId="1532"/>
    <cellStyle name="20% - 강조색2 5 2 2 2 2" xfId="3247"/>
    <cellStyle name="20% - 강조색2 5 2 2 3" xfId="2471"/>
    <cellStyle name="20% - 강조색2 5 2 3" xfId="1144"/>
    <cellStyle name="20% - 강조색2 5 2 3 2" xfId="2859"/>
    <cellStyle name="20% - 강조색2 5 2 4" xfId="2034"/>
    <cellStyle name="20% - 강조색2 5 3" xfId="755"/>
    <cellStyle name="20% - 강조색2 5 3 2" xfId="1531"/>
    <cellStyle name="20% - 강조색2 5 3 2 2" xfId="3246"/>
    <cellStyle name="20% - 강조색2 5 3 3" xfId="2470"/>
    <cellStyle name="20% - 강조색2 5 4" xfId="1143"/>
    <cellStyle name="20% - 강조색2 5 4 2" xfId="2858"/>
    <cellStyle name="20% - 강조색2 5 5" xfId="2033"/>
    <cellStyle name="20% - 강조색2 6" xfId="254"/>
    <cellStyle name="20% - 강조색2 6 2" xfId="757"/>
    <cellStyle name="20% - 강조색2 6 2 2" xfId="1533"/>
    <cellStyle name="20% - 강조색2 6 2 2 2" xfId="3248"/>
    <cellStyle name="20% - 강조색2 6 2 3" xfId="2472"/>
    <cellStyle name="20% - 강조색2 6 3" xfId="1145"/>
    <cellStyle name="20% - 강조색2 6 3 2" xfId="2860"/>
    <cellStyle name="20% - 강조색2 6 4" xfId="2035"/>
    <cellStyle name="20% - 강조색2 7" xfId="574"/>
    <cellStyle name="20% - 강조색2 7 2" xfId="1350"/>
    <cellStyle name="20% - 강조색2 7 2 2" xfId="3065"/>
    <cellStyle name="20% - 강조색2 7 3" xfId="2289"/>
    <cellStyle name="20% - 강조색2 8" xfId="962"/>
    <cellStyle name="20% - 강조색2 8 2" xfId="2677"/>
    <cellStyle name="20% - 강조색2 9" xfId="1812"/>
    <cellStyle name="20% - 강조색3" xfId="34" builtinId="38" customBuiltin="1"/>
    <cellStyle name="20% - 강조색3 2" xfId="59"/>
    <cellStyle name="20% - 강조색3 2 2" xfId="92"/>
    <cellStyle name="20% - 강조색3 2 2 2" xfId="162"/>
    <cellStyle name="20% - 강조색3 2 2 2 2" xfId="255"/>
    <cellStyle name="20% - 강조색3 2 2 2 2 2" xfId="758"/>
    <cellStyle name="20% - 강조색3 2 2 2 2 2 2" xfId="1534"/>
    <cellStyle name="20% - 강조색3 2 2 2 2 2 2 2" xfId="3249"/>
    <cellStyle name="20% - 강조색3 2 2 2 2 2 3" xfId="2473"/>
    <cellStyle name="20% - 강조색3 2 2 2 2 3" xfId="1146"/>
    <cellStyle name="20% - 강조색3 2 2 2 2 3 2" xfId="2861"/>
    <cellStyle name="20% - 강조색3 2 2 2 2 4" xfId="2036"/>
    <cellStyle name="20% - 강조색3 2 2 2 3" xfId="689"/>
    <cellStyle name="20% - 강조색3 2 2 2 3 2" xfId="1465"/>
    <cellStyle name="20% - 강조색3 2 2 2 3 2 2" xfId="3180"/>
    <cellStyle name="20% - 강조색3 2 2 2 3 3" xfId="2404"/>
    <cellStyle name="20% - 강조색3 2 2 2 4" xfId="1077"/>
    <cellStyle name="20% - 강조색3 2 2 2 4 2" xfId="2792"/>
    <cellStyle name="20% - 강조색3 2 2 2 5" xfId="1950"/>
    <cellStyle name="20% - 강조색3 2 2 3" xfId="256"/>
    <cellStyle name="20% - 강조색3 2 2 3 2" xfId="257"/>
    <cellStyle name="20% - 강조색3 2 2 3 2 2" xfId="760"/>
    <cellStyle name="20% - 강조색3 2 2 3 2 2 2" xfId="1536"/>
    <cellStyle name="20% - 강조색3 2 2 3 2 2 2 2" xfId="3251"/>
    <cellStyle name="20% - 강조색3 2 2 3 2 2 3" xfId="2475"/>
    <cellStyle name="20% - 강조색3 2 2 3 2 3" xfId="1148"/>
    <cellStyle name="20% - 강조색3 2 2 3 2 3 2" xfId="2863"/>
    <cellStyle name="20% - 강조색3 2 2 3 2 4" xfId="2038"/>
    <cellStyle name="20% - 강조색3 2 2 3 3" xfId="759"/>
    <cellStyle name="20% - 강조색3 2 2 3 3 2" xfId="1535"/>
    <cellStyle name="20% - 강조색3 2 2 3 3 2 2" xfId="3250"/>
    <cellStyle name="20% - 강조색3 2 2 3 3 3" xfId="2474"/>
    <cellStyle name="20% - 강조색3 2 2 3 4" xfId="1147"/>
    <cellStyle name="20% - 강조색3 2 2 3 4 2" xfId="2862"/>
    <cellStyle name="20% - 강조색3 2 2 3 5" xfId="2037"/>
    <cellStyle name="20% - 강조색3 2 2 4" xfId="258"/>
    <cellStyle name="20% - 강조색3 2 2 4 2" xfId="761"/>
    <cellStyle name="20% - 강조색3 2 2 4 2 2" xfId="1537"/>
    <cellStyle name="20% - 강조색3 2 2 4 2 2 2" xfId="3252"/>
    <cellStyle name="20% - 강조색3 2 2 4 2 3" xfId="2476"/>
    <cellStyle name="20% - 강조색3 2 2 4 3" xfId="1149"/>
    <cellStyle name="20% - 강조색3 2 2 4 3 2" xfId="2864"/>
    <cellStyle name="20% - 강조색3 2 2 4 4" xfId="2039"/>
    <cellStyle name="20% - 강조색3 2 2 5" xfId="629"/>
    <cellStyle name="20% - 강조색3 2 2 5 2" xfId="1405"/>
    <cellStyle name="20% - 강조색3 2 2 5 2 2" xfId="3120"/>
    <cellStyle name="20% - 강조색3 2 2 5 3" xfId="2344"/>
    <cellStyle name="20% - 강조색3 2 2 6" xfId="1017"/>
    <cellStyle name="20% - 강조색3 2 2 6 2" xfId="2732"/>
    <cellStyle name="20% - 강조색3 2 2 7" xfId="1887"/>
    <cellStyle name="20% - 강조색3 2 3" xfId="131"/>
    <cellStyle name="20% - 강조색3 2 3 2" xfId="259"/>
    <cellStyle name="20% - 강조색3 2 3 2 2" xfId="762"/>
    <cellStyle name="20% - 강조색3 2 3 2 2 2" xfId="1538"/>
    <cellStyle name="20% - 강조색3 2 3 2 2 2 2" xfId="3253"/>
    <cellStyle name="20% - 강조색3 2 3 2 2 3" xfId="2477"/>
    <cellStyle name="20% - 강조색3 2 3 2 3" xfId="1150"/>
    <cellStyle name="20% - 강조색3 2 3 2 3 2" xfId="2865"/>
    <cellStyle name="20% - 강조색3 2 3 2 4" xfId="2040"/>
    <cellStyle name="20% - 강조색3 2 3 3" xfId="662"/>
    <cellStyle name="20% - 강조색3 2 3 3 2" xfId="1438"/>
    <cellStyle name="20% - 강조색3 2 3 3 2 2" xfId="3153"/>
    <cellStyle name="20% - 강조색3 2 3 3 3" xfId="2377"/>
    <cellStyle name="20% - 강조색3 2 3 4" xfId="1050"/>
    <cellStyle name="20% - 강조색3 2 3 4 2" xfId="2765"/>
    <cellStyle name="20% - 강조색3 2 3 5" xfId="1922"/>
    <cellStyle name="20% - 강조색3 2 4" xfId="260"/>
    <cellStyle name="20% - 강조색3 2 4 2" xfId="261"/>
    <cellStyle name="20% - 강조색3 2 4 2 2" xfId="764"/>
    <cellStyle name="20% - 강조색3 2 4 2 2 2" xfId="1540"/>
    <cellStyle name="20% - 강조색3 2 4 2 2 2 2" xfId="3255"/>
    <cellStyle name="20% - 강조색3 2 4 2 2 3" xfId="2479"/>
    <cellStyle name="20% - 강조색3 2 4 2 3" xfId="1152"/>
    <cellStyle name="20% - 강조색3 2 4 2 3 2" xfId="2867"/>
    <cellStyle name="20% - 강조색3 2 4 2 4" xfId="2042"/>
    <cellStyle name="20% - 강조색3 2 4 3" xfId="763"/>
    <cellStyle name="20% - 강조색3 2 4 3 2" xfId="1539"/>
    <cellStyle name="20% - 강조색3 2 4 3 2 2" xfId="3254"/>
    <cellStyle name="20% - 강조색3 2 4 3 3" xfId="2478"/>
    <cellStyle name="20% - 강조색3 2 4 4" xfId="1151"/>
    <cellStyle name="20% - 강조색3 2 4 4 2" xfId="2866"/>
    <cellStyle name="20% - 강조색3 2 4 5" xfId="2041"/>
    <cellStyle name="20% - 강조색3 2 5" xfId="262"/>
    <cellStyle name="20% - 강조색3 2 5 2" xfId="765"/>
    <cellStyle name="20% - 강조색3 2 5 2 2" xfId="1541"/>
    <cellStyle name="20% - 강조색3 2 5 2 2 2" xfId="3256"/>
    <cellStyle name="20% - 강조색3 2 5 2 3" xfId="2480"/>
    <cellStyle name="20% - 강조색3 2 5 3" xfId="1153"/>
    <cellStyle name="20% - 강조색3 2 5 3 2" xfId="2868"/>
    <cellStyle name="20% - 강조색3 2 5 4" xfId="2043"/>
    <cellStyle name="20% - 강조색3 2 6" xfId="598"/>
    <cellStyle name="20% - 강조색3 2 6 2" xfId="1374"/>
    <cellStyle name="20% - 강조색3 2 6 2 2" xfId="3089"/>
    <cellStyle name="20% - 강조색3 2 6 3" xfId="2313"/>
    <cellStyle name="20% - 강조색3 2 7" xfId="986"/>
    <cellStyle name="20% - 강조색3 2 7 2" xfId="2701"/>
    <cellStyle name="20% - 강조색3 2 8" xfId="1856"/>
    <cellStyle name="20% - 강조색3 3" xfId="74"/>
    <cellStyle name="20% - 강조색3 3 2" xfId="144"/>
    <cellStyle name="20% - 강조색3 3 2 2" xfId="263"/>
    <cellStyle name="20% - 강조색3 3 2 2 2" xfId="766"/>
    <cellStyle name="20% - 강조색3 3 2 2 2 2" xfId="1542"/>
    <cellStyle name="20% - 강조색3 3 2 2 2 2 2" xfId="3257"/>
    <cellStyle name="20% - 강조색3 3 2 2 2 3" xfId="2481"/>
    <cellStyle name="20% - 강조색3 3 2 2 3" xfId="1154"/>
    <cellStyle name="20% - 강조색3 3 2 2 3 2" xfId="2869"/>
    <cellStyle name="20% - 강조색3 3 2 2 4" xfId="2044"/>
    <cellStyle name="20% - 강조색3 3 2 3" xfId="674"/>
    <cellStyle name="20% - 강조색3 3 2 3 2" xfId="1450"/>
    <cellStyle name="20% - 강조색3 3 2 3 2 2" xfId="3165"/>
    <cellStyle name="20% - 강조색3 3 2 3 3" xfId="2389"/>
    <cellStyle name="20% - 강조색3 3 2 4" xfId="1062"/>
    <cellStyle name="20% - 강조색3 3 2 4 2" xfId="2777"/>
    <cellStyle name="20% - 강조색3 3 2 5" xfId="1934"/>
    <cellStyle name="20% - 강조색3 3 3" xfId="264"/>
    <cellStyle name="20% - 강조색3 3 3 2" xfId="265"/>
    <cellStyle name="20% - 강조색3 3 3 2 2" xfId="768"/>
    <cellStyle name="20% - 강조색3 3 3 2 2 2" xfId="1544"/>
    <cellStyle name="20% - 강조색3 3 3 2 2 2 2" xfId="3259"/>
    <cellStyle name="20% - 강조색3 3 3 2 2 3" xfId="2483"/>
    <cellStyle name="20% - 강조색3 3 3 2 3" xfId="1156"/>
    <cellStyle name="20% - 강조색3 3 3 2 3 2" xfId="2871"/>
    <cellStyle name="20% - 강조색3 3 3 2 4" xfId="2046"/>
    <cellStyle name="20% - 강조색3 3 3 3" xfId="767"/>
    <cellStyle name="20% - 강조색3 3 3 3 2" xfId="1543"/>
    <cellStyle name="20% - 강조색3 3 3 3 2 2" xfId="3258"/>
    <cellStyle name="20% - 강조색3 3 3 3 3" xfId="2482"/>
    <cellStyle name="20% - 강조색3 3 3 4" xfId="1155"/>
    <cellStyle name="20% - 강조색3 3 3 4 2" xfId="2870"/>
    <cellStyle name="20% - 강조색3 3 3 5" xfId="2045"/>
    <cellStyle name="20% - 강조색3 3 4" xfId="266"/>
    <cellStyle name="20% - 강조색3 3 4 2" xfId="769"/>
    <cellStyle name="20% - 강조색3 3 4 2 2" xfId="1545"/>
    <cellStyle name="20% - 강조색3 3 4 2 2 2" xfId="3260"/>
    <cellStyle name="20% - 강조색3 3 4 2 3" xfId="2484"/>
    <cellStyle name="20% - 강조색3 3 4 3" xfId="1157"/>
    <cellStyle name="20% - 강조색3 3 4 3 2" xfId="2872"/>
    <cellStyle name="20% - 강조색3 3 4 4" xfId="2047"/>
    <cellStyle name="20% - 강조색3 3 5" xfId="611"/>
    <cellStyle name="20% - 강조색3 3 5 2" xfId="1387"/>
    <cellStyle name="20% - 강조색3 3 5 2 2" xfId="3102"/>
    <cellStyle name="20% - 강조색3 3 5 3" xfId="2326"/>
    <cellStyle name="20% - 강조색3 3 6" xfId="999"/>
    <cellStyle name="20% - 강조색3 3 6 2" xfId="2714"/>
    <cellStyle name="20% - 강조색3 3 7" xfId="1869"/>
    <cellStyle name="20% - 강조색3 4" xfId="110"/>
    <cellStyle name="20% - 강조색3 4 2" xfId="267"/>
    <cellStyle name="20% - 강조색3 4 2 2" xfId="770"/>
    <cellStyle name="20% - 강조색3 4 2 2 2" xfId="1546"/>
    <cellStyle name="20% - 강조색3 4 2 2 2 2" xfId="3261"/>
    <cellStyle name="20% - 강조색3 4 2 2 3" xfId="2485"/>
    <cellStyle name="20% - 강조색3 4 2 3" xfId="1158"/>
    <cellStyle name="20% - 강조색3 4 2 3 2" xfId="2873"/>
    <cellStyle name="20% - 강조색3 4 2 4" xfId="2048"/>
    <cellStyle name="20% - 강조색3 4 3" xfId="647"/>
    <cellStyle name="20% - 강조색3 4 3 2" xfId="1423"/>
    <cellStyle name="20% - 강조색3 4 3 2 2" xfId="3138"/>
    <cellStyle name="20% - 강조색3 4 3 3" xfId="2362"/>
    <cellStyle name="20% - 강조색3 4 4" xfId="1035"/>
    <cellStyle name="20% - 강조색3 4 4 2" xfId="2750"/>
    <cellStyle name="20% - 강조색3 4 5" xfId="1905"/>
    <cellStyle name="20% - 강조색3 5" xfId="268"/>
    <cellStyle name="20% - 강조색3 5 2" xfId="269"/>
    <cellStyle name="20% - 강조색3 5 2 2" xfId="772"/>
    <cellStyle name="20% - 강조색3 5 2 2 2" xfId="1548"/>
    <cellStyle name="20% - 강조색3 5 2 2 2 2" xfId="3263"/>
    <cellStyle name="20% - 강조색3 5 2 2 3" xfId="2487"/>
    <cellStyle name="20% - 강조색3 5 2 3" xfId="1160"/>
    <cellStyle name="20% - 강조색3 5 2 3 2" xfId="2875"/>
    <cellStyle name="20% - 강조색3 5 2 4" xfId="2050"/>
    <cellStyle name="20% - 강조색3 5 3" xfId="771"/>
    <cellStyle name="20% - 강조색3 5 3 2" xfId="1547"/>
    <cellStyle name="20% - 강조색3 5 3 2 2" xfId="3262"/>
    <cellStyle name="20% - 강조색3 5 3 3" xfId="2486"/>
    <cellStyle name="20% - 강조색3 5 4" xfId="1159"/>
    <cellStyle name="20% - 강조색3 5 4 2" xfId="2874"/>
    <cellStyle name="20% - 강조색3 5 5" xfId="2049"/>
    <cellStyle name="20% - 강조색3 6" xfId="270"/>
    <cellStyle name="20% - 강조색3 6 2" xfId="773"/>
    <cellStyle name="20% - 강조색3 6 2 2" xfId="1549"/>
    <cellStyle name="20% - 강조색3 6 2 2 2" xfId="3264"/>
    <cellStyle name="20% - 강조색3 6 2 3" xfId="2488"/>
    <cellStyle name="20% - 강조색3 6 3" xfId="1161"/>
    <cellStyle name="20% - 강조색3 6 3 2" xfId="2876"/>
    <cellStyle name="20% - 강조색3 6 4" xfId="2051"/>
    <cellStyle name="20% - 강조색3 7" xfId="577"/>
    <cellStyle name="20% - 강조색3 7 2" xfId="1353"/>
    <cellStyle name="20% - 강조색3 7 2 2" xfId="3068"/>
    <cellStyle name="20% - 강조색3 7 3" xfId="2292"/>
    <cellStyle name="20% - 강조색3 8" xfId="965"/>
    <cellStyle name="20% - 강조색3 8 2" xfId="2680"/>
    <cellStyle name="20% - 강조색3 9" xfId="1815"/>
    <cellStyle name="20% - 강조색4" xfId="38" builtinId="42" customBuiltin="1"/>
    <cellStyle name="20% - 강조색4 2" xfId="61"/>
    <cellStyle name="20% - 강조색4 2 2" xfId="94"/>
    <cellStyle name="20% - 강조색4 2 2 2" xfId="164"/>
    <cellStyle name="20% - 강조색4 2 2 2 2" xfId="271"/>
    <cellStyle name="20% - 강조색4 2 2 2 2 2" xfId="774"/>
    <cellStyle name="20% - 강조색4 2 2 2 2 2 2" xfId="1550"/>
    <cellStyle name="20% - 강조색4 2 2 2 2 2 2 2" xfId="3265"/>
    <cellStyle name="20% - 강조색4 2 2 2 2 2 3" xfId="2489"/>
    <cellStyle name="20% - 강조색4 2 2 2 2 3" xfId="1162"/>
    <cellStyle name="20% - 강조색4 2 2 2 2 3 2" xfId="2877"/>
    <cellStyle name="20% - 강조색4 2 2 2 2 4" xfId="2052"/>
    <cellStyle name="20% - 강조색4 2 2 2 3" xfId="691"/>
    <cellStyle name="20% - 강조색4 2 2 2 3 2" xfId="1467"/>
    <cellStyle name="20% - 강조색4 2 2 2 3 2 2" xfId="3182"/>
    <cellStyle name="20% - 강조색4 2 2 2 3 3" xfId="2406"/>
    <cellStyle name="20% - 강조색4 2 2 2 4" xfId="1079"/>
    <cellStyle name="20% - 강조색4 2 2 2 4 2" xfId="2794"/>
    <cellStyle name="20% - 강조색4 2 2 2 5" xfId="1952"/>
    <cellStyle name="20% - 강조색4 2 2 3" xfId="272"/>
    <cellStyle name="20% - 강조색4 2 2 3 2" xfId="273"/>
    <cellStyle name="20% - 강조색4 2 2 3 2 2" xfId="776"/>
    <cellStyle name="20% - 강조색4 2 2 3 2 2 2" xfId="1552"/>
    <cellStyle name="20% - 강조색4 2 2 3 2 2 2 2" xfId="3267"/>
    <cellStyle name="20% - 강조색4 2 2 3 2 2 3" xfId="2491"/>
    <cellStyle name="20% - 강조색4 2 2 3 2 3" xfId="1164"/>
    <cellStyle name="20% - 강조색4 2 2 3 2 3 2" xfId="2879"/>
    <cellStyle name="20% - 강조색4 2 2 3 2 4" xfId="2054"/>
    <cellStyle name="20% - 강조색4 2 2 3 3" xfId="775"/>
    <cellStyle name="20% - 강조색4 2 2 3 3 2" xfId="1551"/>
    <cellStyle name="20% - 강조색4 2 2 3 3 2 2" xfId="3266"/>
    <cellStyle name="20% - 강조색4 2 2 3 3 3" xfId="2490"/>
    <cellStyle name="20% - 강조색4 2 2 3 4" xfId="1163"/>
    <cellStyle name="20% - 강조색4 2 2 3 4 2" xfId="2878"/>
    <cellStyle name="20% - 강조색4 2 2 3 5" xfId="2053"/>
    <cellStyle name="20% - 강조색4 2 2 4" xfId="274"/>
    <cellStyle name="20% - 강조색4 2 2 4 2" xfId="777"/>
    <cellStyle name="20% - 강조색4 2 2 4 2 2" xfId="1553"/>
    <cellStyle name="20% - 강조색4 2 2 4 2 2 2" xfId="3268"/>
    <cellStyle name="20% - 강조색4 2 2 4 2 3" xfId="2492"/>
    <cellStyle name="20% - 강조색4 2 2 4 3" xfId="1165"/>
    <cellStyle name="20% - 강조색4 2 2 4 3 2" xfId="2880"/>
    <cellStyle name="20% - 강조색4 2 2 4 4" xfId="2055"/>
    <cellStyle name="20% - 강조색4 2 2 5" xfId="631"/>
    <cellStyle name="20% - 강조색4 2 2 5 2" xfId="1407"/>
    <cellStyle name="20% - 강조색4 2 2 5 2 2" xfId="3122"/>
    <cellStyle name="20% - 강조색4 2 2 5 3" xfId="2346"/>
    <cellStyle name="20% - 강조색4 2 2 6" xfId="1019"/>
    <cellStyle name="20% - 강조색4 2 2 6 2" xfId="2734"/>
    <cellStyle name="20% - 강조색4 2 2 7" xfId="1889"/>
    <cellStyle name="20% - 강조색4 2 3" xfId="133"/>
    <cellStyle name="20% - 강조색4 2 3 2" xfId="275"/>
    <cellStyle name="20% - 강조색4 2 3 2 2" xfId="778"/>
    <cellStyle name="20% - 강조색4 2 3 2 2 2" xfId="1554"/>
    <cellStyle name="20% - 강조색4 2 3 2 2 2 2" xfId="3269"/>
    <cellStyle name="20% - 강조색4 2 3 2 2 3" xfId="2493"/>
    <cellStyle name="20% - 강조색4 2 3 2 3" xfId="1166"/>
    <cellStyle name="20% - 강조색4 2 3 2 3 2" xfId="2881"/>
    <cellStyle name="20% - 강조색4 2 3 2 4" xfId="2056"/>
    <cellStyle name="20% - 강조색4 2 3 3" xfId="664"/>
    <cellStyle name="20% - 강조색4 2 3 3 2" xfId="1440"/>
    <cellStyle name="20% - 강조색4 2 3 3 2 2" xfId="3155"/>
    <cellStyle name="20% - 강조색4 2 3 3 3" xfId="2379"/>
    <cellStyle name="20% - 강조색4 2 3 4" xfId="1052"/>
    <cellStyle name="20% - 강조색4 2 3 4 2" xfId="2767"/>
    <cellStyle name="20% - 강조색4 2 3 5" xfId="1924"/>
    <cellStyle name="20% - 강조색4 2 4" xfId="276"/>
    <cellStyle name="20% - 강조색4 2 4 2" xfId="277"/>
    <cellStyle name="20% - 강조색4 2 4 2 2" xfId="780"/>
    <cellStyle name="20% - 강조색4 2 4 2 2 2" xfId="1556"/>
    <cellStyle name="20% - 강조색4 2 4 2 2 2 2" xfId="3271"/>
    <cellStyle name="20% - 강조색4 2 4 2 2 3" xfId="2495"/>
    <cellStyle name="20% - 강조색4 2 4 2 3" xfId="1168"/>
    <cellStyle name="20% - 강조색4 2 4 2 3 2" xfId="2883"/>
    <cellStyle name="20% - 강조색4 2 4 2 4" xfId="2058"/>
    <cellStyle name="20% - 강조색4 2 4 3" xfId="779"/>
    <cellStyle name="20% - 강조색4 2 4 3 2" xfId="1555"/>
    <cellStyle name="20% - 강조색4 2 4 3 2 2" xfId="3270"/>
    <cellStyle name="20% - 강조색4 2 4 3 3" xfId="2494"/>
    <cellStyle name="20% - 강조색4 2 4 4" xfId="1167"/>
    <cellStyle name="20% - 강조색4 2 4 4 2" xfId="2882"/>
    <cellStyle name="20% - 강조색4 2 4 5" xfId="2057"/>
    <cellStyle name="20% - 강조색4 2 5" xfId="278"/>
    <cellStyle name="20% - 강조색4 2 5 2" xfId="781"/>
    <cellStyle name="20% - 강조색4 2 5 2 2" xfId="1557"/>
    <cellStyle name="20% - 강조색4 2 5 2 2 2" xfId="3272"/>
    <cellStyle name="20% - 강조색4 2 5 2 3" xfId="2496"/>
    <cellStyle name="20% - 강조색4 2 5 3" xfId="1169"/>
    <cellStyle name="20% - 강조색4 2 5 3 2" xfId="2884"/>
    <cellStyle name="20% - 강조색4 2 5 4" xfId="2059"/>
    <cellStyle name="20% - 강조색4 2 6" xfId="600"/>
    <cellStyle name="20% - 강조색4 2 6 2" xfId="1376"/>
    <cellStyle name="20% - 강조색4 2 6 2 2" xfId="3091"/>
    <cellStyle name="20% - 강조색4 2 6 3" xfId="2315"/>
    <cellStyle name="20% - 강조색4 2 7" xfId="988"/>
    <cellStyle name="20% - 강조색4 2 7 2" xfId="2703"/>
    <cellStyle name="20% - 강조색4 2 8" xfId="1858"/>
    <cellStyle name="20% - 강조색4 3" xfId="76"/>
    <cellStyle name="20% - 강조색4 3 2" xfId="146"/>
    <cellStyle name="20% - 강조색4 3 2 2" xfId="279"/>
    <cellStyle name="20% - 강조색4 3 2 2 2" xfId="782"/>
    <cellStyle name="20% - 강조색4 3 2 2 2 2" xfId="1558"/>
    <cellStyle name="20% - 강조색4 3 2 2 2 2 2" xfId="3273"/>
    <cellStyle name="20% - 강조색4 3 2 2 2 3" xfId="2497"/>
    <cellStyle name="20% - 강조색4 3 2 2 3" xfId="1170"/>
    <cellStyle name="20% - 강조색4 3 2 2 3 2" xfId="2885"/>
    <cellStyle name="20% - 강조색4 3 2 2 4" xfId="2060"/>
    <cellStyle name="20% - 강조색4 3 2 3" xfId="676"/>
    <cellStyle name="20% - 강조색4 3 2 3 2" xfId="1452"/>
    <cellStyle name="20% - 강조색4 3 2 3 2 2" xfId="3167"/>
    <cellStyle name="20% - 강조색4 3 2 3 3" xfId="2391"/>
    <cellStyle name="20% - 강조색4 3 2 4" xfId="1064"/>
    <cellStyle name="20% - 강조색4 3 2 4 2" xfId="2779"/>
    <cellStyle name="20% - 강조색4 3 2 5" xfId="1936"/>
    <cellStyle name="20% - 강조색4 3 3" xfId="280"/>
    <cellStyle name="20% - 강조색4 3 3 2" xfId="281"/>
    <cellStyle name="20% - 강조색4 3 3 2 2" xfId="784"/>
    <cellStyle name="20% - 강조색4 3 3 2 2 2" xfId="1560"/>
    <cellStyle name="20% - 강조색4 3 3 2 2 2 2" xfId="3275"/>
    <cellStyle name="20% - 강조색4 3 3 2 2 3" xfId="2499"/>
    <cellStyle name="20% - 강조색4 3 3 2 3" xfId="1172"/>
    <cellStyle name="20% - 강조색4 3 3 2 3 2" xfId="2887"/>
    <cellStyle name="20% - 강조색4 3 3 2 4" xfId="2062"/>
    <cellStyle name="20% - 강조색4 3 3 3" xfId="783"/>
    <cellStyle name="20% - 강조색4 3 3 3 2" xfId="1559"/>
    <cellStyle name="20% - 강조색4 3 3 3 2 2" xfId="3274"/>
    <cellStyle name="20% - 강조색4 3 3 3 3" xfId="2498"/>
    <cellStyle name="20% - 강조색4 3 3 4" xfId="1171"/>
    <cellStyle name="20% - 강조색4 3 3 4 2" xfId="2886"/>
    <cellStyle name="20% - 강조색4 3 3 5" xfId="2061"/>
    <cellStyle name="20% - 강조색4 3 4" xfId="282"/>
    <cellStyle name="20% - 강조색4 3 4 2" xfId="785"/>
    <cellStyle name="20% - 강조색4 3 4 2 2" xfId="1561"/>
    <cellStyle name="20% - 강조색4 3 4 2 2 2" xfId="3276"/>
    <cellStyle name="20% - 강조색4 3 4 2 3" xfId="2500"/>
    <cellStyle name="20% - 강조색4 3 4 3" xfId="1173"/>
    <cellStyle name="20% - 강조색4 3 4 3 2" xfId="2888"/>
    <cellStyle name="20% - 강조색4 3 4 4" xfId="2063"/>
    <cellStyle name="20% - 강조색4 3 5" xfId="613"/>
    <cellStyle name="20% - 강조색4 3 5 2" xfId="1389"/>
    <cellStyle name="20% - 강조색4 3 5 2 2" xfId="3104"/>
    <cellStyle name="20% - 강조색4 3 5 3" xfId="2328"/>
    <cellStyle name="20% - 강조색4 3 6" xfId="1001"/>
    <cellStyle name="20% - 강조색4 3 6 2" xfId="2716"/>
    <cellStyle name="20% - 강조색4 3 7" xfId="1871"/>
    <cellStyle name="20% - 강조색4 4" xfId="112"/>
    <cellStyle name="20% - 강조색4 4 2" xfId="283"/>
    <cellStyle name="20% - 강조색4 4 2 2" xfId="786"/>
    <cellStyle name="20% - 강조색4 4 2 2 2" xfId="1562"/>
    <cellStyle name="20% - 강조색4 4 2 2 2 2" xfId="3277"/>
    <cellStyle name="20% - 강조색4 4 2 2 3" xfId="2501"/>
    <cellStyle name="20% - 강조색4 4 2 3" xfId="1174"/>
    <cellStyle name="20% - 강조색4 4 2 3 2" xfId="2889"/>
    <cellStyle name="20% - 강조색4 4 2 4" xfId="2064"/>
    <cellStyle name="20% - 강조색4 4 3" xfId="649"/>
    <cellStyle name="20% - 강조색4 4 3 2" xfId="1425"/>
    <cellStyle name="20% - 강조색4 4 3 2 2" xfId="3140"/>
    <cellStyle name="20% - 강조색4 4 3 3" xfId="2364"/>
    <cellStyle name="20% - 강조색4 4 4" xfId="1037"/>
    <cellStyle name="20% - 강조색4 4 4 2" xfId="2752"/>
    <cellStyle name="20% - 강조색4 4 5" xfId="1907"/>
    <cellStyle name="20% - 강조색4 5" xfId="284"/>
    <cellStyle name="20% - 강조색4 5 2" xfId="285"/>
    <cellStyle name="20% - 강조색4 5 2 2" xfId="788"/>
    <cellStyle name="20% - 강조색4 5 2 2 2" xfId="1564"/>
    <cellStyle name="20% - 강조색4 5 2 2 2 2" xfId="3279"/>
    <cellStyle name="20% - 강조색4 5 2 2 3" xfId="2503"/>
    <cellStyle name="20% - 강조색4 5 2 3" xfId="1176"/>
    <cellStyle name="20% - 강조색4 5 2 3 2" xfId="2891"/>
    <cellStyle name="20% - 강조색4 5 2 4" xfId="2066"/>
    <cellStyle name="20% - 강조색4 5 3" xfId="787"/>
    <cellStyle name="20% - 강조색4 5 3 2" xfId="1563"/>
    <cellStyle name="20% - 강조색4 5 3 2 2" xfId="3278"/>
    <cellStyle name="20% - 강조색4 5 3 3" xfId="2502"/>
    <cellStyle name="20% - 강조색4 5 4" xfId="1175"/>
    <cellStyle name="20% - 강조색4 5 4 2" xfId="2890"/>
    <cellStyle name="20% - 강조색4 5 5" xfId="2065"/>
    <cellStyle name="20% - 강조색4 6" xfId="286"/>
    <cellStyle name="20% - 강조색4 6 2" xfId="789"/>
    <cellStyle name="20% - 강조색4 6 2 2" xfId="1565"/>
    <cellStyle name="20% - 강조색4 6 2 2 2" xfId="3280"/>
    <cellStyle name="20% - 강조색4 6 2 3" xfId="2504"/>
    <cellStyle name="20% - 강조색4 6 3" xfId="1177"/>
    <cellStyle name="20% - 강조색4 6 3 2" xfId="2892"/>
    <cellStyle name="20% - 강조색4 6 4" xfId="2067"/>
    <cellStyle name="20% - 강조색4 7" xfId="580"/>
    <cellStyle name="20% - 강조색4 7 2" xfId="1356"/>
    <cellStyle name="20% - 강조색4 7 2 2" xfId="3071"/>
    <cellStyle name="20% - 강조색4 7 3" xfId="2295"/>
    <cellStyle name="20% - 강조색4 8" xfId="968"/>
    <cellStyle name="20% - 강조색4 8 2" xfId="2683"/>
    <cellStyle name="20% - 강조색4 9" xfId="1818"/>
    <cellStyle name="20% - 강조색5" xfId="42" builtinId="46" customBuiltin="1"/>
    <cellStyle name="20% - 강조색5 2" xfId="63"/>
    <cellStyle name="20% - 강조색5 2 2" xfId="96"/>
    <cellStyle name="20% - 강조색5 2 2 2" xfId="166"/>
    <cellStyle name="20% - 강조색5 2 2 2 2" xfId="287"/>
    <cellStyle name="20% - 강조색5 2 2 2 2 2" xfId="790"/>
    <cellStyle name="20% - 강조색5 2 2 2 2 2 2" xfId="1566"/>
    <cellStyle name="20% - 강조색5 2 2 2 2 2 2 2" xfId="3281"/>
    <cellStyle name="20% - 강조색5 2 2 2 2 2 3" xfId="2505"/>
    <cellStyle name="20% - 강조색5 2 2 2 2 3" xfId="1178"/>
    <cellStyle name="20% - 강조색5 2 2 2 2 3 2" xfId="2893"/>
    <cellStyle name="20% - 강조색5 2 2 2 2 4" xfId="2068"/>
    <cellStyle name="20% - 강조색5 2 2 2 3" xfId="693"/>
    <cellStyle name="20% - 강조색5 2 2 2 3 2" xfId="1469"/>
    <cellStyle name="20% - 강조색5 2 2 2 3 2 2" xfId="3184"/>
    <cellStyle name="20% - 강조색5 2 2 2 3 3" xfId="2408"/>
    <cellStyle name="20% - 강조색5 2 2 2 4" xfId="1081"/>
    <cellStyle name="20% - 강조색5 2 2 2 4 2" xfId="2796"/>
    <cellStyle name="20% - 강조색5 2 2 2 5" xfId="1954"/>
    <cellStyle name="20% - 강조색5 2 2 3" xfId="288"/>
    <cellStyle name="20% - 강조색5 2 2 3 2" xfId="289"/>
    <cellStyle name="20% - 강조색5 2 2 3 2 2" xfId="792"/>
    <cellStyle name="20% - 강조색5 2 2 3 2 2 2" xfId="1568"/>
    <cellStyle name="20% - 강조색5 2 2 3 2 2 2 2" xfId="3283"/>
    <cellStyle name="20% - 강조색5 2 2 3 2 2 3" xfId="2507"/>
    <cellStyle name="20% - 강조색5 2 2 3 2 3" xfId="1180"/>
    <cellStyle name="20% - 강조색5 2 2 3 2 3 2" xfId="2895"/>
    <cellStyle name="20% - 강조색5 2 2 3 2 4" xfId="2070"/>
    <cellStyle name="20% - 강조색5 2 2 3 3" xfId="791"/>
    <cellStyle name="20% - 강조색5 2 2 3 3 2" xfId="1567"/>
    <cellStyle name="20% - 강조색5 2 2 3 3 2 2" xfId="3282"/>
    <cellStyle name="20% - 강조색5 2 2 3 3 3" xfId="2506"/>
    <cellStyle name="20% - 강조색5 2 2 3 4" xfId="1179"/>
    <cellStyle name="20% - 강조색5 2 2 3 4 2" xfId="2894"/>
    <cellStyle name="20% - 강조색5 2 2 3 5" xfId="2069"/>
    <cellStyle name="20% - 강조색5 2 2 4" xfId="290"/>
    <cellStyle name="20% - 강조색5 2 2 4 2" xfId="793"/>
    <cellStyle name="20% - 강조색5 2 2 4 2 2" xfId="1569"/>
    <cellStyle name="20% - 강조색5 2 2 4 2 2 2" xfId="3284"/>
    <cellStyle name="20% - 강조색5 2 2 4 2 3" xfId="2508"/>
    <cellStyle name="20% - 강조색5 2 2 4 3" xfId="1181"/>
    <cellStyle name="20% - 강조색5 2 2 4 3 2" xfId="2896"/>
    <cellStyle name="20% - 강조색5 2 2 4 4" xfId="2071"/>
    <cellStyle name="20% - 강조색5 2 2 5" xfId="633"/>
    <cellStyle name="20% - 강조색5 2 2 5 2" xfId="1409"/>
    <cellStyle name="20% - 강조색5 2 2 5 2 2" xfId="3124"/>
    <cellStyle name="20% - 강조색5 2 2 5 3" xfId="2348"/>
    <cellStyle name="20% - 강조색5 2 2 6" xfId="1021"/>
    <cellStyle name="20% - 강조색5 2 2 6 2" xfId="2736"/>
    <cellStyle name="20% - 강조색5 2 2 7" xfId="1891"/>
    <cellStyle name="20% - 강조색5 2 3" xfId="135"/>
    <cellStyle name="20% - 강조색5 2 3 2" xfId="291"/>
    <cellStyle name="20% - 강조색5 2 3 2 2" xfId="794"/>
    <cellStyle name="20% - 강조색5 2 3 2 2 2" xfId="1570"/>
    <cellStyle name="20% - 강조색5 2 3 2 2 2 2" xfId="3285"/>
    <cellStyle name="20% - 강조색5 2 3 2 2 3" xfId="2509"/>
    <cellStyle name="20% - 강조색5 2 3 2 3" xfId="1182"/>
    <cellStyle name="20% - 강조색5 2 3 2 3 2" xfId="2897"/>
    <cellStyle name="20% - 강조색5 2 3 2 4" xfId="2072"/>
    <cellStyle name="20% - 강조색5 2 3 3" xfId="666"/>
    <cellStyle name="20% - 강조색5 2 3 3 2" xfId="1442"/>
    <cellStyle name="20% - 강조색5 2 3 3 2 2" xfId="3157"/>
    <cellStyle name="20% - 강조색5 2 3 3 3" xfId="2381"/>
    <cellStyle name="20% - 강조색5 2 3 4" xfId="1054"/>
    <cellStyle name="20% - 강조색5 2 3 4 2" xfId="2769"/>
    <cellStyle name="20% - 강조색5 2 3 5" xfId="1926"/>
    <cellStyle name="20% - 강조색5 2 4" xfId="292"/>
    <cellStyle name="20% - 강조색5 2 4 2" xfId="293"/>
    <cellStyle name="20% - 강조색5 2 4 2 2" xfId="796"/>
    <cellStyle name="20% - 강조색5 2 4 2 2 2" xfId="1572"/>
    <cellStyle name="20% - 강조색5 2 4 2 2 2 2" xfId="3287"/>
    <cellStyle name="20% - 강조색5 2 4 2 2 3" xfId="2511"/>
    <cellStyle name="20% - 강조색5 2 4 2 3" xfId="1184"/>
    <cellStyle name="20% - 강조색5 2 4 2 3 2" xfId="2899"/>
    <cellStyle name="20% - 강조색5 2 4 2 4" xfId="2074"/>
    <cellStyle name="20% - 강조색5 2 4 3" xfId="795"/>
    <cellStyle name="20% - 강조색5 2 4 3 2" xfId="1571"/>
    <cellStyle name="20% - 강조색5 2 4 3 2 2" xfId="3286"/>
    <cellStyle name="20% - 강조색5 2 4 3 3" xfId="2510"/>
    <cellStyle name="20% - 강조색5 2 4 4" xfId="1183"/>
    <cellStyle name="20% - 강조색5 2 4 4 2" xfId="2898"/>
    <cellStyle name="20% - 강조색5 2 4 5" xfId="2073"/>
    <cellStyle name="20% - 강조색5 2 5" xfId="294"/>
    <cellStyle name="20% - 강조색5 2 5 2" xfId="797"/>
    <cellStyle name="20% - 강조색5 2 5 2 2" xfId="1573"/>
    <cellStyle name="20% - 강조색5 2 5 2 2 2" xfId="3288"/>
    <cellStyle name="20% - 강조색5 2 5 2 3" xfId="2512"/>
    <cellStyle name="20% - 강조색5 2 5 3" xfId="1185"/>
    <cellStyle name="20% - 강조색5 2 5 3 2" xfId="2900"/>
    <cellStyle name="20% - 강조색5 2 5 4" xfId="2075"/>
    <cellStyle name="20% - 강조색5 2 6" xfId="602"/>
    <cellStyle name="20% - 강조색5 2 6 2" xfId="1378"/>
    <cellStyle name="20% - 강조색5 2 6 2 2" xfId="3093"/>
    <cellStyle name="20% - 강조색5 2 6 3" xfId="2317"/>
    <cellStyle name="20% - 강조색5 2 7" xfId="990"/>
    <cellStyle name="20% - 강조색5 2 7 2" xfId="2705"/>
    <cellStyle name="20% - 강조색5 2 8" xfId="1860"/>
    <cellStyle name="20% - 강조색5 3" xfId="78"/>
    <cellStyle name="20% - 강조색5 3 2" xfId="148"/>
    <cellStyle name="20% - 강조색5 3 2 2" xfId="295"/>
    <cellStyle name="20% - 강조색5 3 2 2 2" xfId="798"/>
    <cellStyle name="20% - 강조색5 3 2 2 2 2" xfId="1574"/>
    <cellStyle name="20% - 강조색5 3 2 2 2 2 2" xfId="3289"/>
    <cellStyle name="20% - 강조색5 3 2 2 2 3" xfId="2513"/>
    <cellStyle name="20% - 강조색5 3 2 2 3" xfId="1186"/>
    <cellStyle name="20% - 강조색5 3 2 2 3 2" xfId="2901"/>
    <cellStyle name="20% - 강조색5 3 2 2 4" xfId="2076"/>
    <cellStyle name="20% - 강조색5 3 2 3" xfId="678"/>
    <cellStyle name="20% - 강조색5 3 2 3 2" xfId="1454"/>
    <cellStyle name="20% - 강조색5 3 2 3 2 2" xfId="3169"/>
    <cellStyle name="20% - 강조색5 3 2 3 3" xfId="2393"/>
    <cellStyle name="20% - 강조색5 3 2 4" xfId="1066"/>
    <cellStyle name="20% - 강조색5 3 2 4 2" xfId="2781"/>
    <cellStyle name="20% - 강조색5 3 2 5" xfId="1938"/>
    <cellStyle name="20% - 강조색5 3 3" xfId="296"/>
    <cellStyle name="20% - 강조색5 3 3 2" xfId="297"/>
    <cellStyle name="20% - 강조색5 3 3 2 2" xfId="800"/>
    <cellStyle name="20% - 강조색5 3 3 2 2 2" xfId="1576"/>
    <cellStyle name="20% - 강조색5 3 3 2 2 2 2" xfId="3291"/>
    <cellStyle name="20% - 강조색5 3 3 2 2 3" xfId="2515"/>
    <cellStyle name="20% - 강조색5 3 3 2 3" xfId="1188"/>
    <cellStyle name="20% - 강조색5 3 3 2 3 2" xfId="2903"/>
    <cellStyle name="20% - 강조색5 3 3 2 4" xfId="2078"/>
    <cellStyle name="20% - 강조색5 3 3 3" xfId="799"/>
    <cellStyle name="20% - 강조색5 3 3 3 2" xfId="1575"/>
    <cellStyle name="20% - 강조색5 3 3 3 2 2" xfId="3290"/>
    <cellStyle name="20% - 강조색5 3 3 3 3" xfId="2514"/>
    <cellStyle name="20% - 강조색5 3 3 4" xfId="1187"/>
    <cellStyle name="20% - 강조색5 3 3 4 2" xfId="2902"/>
    <cellStyle name="20% - 강조색5 3 3 5" xfId="2077"/>
    <cellStyle name="20% - 강조색5 3 4" xfId="298"/>
    <cellStyle name="20% - 강조색5 3 4 2" xfId="801"/>
    <cellStyle name="20% - 강조색5 3 4 2 2" xfId="1577"/>
    <cellStyle name="20% - 강조색5 3 4 2 2 2" xfId="3292"/>
    <cellStyle name="20% - 강조색5 3 4 2 3" xfId="2516"/>
    <cellStyle name="20% - 강조색5 3 4 3" xfId="1189"/>
    <cellStyle name="20% - 강조색5 3 4 3 2" xfId="2904"/>
    <cellStyle name="20% - 강조색5 3 4 4" xfId="2079"/>
    <cellStyle name="20% - 강조색5 3 5" xfId="615"/>
    <cellStyle name="20% - 강조색5 3 5 2" xfId="1391"/>
    <cellStyle name="20% - 강조색5 3 5 2 2" xfId="3106"/>
    <cellStyle name="20% - 강조색5 3 5 3" xfId="2330"/>
    <cellStyle name="20% - 강조색5 3 6" xfId="1003"/>
    <cellStyle name="20% - 강조색5 3 6 2" xfId="2718"/>
    <cellStyle name="20% - 강조색5 3 7" xfId="1873"/>
    <cellStyle name="20% - 강조색5 4" xfId="114"/>
    <cellStyle name="20% - 강조색5 4 2" xfId="299"/>
    <cellStyle name="20% - 강조색5 4 2 2" xfId="802"/>
    <cellStyle name="20% - 강조색5 4 2 2 2" xfId="1578"/>
    <cellStyle name="20% - 강조색5 4 2 2 2 2" xfId="3293"/>
    <cellStyle name="20% - 강조색5 4 2 2 3" xfId="2517"/>
    <cellStyle name="20% - 강조색5 4 2 3" xfId="1190"/>
    <cellStyle name="20% - 강조색5 4 2 3 2" xfId="2905"/>
    <cellStyle name="20% - 강조색5 4 2 4" xfId="2080"/>
    <cellStyle name="20% - 강조색5 4 3" xfId="651"/>
    <cellStyle name="20% - 강조색5 4 3 2" xfId="1427"/>
    <cellStyle name="20% - 강조색5 4 3 2 2" xfId="3142"/>
    <cellStyle name="20% - 강조색5 4 3 3" xfId="2366"/>
    <cellStyle name="20% - 강조색5 4 4" xfId="1039"/>
    <cellStyle name="20% - 강조색5 4 4 2" xfId="2754"/>
    <cellStyle name="20% - 강조색5 4 5" xfId="1909"/>
    <cellStyle name="20% - 강조색5 5" xfId="300"/>
    <cellStyle name="20% - 강조색5 5 2" xfId="301"/>
    <cellStyle name="20% - 강조색5 5 2 2" xfId="804"/>
    <cellStyle name="20% - 강조색5 5 2 2 2" xfId="1580"/>
    <cellStyle name="20% - 강조색5 5 2 2 2 2" xfId="3295"/>
    <cellStyle name="20% - 강조색5 5 2 2 3" xfId="2519"/>
    <cellStyle name="20% - 강조색5 5 2 3" xfId="1192"/>
    <cellStyle name="20% - 강조색5 5 2 3 2" xfId="2907"/>
    <cellStyle name="20% - 강조색5 5 2 4" xfId="2082"/>
    <cellStyle name="20% - 강조색5 5 3" xfId="803"/>
    <cellStyle name="20% - 강조색5 5 3 2" xfId="1579"/>
    <cellStyle name="20% - 강조색5 5 3 2 2" xfId="3294"/>
    <cellStyle name="20% - 강조색5 5 3 3" xfId="2518"/>
    <cellStyle name="20% - 강조색5 5 4" xfId="1191"/>
    <cellStyle name="20% - 강조색5 5 4 2" xfId="2906"/>
    <cellStyle name="20% - 강조색5 5 5" xfId="2081"/>
    <cellStyle name="20% - 강조색5 6" xfId="302"/>
    <cellStyle name="20% - 강조색5 6 2" xfId="805"/>
    <cellStyle name="20% - 강조색5 6 2 2" xfId="1581"/>
    <cellStyle name="20% - 강조색5 6 2 2 2" xfId="3296"/>
    <cellStyle name="20% - 강조색5 6 2 3" xfId="2520"/>
    <cellStyle name="20% - 강조색5 6 3" xfId="1193"/>
    <cellStyle name="20% - 강조색5 6 3 2" xfId="2908"/>
    <cellStyle name="20% - 강조색5 6 4" xfId="2083"/>
    <cellStyle name="20% - 강조색5 7" xfId="583"/>
    <cellStyle name="20% - 강조색5 7 2" xfId="1359"/>
    <cellStyle name="20% - 강조색5 7 2 2" xfId="3074"/>
    <cellStyle name="20% - 강조색5 7 3" xfId="2298"/>
    <cellStyle name="20% - 강조색5 8" xfId="971"/>
    <cellStyle name="20% - 강조색5 8 2" xfId="2686"/>
    <cellStyle name="20% - 강조색5 9" xfId="1821"/>
    <cellStyle name="20% - 강조색6" xfId="46" builtinId="50" customBuiltin="1"/>
    <cellStyle name="20% - 강조색6 2" xfId="65"/>
    <cellStyle name="20% - 강조색6 2 2" xfId="98"/>
    <cellStyle name="20% - 강조색6 2 2 2" xfId="168"/>
    <cellStyle name="20% - 강조색6 2 2 2 2" xfId="303"/>
    <cellStyle name="20% - 강조색6 2 2 2 2 2" xfId="806"/>
    <cellStyle name="20% - 강조색6 2 2 2 2 2 2" xfId="1582"/>
    <cellStyle name="20% - 강조색6 2 2 2 2 2 2 2" xfId="3297"/>
    <cellStyle name="20% - 강조색6 2 2 2 2 2 3" xfId="2521"/>
    <cellStyle name="20% - 강조색6 2 2 2 2 3" xfId="1194"/>
    <cellStyle name="20% - 강조색6 2 2 2 2 3 2" xfId="2909"/>
    <cellStyle name="20% - 강조색6 2 2 2 2 4" xfId="2084"/>
    <cellStyle name="20% - 강조색6 2 2 2 3" xfId="695"/>
    <cellStyle name="20% - 강조색6 2 2 2 3 2" xfId="1471"/>
    <cellStyle name="20% - 강조색6 2 2 2 3 2 2" xfId="3186"/>
    <cellStyle name="20% - 강조색6 2 2 2 3 3" xfId="2410"/>
    <cellStyle name="20% - 강조색6 2 2 2 4" xfId="1083"/>
    <cellStyle name="20% - 강조색6 2 2 2 4 2" xfId="2798"/>
    <cellStyle name="20% - 강조색6 2 2 2 5" xfId="1956"/>
    <cellStyle name="20% - 강조색6 2 2 3" xfId="304"/>
    <cellStyle name="20% - 강조색6 2 2 3 2" xfId="305"/>
    <cellStyle name="20% - 강조색6 2 2 3 2 2" xfId="808"/>
    <cellStyle name="20% - 강조색6 2 2 3 2 2 2" xfId="1584"/>
    <cellStyle name="20% - 강조색6 2 2 3 2 2 2 2" xfId="3299"/>
    <cellStyle name="20% - 강조색6 2 2 3 2 2 3" xfId="2523"/>
    <cellStyle name="20% - 강조색6 2 2 3 2 3" xfId="1196"/>
    <cellStyle name="20% - 강조색6 2 2 3 2 3 2" xfId="2911"/>
    <cellStyle name="20% - 강조색6 2 2 3 2 4" xfId="2086"/>
    <cellStyle name="20% - 강조색6 2 2 3 3" xfId="807"/>
    <cellStyle name="20% - 강조색6 2 2 3 3 2" xfId="1583"/>
    <cellStyle name="20% - 강조색6 2 2 3 3 2 2" xfId="3298"/>
    <cellStyle name="20% - 강조색6 2 2 3 3 3" xfId="2522"/>
    <cellStyle name="20% - 강조색6 2 2 3 4" xfId="1195"/>
    <cellStyle name="20% - 강조색6 2 2 3 4 2" xfId="2910"/>
    <cellStyle name="20% - 강조색6 2 2 3 5" xfId="2085"/>
    <cellStyle name="20% - 강조색6 2 2 4" xfId="306"/>
    <cellStyle name="20% - 강조색6 2 2 4 2" xfId="809"/>
    <cellStyle name="20% - 강조색6 2 2 4 2 2" xfId="1585"/>
    <cellStyle name="20% - 강조색6 2 2 4 2 2 2" xfId="3300"/>
    <cellStyle name="20% - 강조색6 2 2 4 2 3" xfId="2524"/>
    <cellStyle name="20% - 강조색6 2 2 4 3" xfId="1197"/>
    <cellStyle name="20% - 강조색6 2 2 4 3 2" xfId="2912"/>
    <cellStyle name="20% - 강조색6 2 2 4 4" xfId="2087"/>
    <cellStyle name="20% - 강조색6 2 2 5" xfId="635"/>
    <cellStyle name="20% - 강조색6 2 2 5 2" xfId="1411"/>
    <cellStyle name="20% - 강조색6 2 2 5 2 2" xfId="3126"/>
    <cellStyle name="20% - 강조색6 2 2 5 3" xfId="2350"/>
    <cellStyle name="20% - 강조색6 2 2 6" xfId="1023"/>
    <cellStyle name="20% - 강조색6 2 2 6 2" xfId="2738"/>
    <cellStyle name="20% - 강조색6 2 2 7" xfId="1893"/>
    <cellStyle name="20% - 강조색6 2 3" xfId="137"/>
    <cellStyle name="20% - 강조색6 2 3 2" xfId="307"/>
    <cellStyle name="20% - 강조색6 2 3 2 2" xfId="810"/>
    <cellStyle name="20% - 강조색6 2 3 2 2 2" xfId="1586"/>
    <cellStyle name="20% - 강조색6 2 3 2 2 2 2" xfId="3301"/>
    <cellStyle name="20% - 강조색6 2 3 2 2 3" xfId="2525"/>
    <cellStyle name="20% - 강조색6 2 3 2 3" xfId="1198"/>
    <cellStyle name="20% - 강조색6 2 3 2 3 2" xfId="2913"/>
    <cellStyle name="20% - 강조색6 2 3 2 4" xfId="2088"/>
    <cellStyle name="20% - 강조색6 2 3 3" xfId="668"/>
    <cellStyle name="20% - 강조색6 2 3 3 2" xfId="1444"/>
    <cellStyle name="20% - 강조색6 2 3 3 2 2" xfId="3159"/>
    <cellStyle name="20% - 강조색6 2 3 3 3" xfId="2383"/>
    <cellStyle name="20% - 강조색6 2 3 4" xfId="1056"/>
    <cellStyle name="20% - 강조색6 2 3 4 2" xfId="2771"/>
    <cellStyle name="20% - 강조색6 2 3 5" xfId="1928"/>
    <cellStyle name="20% - 강조색6 2 4" xfId="308"/>
    <cellStyle name="20% - 강조색6 2 4 2" xfId="309"/>
    <cellStyle name="20% - 강조색6 2 4 2 2" xfId="812"/>
    <cellStyle name="20% - 강조색6 2 4 2 2 2" xfId="1588"/>
    <cellStyle name="20% - 강조색6 2 4 2 2 2 2" xfId="3303"/>
    <cellStyle name="20% - 강조색6 2 4 2 2 3" xfId="2527"/>
    <cellStyle name="20% - 강조색6 2 4 2 3" xfId="1200"/>
    <cellStyle name="20% - 강조색6 2 4 2 3 2" xfId="2915"/>
    <cellStyle name="20% - 강조색6 2 4 2 4" xfId="2090"/>
    <cellStyle name="20% - 강조색6 2 4 3" xfId="811"/>
    <cellStyle name="20% - 강조색6 2 4 3 2" xfId="1587"/>
    <cellStyle name="20% - 강조색6 2 4 3 2 2" xfId="3302"/>
    <cellStyle name="20% - 강조색6 2 4 3 3" xfId="2526"/>
    <cellStyle name="20% - 강조색6 2 4 4" xfId="1199"/>
    <cellStyle name="20% - 강조색6 2 4 4 2" xfId="2914"/>
    <cellStyle name="20% - 강조색6 2 4 5" xfId="2089"/>
    <cellStyle name="20% - 강조색6 2 5" xfId="310"/>
    <cellStyle name="20% - 강조색6 2 5 2" xfId="813"/>
    <cellStyle name="20% - 강조색6 2 5 2 2" xfId="1589"/>
    <cellStyle name="20% - 강조색6 2 5 2 2 2" xfId="3304"/>
    <cellStyle name="20% - 강조색6 2 5 2 3" xfId="2528"/>
    <cellStyle name="20% - 강조색6 2 5 3" xfId="1201"/>
    <cellStyle name="20% - 강조색6 2 5 3 2" xfId="2916"/>
    <cellStyle name="20% - 강조색6 2 5 4" xfId="2091"/>
    <cellStyle name="20% - 강조색6 2 6" xfId="604"/>
    <cellStyle name="20% - 강조색6 2 6 2" xfId="1380"/>
    <cellStyle name="20% - 강조색6 2 6 2 2" xfId="3095"/>
    <cellStyle name="20% - 강조색6 2 6 3" xfId="2319"/>
    <cellStyle name="20% - 강조색6 2 7" xfId="992"/>
    <cellStyle name="20% - 강조색6 2 7 2" xfId="2707"/>
    <cellStyle name="20% - 강조색6 2 8" xfId="1862"/>
    <cellStyle name="20% - 강조색6 3" xfId="81"/>
    <cellStyle name="20% - 강조색6 3 2" xfId="151"/>
    <cellStyle name="20% - 강조색6 3 2 2" xfId="311"/>
    <cellStyle name="20% - 강조색6 3 2 2 2" xfId="814"/>
    <cellStyle name="20% - 강조색6 3 2 2 2 2" xfId="1590"/>
    <cellStyle name="20% - 강조색6 3 2 2 2 2 2" xfId="3305"/>
    <cellStyle name="20% - 강조색6 3 2 2 2 3" xfId="2529"/>
    <cellStyle name="20% - 강조색6 3 2 2 3" xfId="1202"/>
    <cellStyle name="20% - 강조색6 3 2 2 3 2" xfId="2917"/>
    <cellStyle name="20% - 강조색6 3 2 2 4" xfId="2092"/>
    <cellStyle name="20% - 강조색6 3 2 3" xfId="680"/>
    <cellStyle name="20% - 강조색6 3 2 3 2" xfId="1456"/>
    <cellStyle name="20% - 강조색6 3 2 3 2 2" xfId="3171"/>
    <cellStyle name="20% - 강조색6 3 2 3 3" xfId="2395"/>
    <cellStyle name="20% - 강조색6 3 2 4" xfId="1068"/>
    <cellStyle name="20% - 강조색6 3 2 4 2" xfId="2783"/>
    <cellStyle name="20% - 강조색6 3 2 5" xfId="1941"/>
    <cellStyle name="20% - 강조색6 3 3" xfId="312"/>
    <cellStyle name="20% - 강조색6 3 3 2" xfId="313"/>
    <cellStyle name="20% - 강조색6 3 3 2 2" xfId="816"/>
    <cellStyle name="20% - 강조색6 3 3 2 2 2" xfId="1592"/>
    <cellStyle name="20% - 강조색6 3 3 2 2 2 2" xfId="3307"/>
    <cellStyle name="20% - 강조색6 3 3 2 2 3" xfId="2531"/>
    <cellStyle name="20% - 강조색6 3 3 2 3" xfId="1204"/>
    <cellStyle name="20% - 강조색6 3 3 2 3 2" xfId="2919"/>
    <cellStyle name="20% - 강조색6 3 3 2 4" xfId="2094"/>
    <cellStyle name="20% - 강조색6 3 3 3" xfId="815"/>
    <cellStyle name="20% - 강조색6 3 3 3 2" xfId="1591"/>
    <cellStyle name="20% - 강조색6 3 3 3 2 2" xfId="3306"/>
    <cellStyle name="20% - 강조색6 3 3 3 3" xfId="2530"/>
    <cellStyle name="20% - 강조색6 3 3 4" xfId="1203"/>
    <cellStyle name="20% - 강조색6 3 3 4 2" xfId="2918"/>
    <cellStyle name="20% - 강조색6 3 3 5" xfId="2093"/>
    <cellStyle name="20% - 강조색6 3 4" xfId="314"/>
    <cellStyle name="20% - 강조색6 3 4 2" xfId="817"/>
    <cellStyle name="20% - 강조색6 3 4 2 2" xfId="1593"/>
    <cellStyle name="20% - 강조색6 3 4 2 2 2" xfId="3308"/>
    <cellStyle name="20% - 강조색6 3 4 2 3" xfId="2532"/>
    <cellStyle name="20% - 강조색6 3 4 3" xfId="1205"/>
    <cellStyle name="20% - 강조색6 3 4 3 2" xfId="2920"/>
    <cellStyle name="20% - 강조색6 3 4 4" xfId="2095"/>
    <cellStyle name="20% - 강조색6 3 5" xfId="618"/>
    <cellStyle name="20% - 강조색6 3 5 2" xfId="1394"/>
    <cellStyle name="20% - 강조색6 3 5 2 2" xfId="3109"/>
    <cellStyle name="20% - 강조색6 3 5 3" xfId="2333"/>
    <cellStyle name="20% - 강조색6 3 6" xfId="1006"/>
    <cellStyle name="20% - 강조색6 3 6 2" xfId="2721"/>
    <cellStyle name="20% - 강조색6 3 7" xfId="1876"/>
    <cellStyle name="20% - 강조색6 4" xfId="116"/>
    <cellStyle name="20% - 강조색6 4 2" xfId="315"/>
    <cellStyle name="20% - 강조색6 4 2 2" xfId="818"/>
    <cellStyle name="20% - 강조색6 4 2 2 2" xfId="1594"/>
    <cellStyle name="20% - 강조색6 4 2 2 2 2" xfId="3309"/>
    <cellStyle name="20% - 강조색6 4 2 2 3" xfId="2533"/>
    <cellStyle name="20% - 강조색6 4 2 3" xfId="1206"/>
    <cellStyle name="20% - 강조색6 4 2 3 2" xfId="2921"/>
    <cellStyle name="20% - 강조색6 4 2 4" xfId="2096"/>
    <cellStyle name="20% - 강조색6 4 3" xfId="653"/>
    <cellStyle name="20% - 강조색6 4 3 2" xfId="1429"/>
    <cellStyle name="20% - 강조색6 4 3 2 2" xfId="3144"/>
    <cellStyle name="20% - 강조색6 4 3 3" xfId="2368"/>
    <cellStyle name="20% - 강조색6 4 4" xfId="1041"/>
    <cellStyle name="20% - 강조색6 4 4 2" xfId="2756"/>
    <cellStyle name="20% - 강조색6 4 5" xfId="1911"/>
    <cellStyle name="20% - 강조색6 5" xfId="316"/>
    <cellStyle name="20% - 강조색6 5 2" xfId="317"/>
    <cellStyle name="20% - 강조색6 5 2 2" xfId="820"/>
    <cellStyle name="20% - 강조색6 5 2 2 2" xfId="1596"/>
    <cellStyle name="20% - 강조색6 5 2 2 2 2" xfId="3311"/>
    <cellStyle name="20% - 강조색6 5 2 2 3" xfId="2535"/>
    <cellStyle name="20% - 강조색6 5 2 3" xfId="1208"/>
    <cellStyle name="20% - 강조색6 5 2 3 2" xfId="2923"/>
    <cellStyle name="20% - 강조색6 5 2 4" xfId="2098"/>
    <cellStyle name="20% - 강조색6 5 3" xfId="819"/>
    <cellStyle name="20% - 강조색6 5 3 2" xfId="1595"/>
    <cellStyle name="20% - 강조색6 5 3 2 2" xfId="3310"/>
    <cellStyle name="20% - 강조색6 5 3 3" xfId="2534"/>
    <cellStyle name="20% - 강조색6 5 4" xfId="1207"/>
    <cellStyle name="20% - 강조색6 5 4 2" xfId="2922"/>
    <cellStyle name="20% - 강조색6 5 5" xfId="2097"/>
    <cellStyle name="20% - 강조색6 6" xfId="318"/>
    <cellStyle name="20% - 강조색6 6 2" xfId="821"/>
    <cellStyle name="20% - 강조색6 6 2 2" xfId="1597"/>
    <cellStyle name="20% - 강조색6 6 2 2 2" xfId="3312"/>
    <cellStyle name="20% - 강조색6 6 2 3" xfId="2536"/>
    <cellStyle name="20% - 강조색6 6 3" xfId="1209"/>
    <cellStyle name="20% - 강조색6 6 3 2" xfId="2924"/>
    <cellStyle name="20% - 강조색6 6 4" xfId="2099"/>
    <cellStyle name="20% - 강조색6 7" xfId="586"/>
    <cellStyle name="20% - 강조색6 7 2" xfId="1362"/>
    <cellStyle name="20% - 강조색6 7 2 2" xfId="3077"/>
    <cellStyle name="20% - 강조색6 7 3" xfId="2301"/>
    <cellStyle name="20% - 강조색6 8" xfId="974"/>
    <cellStyle name="20% - 강조색6 8 2" xfId="2689"/>
    <cellStyle name="20% - 강조색6 9" xfId="1824"/>
    <cellStyle name="40% - 강조색1" xfId="27" builtinId="31" customBuiltin="1"/>
    <cellStyle name="40% - 강조색1 2" xfId="56"/>
    <cellStyle name="40% - 강조색1 2 2" xfId="89"/>
    <cellStyle name="40% - 강조색1 2 2 2" xfId="159"/>
    <cellStyle name="40% - 강조색1 2 2 2 2" xfId="319"/>
    <cellStyle name="40% - 강조색1 2 2 2 2 2" xfId="822"/>
    <cellStyle name="40% - 강조색1 2 2 2 2 2 2" xfId="1598"/>
    <cellStyle name="40% - 강조색1 2 2 2 2 2 2 2" xfId="3313"/>
    <cellStyle name="40% - 강조색1 2 2 2 2 2 3" xfId="2537"/>
    <cellStyle name="40% - 강조색1 2 2 2 2 3" xfId="1210"/>
    <cellStyle name="40% - 강조색1 2 2 2 2 3 2" xfId="2925"/>
    <cellStyle name="40% - 강조색1 2 2 2 2 4" xfId="2100"/>
    <cellStyle name="40% - 강조색1 2 2 2 3" xfId="686"/>
    <cellStyle name="40% - 강조색1 2 2 2 3 2" xfId="1462"/>
    <cellStyle name="40% - 강조색1 2 2 2 3 2 2" xfId="3177"/>
    <cellStyle name="40% - 강조색1 2 2 2 3 3" xfId="2401"/>
    <cellStyle name="40% - 강조색1 2 2 2 4" xfId="1074"/>
    <cellStyle name="40% - 강조색1 2 2 2 4 2" xfId="2789"/>
    <cellStyle name="40% - 강조색1 2 2 2 5" xfId="1947"/>
    <cellStyle name="40% - 강조색1 2 2 3" xfId="320"/>
    <cellStyle name="40% - 강조색1 2 2 3 2" xfId="321"/>
    <cellStyle name="40% - 강조색1 2 2 3 2 2" xfId="824"/>
    <cellStyle name="40% - 강조색1 2 2 3 2 2 2" xfId="1600"/>
    <cellStyle name="40% - 강조색1 2 2 3 2 2 2 2" xfId="3315"/>
    <cellStyle name="40% - 강조색1 2 2 3 2 2 3" xfId="2539"/>
    <cellStyle name="40% - 강조색1 2 2 3 2 3" xfId="1212"/>
    <cellStyle name="40% - 강조색1 2 2 3 2 3 2" xfId="2927"/>
    <cellStyle name="40% - 강조색1 2 2 3 2 4" xfId="2102"/>
    <cellStyle name="40% - 강조색1 2 2 3 3" xfId="823"/>
    <cellStyle name="40% - 강조색1 2 2 3 3 2" xfId="1599"/>
    <cellStyle name="40% - 강조색1 2 2 3 3 2 2" xfId="3314"/>
    <cellStyle name="40% - 강조색1 2 2 3 3 3" xfId="2538"/>
    <cellStyle name="40% - 강조색1 2 2 3 4" xfId="1211"/>
    <cellStyle name="40% - 강조색1 2 2 3 4 2" xfId="2926"/>
    <cellStyle name="40% - 강조색1 2 2 3 5" xfId="2101"/>
    <cellStyle name="40% - 강조색1 2 2 4" xfId="322"/>
    <cellStyle name="40% - 강조색1 2 2 4 2" xfId="825"/>
    <cellStyle name="40% - 강조색1 2 2 4 2 2" xfId="1601"/>
    <cellStyle name="40% - 강조색1 2 2 4 2 2 2" xfId="3316"/>
    <cellStyle name="40% - 강조색1 2 2 4 2 3" xfId="2540"/>
    <cellStyle name="40% - 강조색1 2 2 4 3" xfId="1213"/>
    <cellStyle name="40% - 강조색1 2 2 4 3 2" xfId="2928"/>
    <cellStyle name="40% - 강조색1 2 2 4 4" xfId="2103"/>
    <cellStyle name="40% - 강조색1 2 2 5" xfId="626"/>
    <cellStyle name="40% - 강조색1 2 2 5 2" xfId="1402"/>
    <cellStyle name="40% - 강조색1 2 2 5 2 2" xfId="3117"/>
    <cellStyle name="40% - 강조색1 2 2 5 3" xfId="2341"/>
    <cellStyle name="40% - 강조색1 2 2 6" xfId="1014"/>
    <cellStyle name="40% - 강조색1 2 2 6 2" xfId="2729"/>
    <cellStyle name="40% - 강조색1 2 2 7" xfId="1884"/>
    <cellStyle name="40% - 강조색1 2 3" xfId="128"/>
    <cellStyle name="40% - 강조색1 2 3 2" xfId="323"/>
    <cellStyle name="40% - 강조색1 2 3 2 2" xfId="826"/>
    <cellStyle name="40% - 강조색1 2 3 2 2 2" xfId="1602"/>
    <cellStyle name="40% - 강조색1 2 3 2 2 2 2" xfId="3317"/>
    <cellStyle name="40% - 강조색1 2 3 2 2 3" xfId="2541"/>
    <cellStyle name="40% - 강조색1 2 3 2 3" xfId="1214"/>
    <cellStyle name="40% - 강조색1 2 3 2 3 2" xfId="2929"/>
    <cellStyle name="40% - 강조색1 2 3 2 4" xfId="2104"/>
    <cellStyle name="40% - 강조색1 2 3 3" xfId="659"/>
    <cellStyle name="40% - 강조색1 2 3 3 2" xfId="1435"/>
    <cellStyle name="40% - 강조색1 2 3 3 2 2" xfId="3150"/>
    <cellStyle name="40% - 강조색1 2 3 3 3" xfId="2374"/>
    <cellStyle name="40% - 강조색1 2 3 4" xfId="1047"/>
    <cellStyle name="40% - 강조색1 2 3 4 2" xfId="2762"/>
    <cellStyle name="40% - 강조색1 2 3 5" xfId="1919"/>
    <cellStyle name="40% - 강조색1 2 4" xfId="324"/>
    <cellStyle name="40% - 강조색1 2 4 2" xfId="325"/>
    <cellStyle name="40% - 강조색1 2 4 2 2" xfId="828"/>
    <cellStyle name="40% - 강조색1 2 4 2 2 2" xfId="1604"/>
    <cellStyle name="40% - 강조색1 2 4 2 2 2 2" xfId="3319"/>
    <cellStyle name="40% - 강조색1 2 4 2 2 3" xfId="2543"/>
    <cellStyle name="40% - 강조색1 2 4 2 3" xfId="1216"/>
    <cellStyle name="40% - 강조색1 2 4 2 3 2" xfId="2931"/>
    <cellStyle name="40% - 강조색1 2 4 2 4" xfId="2106"/>
    <cellStyle name="40% - 강조색1 2 4 3" xfId="827"/>
    <cellStyle name="40% - 강조색1 2 4 3 2" xfId="1603"/>
    <cellStyle name="40% - 강조색1 2 4 3 2 2" xfId="3318"/>
    <cellStyle name="40% - 강조색1 2 4 3 3" xfId="2542"/>
    <cellStyle name="40% - 강조색1 2 4 4" xfId="1215"/>
    <cellStyle name="40% - 강조색1 2 4 4 2" xfId="2930"/>
    <cellStyle name="40% - 강조색1 2 4 5" xfId="2105"/>
    <cellStyle name="40% - 강조색1 2 5" xfId="326"/>
    <cellStyle name="40% - 강조색1 2 5 2" xfId="829"/>
    <cellStyle name="40% - 강조색1 2 5 2 2" xfId="1605"/>
    <cellStyle name="40% - 강조색1 2 5 2 2 2" xfId="3320"/>
    <cellStyle name="40% - 강조색1 2 5 2 3" xfId="2544"/>
    <cellStyle name="40% - 강조색1 2 5 3" xfId="1217"/>
    <cellStyle name="40% - 강조색1 2 5 3 2" xfId="2932"/>
    <cellStyle name="40% - 강조색1 2 5 4" xfId="2107"/>
    <cellStyle name="40% - 강조색1 2 6" xfId="595"/>
    <cellStyle name="40% - 강조색1 2 6 2" xfId="1371"/>
    <cellStyle name="40% - 강조색1 2 6 2 2" xfId="3086"/>
    <cellStyle name="40% - 강조색1 2 6 3" xfId="2310"/>
    <cellStyle name="40% - 강조색1 2 7" xfId="983"/>
    <cellStyle name="40% - 강조색1 2 7 2" xfId="2698"/>
    <cellStyle name="40% - 강조색1 2 8" xfId="1853"/>
    <cellStyle name="40% - 강조색1 3" xfId="71"/>
    <cellStyle name="40% - 강조색1 3 2" xfId="141"/>
    <cellStyle name="40% - 강조색1 3 2 2" xfId="327"/>
    <cellStyle name="40% - 강조색1 3 2 2 2" xfId="830"/>
    <cellStyle name="40% - 강조색1 3 2 2 2 2" xfId="1606"/>
    <cellStyle name="40% - 강조색1 3 2 2 2 2 2" xfId="3321"/>
    <cellStyle name="40% - 강조색1 3 2 2 2 3" xfId="2545"/>
    <cellStyle name="40% - 강조색1 3 2 2 3" xfId="1218"/>
    <cellStyle name="40% - 강조색1 3 2 2 3 2" xfId="2933"/>
    <cellStyle name="40% - 강조색1 3 2 2 4" xfId="2108"/>
    <cellStyle name="40% - 강조색1 3 2 3" xfId="671"/>
    <cellStyle name="40% - 강조색1 3 2 3 2" xfId="1447"/>
    <cellStyle name="40% - 강조색1 3 2 3 2 2" xfId="3162"/>
    <cellStyle name="40% - 강조색1 3 2 3 3" xfId="2386"/>
    <cellStyle name="40% - 강조색1 3 2 4" xfId="1059"/>
    <cellStyle name="40% - 강조색1 3 2 4 2" xfId="2774"/>
    <cellStyle name="40% - 강조색1 3 2 5" xfId="1931"/>
    <cellStyle name="40% - 강조색1 3 3" xfId="328"/>
    <cellStyle name="40% - 강조색1 3 3 2" xfId="329"/>
    <cellStyle name="40% - 강조색1 3 3 2 2" xfId="832"/>
    <cellStyle name="40% - 강조색1 3 3 2 2 2" xfId="1608"/>
    <cellStyle name="40% - 강조색1 3 3 2 2 2 2" xfId="3323"/>
    <cellStyle name="40% - 강조색1 3 3 2 2 3" xfId="2547"/>
    <cellStyle name="40% - 강조색1 3 3 2 3" xfId="1220"/>
    <cellStyle name="40% - 강조색1 3 3 2 3 2" xfId="2935"/>
    <cellStyle name="40% - 강조색1 3 3 2 4" xfId="2110"/>
    <cellStyle name="40% - 강조색1 3 3 3" xfId="831"/>
    <cellStyle name="40% - 강조색1 3 3 3 2" xfId="1607"/>
    <cellStyle name="40% - 강조색1 3 3 3 2 2" xfId="3322"/>
    <cellStyle name="40% - 강조색1 3 3 3 3" xfId="2546"/>
    <cellStyle name="40% - 강조색1 3 3 4" xfId="1219"/>
    <cellStyle name="40% - 강조색1 3 3 4 2" xfId="2934"/>
    <cellStyle name="40% - 강조색1 3 3 5" xfId="2109"/>
    <cellStyle name="40% - 강조색1 3 4" xfId="330"/>
    <cellStyle name="40% - 강조색1 3 4 2" xfId="833"/>
    <cellStyle name="40% - 강조색1 3 4 2 2" xfId="1609"/>
    <cellStyle name="40% - 강조색1 3 4 2 2 2" xfId="3324"/>
    <cellStyle name="40% - 강조색1 3 4 2 3" xfId="2548"/>
    <cellStyle name="40% - 강조색1 3 4 3" xfId="1221"/>
    <cellStyle name="40% - 강조색1 3 4 3 2" xfId="2936"/>
    <cellStyle name="40% - 강조색1 3 4 4" xfId="2111"/>
    <cellStyle name="40% - 강조색1 3 5" xfId="608"/>
    <cellStyle name="40% - 강조색1 3 5 2" xfId="1384"/>
    <cellStyle name="40% - 강조색1 3 5 2 2" xfId="3099"/>
    <cellStyle name="40% - 강조색1 3 5 3" xfId="2323"/>
    <cellStyle name="40% - 강조색1 3 6" xfId="996"/>
    <cellStyle name="40% - 강조색1 3 6 2" xfId="2711"/>
    <cellStyle name="40% - 강조색1 3 7" xfId="1866"/>
    <cellStyle name="40% - 강조색1 4" xfId="107"/>
    <cellStyle name="40% - 강조색1 4 2" xfId="331"/>
    <cellStyle name="40% - 강조색1 4 2 2" xfId="834"/>
    <cellStyle name="40% - 강조색1 4 2 2 2" xfId="1610"/>
    <cellStyle name="40% - 강조색1 4 2 2 2 2" xfId="3325"/>
    <cellStyle name="40% - 강조색1 4 2 2 3" xfId="2549"/>
    <cellStyle name="40% - 강조색1 4 2 3" xfId="1222"/>
    <cellStyle name="40% - 강조색1 4 2 3 2" xfId="2937"/>
    <cellStyle name="40% - 강조색1 4 2 4" xfId="2112"/>
    <cellStyle name="40% - 강조색1 4 3" xfId="644"/>
    <cellStyle name="40% - 강조색1 4 3 2" xfId="1420"/>
    <cellStyle name="40% - 강조색1 4 3 2 2" xfId="3135"/>
    <cellStyle name="40% - 강조색1 4 3 3" xfId="2359"/>
    <cellStyle name="40% - 강조색1 4 4" xfId="1032"/>
    <cellStyle name="40% - 강조색1 4 4 2" xfId="2747"/>
    <cellStyle name="40% - 강조색1 4 5" xfId="1902"/>
    <cellStyle name="40% - 강조색1 5" xfId="332"/>
    <cellStyle name="40% - 강조색1 5 2" xfId="333"/>
    <cellStyle name="40% - 강조색1 5 2 2" xfId="836"/>
    <cellStyle name="40% - 강조색1 5 2 2 2" xfId="1612"/>
    <cellStyle name="40% - 강조색1 5 2 2 2 2" xfId="3327"/>
    <cellStyle name="40% - 강조색1 5 2 2 3" xfId="2551"/>
    <cellStyle name="40% - 강조색1 5 2 3" xfId="1224"/>
    <cellStyle name="40% - 강조색1 5 2 3 2" xfId="2939"/>
    <cellStyle name="40% - 강조색1 5 2 4" xfId="2114"/>
    <cellStyle name="40% - 강조색1 5 3" xfId="835"/>
    <cellStyle name="40% - 강조색1 5 3 2" xfId="1611"/>
    <cellStyle name="40% - 강조색1 5 3 2 2" xfId="3326"/>
    <cellStyle name="40% - 강조색1 5 3 3" xfId="2550"/>
    <cellStyle name="40% - 강조색1 5 4" xfId="1223"/>
    <cellStyle name="40% - 강조색1 5 4 2" xfId="2938"/>
    <cellStyle name="40% - 강조색1 5 5" xfId="2113"/>
    <cellStyle name="40% - 강조색1 6" xfId="334"/>
    <cellStyle name="40% - 강조색1 6 2" xfId="837"/>
    <cellStyle name="40% - 강조색1 6 2 2" xfId="1613"/>
    <cellStyle name="40% - 강조색1 6 2 2 2" xfId="3328"/>
    <cellStyle name="40% - 강조색1 6 2 3" xfId="2552"/>
    <cellStyle name="40% - 강조색1 6 3" xfId="1225"/>
    <cellStyle name="40% - 강조색1 6 3 2" xfId="2940"/>
    <cellStyle name="40% - 강조색1 6 4" xfId="2115"/>
    <cellStyle name="40% - 강조색1 7" xfId="572"/>
    <cellStyle name="40% - 강조색1 7 2" xfId="1348"/>
    <cellStyle name="40% - 강조색1 7 2 2" xfId="3063"/>
    <cellStyle name="40% - 강조색1 7 3" xfId="2287"/>
    <cellStyle name="40% - 강조색1 8" xfId="960"/>
    <cellStyle name="40% - 강조색1 8 2" xfId="2675"/>
    <cellStyle name="40% - 강조색1 9" xfId="1810"/>
    <cellStyle name="40% - 강조색2" xfId="31" builtinId="35" customBuiltin="1"/>
    <cellStyle name="40% - 강조색2 2" xfId="58"/>
    <cellStyle name="40% - 강조색2 2 2" xfId="91"/>
    <cellStyle name="40% - 강조색2 2 2 2" xfId="161"/>
    <cellStyle name="40% - 강조색2 2 2 2 2" xfId="335"/>
    <cellStyle name="40% - 강조색2 2 2 2 2 2" xfId="838"/>
    <cellStyle name="40% - 강조색2 2 2 2 2 2 2" xfId="1614"/>
    <cellStyle name="40% - 강조색2 2 2 2 2 2 2 2" xfId="3329"/>
    <cellStyle name="40% - 강조색2 2 2 2 2 2 3" xfId="2553"/>
    <cellStyle name="40% - 강조색2 2 2 2 2 3" xfId="1226"/>
    <cellStyle name="40% - 강조색2 2 2 2 2 3 2" xfId="2941"/>
    <cellStyle name="40% - 강조색2 2 2 2 2 4" xfId="2116"/>
    <cellStyle name="40% - 강조색2 2 2 2 3" xfId="688"/>
    <cellStyle name="40% - 강조색2 2 2 2 3 2" xfId="1464"/>
    <cellStyle name="40% - 강조색2 2 2 2 3 2 2" xfId="3179"/>
    <cellStyle name="40% - 강조색2 2 2 2 3 3" xfId="2403"/>
    <cellStyle name="40% - 강조색2 2 2 2 4" xfId="1076"/>
    <cellStyle name="40% - 강조색2 2 2 2 4 2" xfId="2791"/>
    <cellStyle name="40% - 강조색2 2 2 2 5" xfId="1949"/>
    <cellStyle name="40% - 강조색2 2 2 3" xfId="336"/>
    <cellStyle name="40% - 강조색2 2 2 3 2" xfId="337"/>
    <cellStyle name="40% - 강조색2 2 2 3 2 2" xfId="840"/>
    <cellStyle name="40% - 강조색2 2 2 3 2 2 2" xfId="1616"/>
    <cellStyle name="40% - 강조색2 2 2 3 2 2 2 2" xfId="3331"/>
    <cellStyle name="40% - 강조색2 2 2 3 2 2 3" xfId="2555"/>
    <cellStyle name="40% - 강조색2 2 2 3 2 3" xfId="1228"/>
    <cellStyle name="40% - 강조색2 2 2 3 2 3 2" xfId="2943"/>
    <cellStyle name="40% - 강조색2 2 2 3 2 4" xfId="2118"/>
    <cellStyle name="40% - 강조색2 2 2 3 3" xfId="839"/>
    <cellStyle name="40% - 강조색2 2 2 3 3 2" xfId="1615"/>
    <cellStyle name="40% - 강조색2 2 2 3 3 2 2" xfId="3330"/>
    <cellStyle name="40% - 강조색2 2 2 3 3 3" xfId="2554"/>
    <cellStyle name="40% - 강조색2 2 2 3 4" xfId="1227"/>
    <cellStyle name="40% - 강조색2 2 2 3 4 2" xfId="2942"/>
    <cellStyle name="40% - 강조색2 2 2 3 5" xfId="2117"/>
    <cellStyle name="40% - 강조색2 2 2 4" xfId="338"/>
    <cellStyle name="40% - 강조색2 2 2 4 2" xfId="841"/>
    <cellStyle name="40% - 강조색2 2 2 4 2 2" xfId="1617"/>
    <cellStyle name="40% - 강조색2 2 2 4 2 2 2" xfId="3332"/>
    <cellStyle name="40% - 강조색2 2 2 4 2 3" xfId="2556"/>
    <cellStyle name="40% - 강조색2 2 2 4 3" xfId="1229"/>
    <cellStyle name="40% - 강조색2 2 2 4 3 2" xfId="2944"/>
    <cellStyle name="40% - 강조색2 2 2 4 4" xfId="2119"/>
    <cellStyle name="40% - 강조색2 2 2 5" xfId="628"/>
    <cellStyle name="40% - 강조색2 2 2 5 2" xfId="1404"/>
    <cellStyle name="40% - 강조색2 2 2 5 2 2" xfId="3119"/>
    <cellStyle name="40% - 강조색2 2 2 5 3" xfId="2343"/>
    <cellStyle name="40% - 강조색2 2 2 6" xfId="1016"/>
    <cellStyle name="40% - 강조색2 2 2 6 2" xfId="2731"/>
    <cellStyle name="40% - 강조색2 2 2 7" xfId="1886"/>
    <cellStyle name="40% - 강조색2 2 3" xfId="130"/>
    <cellStyle name="40% - 강조색2 2 3 2" xfId="339"/>
    <cellStyle name="40% - 강조색2 2 3 2 2" xfId="842"/>
    <cellStyle name="40% - 강조색2 2 3 2 2 2" xfId="1618"/>
    <cellStyle name="40% - 강조색2 2 3 2 2 2 2" xfId="3333"/>
    <cellStyle name="40% - 강조색2 2 3 2 2 3" xfId="2557"/>
    <cellStyle name="40% - 강조색2 2 3 2 3" xfId="1230"/>
    <cellStyle name="40% - 강조색2 2 3 2 3 2" xfId="2945"/>
    <cellStyle name="40% - 강조색2 2 3 2 4" xfId="2120"/>
    <cellStyle name="40% - 강조색2 2 3 3" xfId="661"/>
    <cellStyle name="40% - 강조색2 2 3 3 2" xfId="1437"/>
    <cellStyle name="40% - 강조색2 2 3 3 2 2" xfId="3152"/>
    <cellStyle name="40% - 강조색2 2 3 3 3" xfId="2376"/>
    <cellStyle name="40% - 강조색2 2 3 4" xfId="1049"/>
    <cellStyle name="40% - 강조색2 2 3 4 2" xfId="2764"/>
    <cellStyle name="40% - 강조색2 2 3 5" xfId="1921"/>
    <cellStyle name="40% - 강조색2 2 4" xfId="340"/>
    <cellStyle name="40% - 강조색2 2 4 2" xfId="341"/>
    <cellStyle name="40% - 강조색2 2 4 2 2" xfId="844"/>
    <cellStyle name="40% - 강조색2 2 4 2 2 2" xfId="1620"/>
    <cellStyle name="40% - 강조색2 2 4 2 2 2 2" xfId="3335"/>
    <cellStyle name="40% - 강조색2 2 4 2 2 3" xfId="2559"/>
    <cellStyle name="40% - 강조색2 2 4 2 3" xfId="1232"/>
    <cellStyle name="40% - 강조색2 2 4 2 3 2" xfId="2947"/>
    <cellStyle name="40% - 강조색2 2 4 2 4" xfId="2122"/>
    <cellStyle name="40% - 강조색2 2 4 3" xfId="843"/>
    <cellStyle name="40% - 강조색2 2 4 3 2" xfId="1619"/>
    <cellStyle name="40% - 강조색2 2 4 3 2 2" xfId="3334"/>
    <cellStyle name="40% - 강조색2 2 4 3 3" xfId="2558"/>
    <cellStyle name="40% - 강조색2 2 4 4" xfId="1231"/>
    <cellStyle name="40% - 강조색2 2 4 4 2" xfId="2946"/>
    <cellStyle name="40% - 강조색2 2 4 5" xfId="2121"/>
    <cellStyle name="40% - 강조색2 2 5" xfId="342"/>
    <cellStyle name="40% - 강조색2 2 5 2" xfId="845"/>
    <cellStyle name="40% - 강조색2 2 5 2 2" xfId="1621"/>
    <cellStyle name="40% - 강조색2 2 5 2 2 2" xfId="3336"/>
    <cellStyle name="40% - 강조색2 2 5 2 3" xfId="2560"/>
    <cellStyle name="40% - 강조색2 2 5 3" xfId="1233"/>
    <cellStyle name="40% - 강조색2 2 5 3 2" xfId="2948"/>
    <cellStyle name="40% - 강조색2 2 5 4" xfId="2123"/>
    <cellStyle name="40% - 강조색2 2 6" xfId="597"/>
    <cellStyle name="40% - 강조색2 2 6 2" xfId="1373"/>
    <cellStyle name="40% - 강조색2 2 6 2 2" xfId="3088"/>
    <cellStyle name="40% - 강조색2 2 6 3" xfId="2312"/>
    <cellStyle name="40% - 강조색2 2 7" xfId="985"/>
    <cellStyle name="40% - 강조색2 2 7 2" xfId="2700"/>
    <cellStyle name="40% - 강조색2 2 8" xfId="1855"/>
    <cellStyle name="40% - 강조색2 3" xfId="73"/>
    <cellStyle name="40% - 강조색2 3 2" xfId="143"/>
    <cellStyle name="40% - 강조색2 3 2 2" xfId="343"/>
    <cellStyle name="40% - 강조색2 3 2 2 2" xfId="846"/>
    <cellStyle name="40% - 강조색2 3 2 2 2 2" xfId="1622"/>
    <cellStyle name="40% - 강조색2 3 2 2 2 2 2" xfId="3337"/>
    <cellStyle name="40% - 강조색2 3 2 2 2 3" xfId="2561"/>
    <cellStyle name="40% - 강조색2 3 2 2 3" xfId="1234"/>
    <cellStyle name="40% - 강조색2 3 2 2 3 2" xfId="2949"/>
    <cellStyle name="40% - 강조색2 3 2 2 4" xfId="2124"/>
    <cellStyle name="40% - 강조색2 3 2 3" xfId="673"/>
    <cellStyle name="40% - 강조색2 3 2 3 2" xfId="1449"/>
    <cellStyle name="40% - 강조색2 3 2 3 2 2" xfId="3164"/>
    <cellStyle name="40% - 강조색2 3 2 3 3" xfId="2388"/>
    <cellStyle name="40% - 강조색2 3 2 4" xfId="1061"/>
    <cellStyle name="40% - 강조색2 3 2 4 2" xfId="2776"/>
    <cellStyle name="40% - 강조색2 3 2 5" xfId="1933"/>
    <cellStyle name="40% - 강조색2 3 3" xfId="344"/>
    <cellStyle name="40% - 강조색2 3 3 2" xfId="345"/>
    <cellStyle name="40% - 강조색2 3 3 2 2" xfId="848"/>
    <cellStyle name="40% - 강조색2 3 3 2 2 2" xfId="1624"/>
    <cellStyle name="40% - 강조색2 3 3 2 2 2 2" xfId="3339"/>
    <cellStyle name="40% - 강조색2 3 3 2 2 3" xfId="2563"/>
    <cellStyle name="40% - 강조색2 3 3 2 3" xfId="1236"/>
    <cellStyle name="40% - 강조색2 3 3 2 3 2" xfId="2951"/>
    <cellStyle name="40% - 강조색2 3 3 2 4" xfId="2126"/>
    <cellStyle name="40% - 강조색2 3 3 3" xfId="847"/>
    <cellStyle name="40% - 강조색2 3 3 3 2" xfId="1623"/>
    <cellStyle name="40% - 강조색2 3 3 3 2 2" xfId="3338"/>
    <cellStyle name="40% - 강조색2 3 3 3 3" xfId="2562"/>
    <cellStyle name="40% - 강조색2 3 3 4" xfId="1235"/>
    <cellStyle name="40% - 강조색2 3 3 4 2" xfId="2950"/>
    <cellStyle name="40% - 강조색2 3 3 5" xfId="2125"/>
    <cellStyle name="40% - 강조색2 3 4" xfId="346"/>
    <cellStyle name="40% - 강조색2 3 4 2" xfId="849"/>
    <cellStyle name="40% - 강조색2 3 4 2 2" xfId="1625"/>
    <cellStyle name="40% - 강조색2 3 4 2 2 2" xfId="3340"/>
    <cellStyle name="40% - 강조색2 3 4 2 3" xfId="2564"/>
    <cellStyle name="40% - 강조색2 3 4 3" xfId="1237"/>
    <cellStyle name="40% - 강조색2 3 4 3 2" xfId="2952"/>
    <cellStyle name="40% - 강조색2 3 4 4" xfId="2127"/>
    <cellStyle name="40% - 강조색2 3 5" xfId="610"/>
    <cellStyle name="40% - 강조색2 3 5 2" xfId="1386"/>
    <cellStyle name="40% - 강조색2 3 5 2 2" xfId="3101"/>
    <cellStyle name="40% - 강조색2 3 5 3" xfId="2325"/>
    <cellStyle name="40% - 강조색2 3 6" xfId="998"/>
    <cellStyle name="40% - 강조색2 3 6 2" xfId="2713"/>
    <cellStyle name="40% - 강조색2 3 7" xfId="1868"/>
    <cellStyle name="40% - 강조색2 4" xfId="109"/>
    <cellStyle name="40% - 강조색2 4 2" xfId="347"/>
    <cellStyle name="40% - 강조색2 4 2 2" xfId="850"/>
    <cellStyle name="40% - 강조색2 4 2 2 2" xfId="1626"/>
    <cellStyle name="40% - 강조색2 4 2 2 2 2" xfId="3341"/>
    <cellStyle name="40% - 강조색2 4 2 2 3" xfId="2565"/>
    <cellStyle name="40% - 강조색2 4 2 3" xfId="1238"/>
    <cellStyle name="40% - 강조색2 4 2 3 2" xfId="2953"/>
    <cellStyle name="40% - 강조색2 4 2 4" xfId="2128"/>
    <cellStyle name="40% - 강조색2 4 3" xfId="646"/>
    <cellStyle name="40% - 강조색2 4 3 2" xfId="1422"/>
    <cellStyle name="40% - 강조색2 4 3 2 2" xfId="3137"/>
    <cellStyle name="40% - 강조색2 4 3 3" xfId="2361"/>
    <cellStyle name="40% - 강조색2 4 4" xfId="1034"/>
    <cellStyle name="40% - 강조색2 4 4 2" xfId="2749"/>
    <cellStyle name="40% - 강조색2 4 5" xfId="1904"/>
    <cellStyle name="40% - 강조색2 5" xfId="348"/>
    <cellStyle name="40% - 강조색2 5 2" xfId="349"/>
    <cellStyle name="40% - 강조색2 5 2 2" xfId="852"/>
    <cellStyle name="40% - 강조색2 5 2 2 2" xfId="1628"/>
    <cellStyle name="40% - 강조색2 5 2 2 2 2" xfId="3343"/>
    <cellStyle name="40% - 강조색2 5 2 2 3" xfId="2567"/>
    <cellStyle name="40% - 강조색2 5 2 3" xfId="1240"/>
    <cellStyle name="40% - 강조색2 5 2 3 2" xfId="2955"/>
    <cellStyle name="40% - 강조색2 5 2 4" xfId="2130"/>
    <cellStyle name="40% - 강조색2 5 3" xfId="851"/>
    <cellStyle name="40% - 강조색2 5 3 2" xfId="1627"/>
    <cellStyle name="40% - 강조색2 5 3 2 2" xfId="3342"/>
    <cellStyle name="40% - 강조색2 5 3 3" xfId="2566"/>
    <cellStyle name="40% - 강조색2 5 4" xfId="1239"/>
    <cellStyle name="40% - 강조색2 5 4 2" xfId="2954"/>
    <cellStyle name="40% - 강조색2 5 5" xfId="2129"/>
    <cellStyle name="40% - 강조색2 6" xfId="350"/>
    <cellStyle name="40% - 강조색2 6 2" xfId="853"/>
    <cellStyle name="40% - 강조색2 6 2 2" xfId="1629"/>
    <cellStyle name="40% - 강조색2 6 2 2 2" xfId="3344"/>
    <cellStyle name="40% - 강조색2 6 2 3" xfId="2568"/>
    <cellStyle name="40% - 강조색2 6 3" xfId="1241"/>
    <cellStyle name="40% - 강조색2 6 3 2" xfId="2956"/>
    <cellStyle name="40% - 강조색2 6 4" xfId="2131"/>
    <cellStyle name="40% - 강조색2 7" xfId="575"/>
    <cellStyle name="40% - 강조색2 7 2" xfId="1351"/>
    <cellStyle name="40% - 강조색2 7 2 2" xfId="3066"/>
    <cellStyle name="40% - 강조색2 7 3" xfId="2290"/>
    <cellStyle name="40% - 강조색2 8" xfId="963"/>
    <cellStyle name="40% - 강조색2 8 2" xfId="2678"/>
    <cellStyle name="40% - 강조색2 9" xfId="1813"/>
    <cellStyle name="40% - 강조색3" xfId="35" builtinId="39" customBuiltin="1"/>
    <cellStyle name="40% - 강조색3 2" xfId="60"/>
    <cellStyle name="40% - 강조색3 2 2" xfId="93"/>
    <cellStyle name="40% - 강조색3 2 2 2" xfId="163"/>
    <cellStyle name="40% - 강조색3 2 2 2 2" xfId="351"/>
    <cellStyle name="40% - 강조색3 2 2 2 2 2" xfId="854"/>
    <cellStyle name="40% - 강조색3 2 2 2 2 2 2" xfId="1630"/>
    <cellStyle name="40% - 강조색3 2 2 2 2 2 2 2" xfId="3345"/>
    <cellStyle name="40% - 강조색3 2 2 2 2 2 3" xfId="2569"/>
    <cellStyle name="40% - 강조색3 2 2 2 2 3" xfId="1242"/>
    <cellStyle name="40% - 강조색3 2 2 2 2 3 2" xfId="2957"/>
    <cellStyle name="40% - 강조색3 2 2 2 2 4" xfId="2132"/>
    <cellStyle name="40% - 강조색3 2 2 2 3" xfId="690"/>
    <cellStyle name="40% - 강조색3 2 2 2 3 2" xfId="1466"/>
    <cellStyle name="40% - 강조색3 2 2 2 3 2 2" xfId="3181"/>
    <cellStyle name="40% - 강조색3 2 2 2 3 3" xfId="2405"/>
    <cellStyle name="40% - 강조색3 2 2 2 4" xfId="1078"/>
    <cellStyle name="40% - 강조색3 2 2 2 4 2" xfId="2793"/>
    <cellStyle name="40% - 강조색3 2 2 2 5" xfId="1951"/>
    <cellStyle name="40% - 강조색3 2 2 3" xfId="352"/>
    <cellStyle name="40% - 강조색3 2 2 3 2" xfId="353"/>
    <cellStyle name="40% - 강조색3 2 2 3 2 2" xfId="856"/>
    <cellStyle name="40% - 강조색3 2 2 3 2 2 2" xfId="1632"/>
    <cellStyle name="40% - 강조색3 2 2 3 2 2 2 2" xfId="3347"/>
    <cellStyle name="40% - 강조색3 2 2 3 2 2 3" xfId="2571"/>
    <cellStyle name="40% - 강조색3 2 2 3 2 3" xfId="1244"/>
    <cellStyle name="40% - 강조색3 2 2 3 2 3 2" xfId="2959"/>
    <cellStyle name="40% - 강조색3 2 2 3 2 4" xfId="2134"/>
    <cellStyle name="40% - 강조색3 2 2 3 3" xfId="855"/>
    <cellStyle name="40% - 강조색3 2 2 3 3 2" xfId="1631"/>
    <cellStyle name="40% - 강조색3 2 2 3 3 2 2" xfId="3346"/>
    <cellStyle name="40% - 강조색3 2 2 3 3 3" xfId="2570"/>
    <cellStyle name="40% - 강조색3 2 2 3 4" xfId="1243"/>
    <cellStyle name="40% - 강조색3 2 2 3 4 2" xfId="2958"/>
    <cellStyle name="40% - 강조색3 2 2 3 5" xfId="2133"/>
    <cellStyle name="40% - 강조색3 2 2 4" xfId="354"/>
    <cellStyle name="40% - 강조색3 2 2 4 2" xfId="857"/>
    <cellStyle name="40% - 강조색3 2 2 4 2 2" xfId="1633"/>
    <cellStyle name="40% - 강조색3 2 2 4 2 2 2" xfId="3348"/>
    <cellStyle name="40% - 강조색3 2 2 4 2 3" xfId="2572"/>
    <cellStyle name="40% - 강조색3 2 2 4 3" xfId="1245"/>
    <cellStyle name="40% - 강조색3 2 2 4 3 2" xfId="2960"/>
    <cellStyle name="40% - 강조색3 2 2 4 4" xfId="2135"/>
    <cellStyle name="40% - 강조색3 2 2 5" xfId="630"/>
    <cellStyle name="40% - 강조색3 2 2 5 2" xfId="1406"/>
    <cellStyle name="40% - 강조색3 2 2 5 2 2" xfId="3121"/>
    <cellStyle name="40% - 강조색3 2 2 5 3" xfId="2345"/>
    <cellStyle name="40% - 강조색3 2 2 6" xfId="1018"/>
    <cellStyle name="40% - 강조색3 2 2 6 2" xfId="2733"/>
    <cellStyle name="40% - 강조색3 2 2 7" xfId="1888"/>
    <cellStyle name="40% - 강조색3 2 3" xfId="132"/>
    <cellStyle name="40% - 강조색3 2 3 2" xfId="355"/>
    <cellStyle name="40% - 강조색3 2 3 2 2" xfId="858"/>
    <cellStyle name="40% - 강조색3 2 3 2 2 2" xfId="1634"/>
    <cellStyle name="40% - 강조색3 2 3 2 2 2 2" xfId="3349"/>
    <cellStyle name="40% - 강조색3 2 3 2 2 3" xfId="2573"/>
    <cellStyle name="40% - 강조색3 2 3 2 3" xfId="1246"/>
    <cellStyle name="40% - 강조색3 2 3 2 3 2" xfId="2961"/>
    <cellStyle name="40% - 강조색3 2 3 2 4" xfId="2136"/>
    <cellStyle name="40% - 강조색3 2 3 3" xfId="663"/>
    <cellStyle name="40% - 강조색3 2 3 3 2" xfId="1439"/>
    <cellStyle name="40% - 강조색3 2 3 3 2 2" xfId="3154"/>
    <cellStyle name="40% - 강조색3 2 3 3 3" xfId="2378"/>
    <cellStyle name="40% - 강조색3 2 3 4" xfId="1051"/>
    <cellStyle name="40% - 강조색3 2 3 4 2" xfId="2766"/>
    <cellStyle name="40% - 강조색3 2 3 5" xfId="1923"/>
    <cellStyle name="40% - 강조색3 2 4" xfId="356"/>
    <cellStyle name="40% - 강조색3 2 4 2" xfId="357"/>
    <cellStyle name="40% - 강조색3 2 4 2 2" xfId="860"/>
    <cellStyle name="40% - 강조색3 2 4 2 2 2" xfId="1636"/>
    <cellStyle name="40% - 강조색3 2 4 2 2 2 2" xfId="3351"/>
    <cellStyle name="40% - 강조색3 2 4 2 2 3" xfId="2575"/>
    <cellStyle name="40% - 강조색3 2 4 2 3" xfId="1248"/>
    <cellStyle name="40% - 강조색3 2 4 2 3 2" xfId="2963"/>
    <cellStyle name="40% - 강조색3 2 4 2 4" xfId="2138"/>
    <cellStyle name="40% - 강조색3 2 4 3" xfId="859"/>
    <cellStyle name="40% - 강조색3 2 4 3 2" xfId="1635"/>
    <cellStyle name="40% - 강조색3 2 4 3 2 2" xfId="3350"/>
    <cellStyle name="40% - 강조색3 2 4 3 3" xfId="2574"/>
    <cellStyle name="40% - 강조색3 2 4 4" xfId="1247"/>
    <cellStyle name="40% - 강조색3 2 4 4 2" xfId="2962"/>
    <cellStyle name="40% - 강조색3 2 4 5" xfId="2137"/>
    <cellStyle name="40% - 강조색3 2 5" xfId="358"/>
    <cellStyle name="40% - 강조색3 2 5 2" xfId="861"/>
    <cellStyle name="40% - 강조색3 2 5 2 2" xfId="1637"/>
    <cellStyle name="40% - 강조색3 2 5 2 2 2" xfId="3352"/>
    <cellStyle name="40% - 강조색3 2 5 2 3" xfId="2576"/>
    <cellStyle name="40% - 강조색3 2 5 3" xfId="1249"/>
    <cellStyle name="40% - 강조색3 2 5 3 2" xfId="2964"/>
    <cellStyle name="40% - 강조색3 2 5 4" xfId="2139"/>
    <cellStyle name="40% - 강조색3 2 6" xfId="599"/>
    <cellStyle name="40% - 강조색3 2 6 2" xfId="1375"/>
    <cellStyle name="40% - 강조색3 2 6 2 2" xfId="3090"/>
    <cellStyle name="40% - 강조색3 2 6 3" xfId="2314"/>
    <cellStyle name="40% - 강조색3 2 7" xfId="987"/>
    <cellStyle name="40% - 강조색3 2 7 2" xfId="2702"/>
    <cellStyle name="40% - 강조색3 2 8" xfId="1857"/>
    <cellStyle name="40% - 강조색3 3" xfId="75"/>
    <cellStyle name="40% - 강조색3 3 2" xfId="145"/>
    <cellStyle name="40% - 강조색3 3 2 2" xfId="359"/>
    <cellStyle name="40% - 강조색3 3 2 2 2" xfId="862"/>
    <cellStyle name="40% - 강조색3 3 2 2 2 2" xfId="1638"/>
    <cellStyle name="40% - 강조색3 3 2 2 2 2 2" xfId="3353"/>
    <cellStyle name="40% - 강조색3 3 2 2 2 3" xfId="2577"/>
    <cellStyle name="40% - 강조색3 3 2 2 3" xfId="1250"/>
    <cellStyle name="40% - 강조색3 3 2 2 3 2" xfId="2965"/>
    <cellStyle name="40% - 강조색3 3 2 2 4" xfId="2140"/>
    <cellStyle name="40% - 강조색3 3 2 3" xfId="675"/>
    <cellStyle name="40% - 강조색3 3 2 3 2" xfId="1451"/>
    <cellStyle name="40% - 강조색3 3 2 3 2 2" xfId="3166"/>
    <cellStyle name="40% - 강조색3 3 2 3 3" xfId="2390"/>
    <cellStyle name="40% - 강조색3 3 2 4" xfId="1063"/>
    <cellStyle name="40% - 강조색3 3 2 4 2" xfId="2778"/>
    <cellStyle name="40% - 강조색3 3 2 5" xfId="1935"/>
    <cellStyle name="40% - 강조색3 3 3" xfId="360"/>
    <cellStyle name="40% - 강조색3 3 3 2" xfId="361"/>
    <cellStyle name="40% - 강조색3 3 3 2 2" xfId="864"/>
    <cellStyle name="40% - 강조색3 3 3 2 2 2" xfId="1640"/>
    <cellStyle name="40% - 강조색3 3 3 2 2 2 2" xfId="3355"/>
    <cellStyle name="40% - 강조색3 3 3 2 2 3" xfId="2579"/>
    <cellStyle name="40% - 강조색3 3 3 2 3" xfId="1252"/>
    <cellStyle name="40% - 강조색3 3 3 2 3 2" xfId="2967"/>
    <cellStyle name="40% - 강조색3 3 3 2 4" xfId="2142"/>
    <cellStyle name="40% - 강조색3 3 3 3" xfId="863"/>
    <cellStyle name="40% - 강조색3 3 3 3 2" xfId="1639"/>
    <cellStyle name="40% - 강조색3 3 3 3 2 2" xfId="3354"/>
    <cellStyle name="40% - 강조색3 3 3 3 3" xfId="2578"/>
    <cellStyle name="40% - 강조색3 3 3 4" xfId="1251"/>
    <cellStyle name="40% - 강조색3 3 3 4 2" xfId="2966"/>
    <cellStyle name="40% - 강조색3 3 3 5" xfId="2141"/>
    <cellStyle name="40% - 강조색3 3 4" xfId="362"/>
    <cellStyle name="40% - 강조색3 3 4 2" xfId="865"/>
    <cellStyle name="40% - 강조색3 3 4 2 2" xfId="1641"/>
    <cellStyle name="40% - 강조색3 3 4 2 2 2" xfId="3356"/>
    <cellStyle name="40% - 강조색3 3 4 2 3" xfId="2580"/>
    <cellStyle name="40% - 강조색3 3 4 3" xfId="1253"/>
    <cellStyle name="40% - 강조색3 3 4 3 2" xfId="2968"/>
    <cellStyle name="40% - 강조색3 3 4 4" xfId="2143"/>
    <cellStyle name="40% - 강조색3 3 5" xfId="612"/>
    <cellStyle name="40% - 강조색3 3 5 2" xfId="1388"/>
    <cellStyle name="40% - 강조색3 3 5 2 2" xfId="3103"/>
    <cellStyle name="40% - 강조색3 3 5 3" xfId="2327"/>
    <cellStyle name="40% - 강조색3 3 6" xfId="1000"/>
    <cellStyle name="40% - 강조색3 3 6 2" xfId="2715"/>
    <cellStyle name="40% - 강조색3 3 7" xfId="1870"/>
    <cellStyle name="40% - 강조색3 4" xfId="111"/>
    <cellStyle name="40% - 강조색3 4 2" xfId="363"/>
    <cellStyle name="40% - 강조색3 4 2 2" xfId="866"/>
    <cellStyle name="40% - 강조색3 4 2 2 2" xfId="1642"/>
    <cellStyle name="40% - 강조색3 4 2 2 2 2" xfId="3357"/>
    <cellStyle name="40% - 강조색3 4 2 2 3" xfId="2581"/>
    <cellStyle name="40% - 강조색3 4 2 3" xfId="1254"/>
    <cellStyle name="40% - 강조색3 4 2 3 2" xfId="2969"/>
    <cellStyle name="40% - 강조색3 4 2 4" xfId="2144"/>
    <cellStyle name="40% - 강조색3 4 3" xfId="648"/>
    <cellStyle name="40% - 강조색3 4 3 2" xfId="1424"/>
    <cellStyle name="40% - 강조색3 4 3 2 2" xfId="3139"/>
    <cellStyle name="40% - 강조색3 4 3 3" xfId="2363"/>
    <cellStyle name="40% - 강조색3 4 4" xfId="1036"/>
    <cellStyle name="40% - 강조색3 4 4 2" xfId="2751"/>
    <cellStyle name="40% - 강조색3 4 5" xfId="1906"/>
    <cellStyle name="40% - 강조색3 5" xfId="364"/>
    <cellStyle name="40% - 강조색3 5 2" xfId="365"/>
    <cellStyle name="40% - 강조색3 5 2 2" xfId="868"/>
    <cellStyle name="40% - 강조색3 5 2 2 2" xfId="1644"/>
    <cellStyle name="40% - 강조색3 5 2 2 2 2" xfId="3359"/>
    <cellStyle name="40% - 강조색3 5 2 2 3" xfId="2583"/>
    <cellStyle name="40% - 강조색3 5 2 3" xfId="1256"/>
    <cellStyle name="40% - 강조색3 5 2 3 2" xfId="2971"/>
    <cellStyle name="40% - 강조색3 5 2 4" xfId="2146"/>
    <cellStyle name="40% - 강조색3 5 3" xfId="867"/>
    <cellStyle name="40% - 강조색3 5 3 2" xfId="1643"/>
    <cellStyle name="40% - 강조색3 5 3 2 2" xfId="3358"/>
    <cellStyle name="40% - 강조색3 5 3 3" xfId="2582"/>
    <cellStyle name="40% - 강조색3 5 4" xfId="1255"/>
    <cellStyle name="40% - 강조색3 5 4 2" xfId="2970"/>
    <cellStyle name="40% - 강조색3 5 5" xfId="2145"/>
    <cellStyle name="40% - 강조색3 6" xfId="366"/>
    <cellStyle name="40% - 강조색3 6 2" xfId="869"/>
    <cellStyle name="40% - 강조색3 6 2 2" xfId="1645"/>
    <cellStyle name="40% - 강조색3 6 2 2 2" xfId="3360"/>
    <cellStyle name="40% - 강조색3 6 2 3" xfId="2584"/>
    <cellStyle name="40% - 강조색3 6 3" xfId="1257"/>
    <cellStyle name="40% - 강조색3 6 3 2" xfId="2972"/>
    <cellStyle name="40% - 강조색3 6 4" xfId="2147"/>
    <cellStyle name="40% - 강조색3 7" xfId="578"/>
    <cellStyle name="40% - 강조색3 7 2" xfId="1354"/>
    <cellStyle name="40% - 강조색3 7 2 2" xfId="3069"/>
    <cellStyle name="40% - 강조색3 7 3" xfId="2293"/>
    <cellStyle name="40% - 강조색3 8" xfId="966"/>
    <cellStyle name="40% - 강조색3 8 2" xfId="2681"/>
    <cellStyle name="40% - 강조색3 9" xfId="1816"/>
    <cellStyle name="40% - 강조색4" xfId="39" builtinId="43" customBuiltin="1"/>
    <cellStyle name="40% - 강조색4 2" xfId="62"/>
    <cellStyle name="40% - 강조색4 2 2" xfId="95"/>
    <cellStyle name="40% - 강조색4 2 2 2" xfId="165"/>
    <cellStyle name="40% - 강조색4 2 2 2 2" xfId="367"/>
    <cellStyle name="40% - 강조색4 2 2 2 2 2" xfId="870"/>
    <cellStyle name="40% - 강조색4 2 2 2 2 2 2" xfId="1646"/>
    <cellStyle name="40% - 강조색4 2 2 2 2 2 2 2" xfId="3361"/>
    <cellStyle name="40% - 강조색4 2 2 2 2 2 3" xfId="2585"/>
    <cellStyle name="40% - 강조색4 2 2 2 2 3" xfId="1258"/>
    <cellStyle name="40% - 강조색4 2 2 2 2 3 2" xfId="2973"/>
    <cellStyle name="40% - 강조색4 2 2 2 2 4" xfId="2148"/>
    <cellStyle name="40% - 강조색4 2 2 2 3" xfId="692"/>
    <cellStyle name="40% - 강조색4 2 2 2 3 2" xfId="1468"/>
    <cellStyle name="40% - 강조색4 2 2 2 3 2 2" xfId="3183"/>
    <cellStyle name="40% - 강조색4 2 2 2 3 3" xfId="2407"/>
    <cellStyle name="40% - 강조색4 2 2 2 4" xfId="1080"/>
    <cellStyle name="40% - 강조색4 2 2 2 4 2" xfId="2795"/>
    <cellStyle name="40% - 강조색4 2 2 2 5" xfId="1953"/>
    <cellStyle name="40% - 강조색4 2 2 3" xfId="368"/>
    <cellStyle name="40% - 강조색4 2 2 3 2" xfId="369"/>
    <cellStyle name="40% - 강조색4 2 2 3 2 2" xfId="872"/>
    <cellStyle name="40% - 강조색4 2 2 3 2 2 2" xfId="1648"/>
    <cellStyle name="40% - 강조색4 2 2 3 2 2 2 2" xfId="3363"/>
    <cellStyle name="40% - 강조색4 2 2 3 2 2 3" xfId="2587"/>
    <cellStyle name="40% - 강조색4 2 2 3 2 3" xfId="1260"/>
    <cellStyle name="40% - 강조색4 2 2 3 2 3 2" xfId="2975"/>
    <cellStyle name="40% - 강조색4 2 2 3 2 4" xfId="2150"/>
    <cellStyle name="40% - 강조색4 2 2 3 3" xfId="871"/>
    <cellStyle name="40% - 강조색4 2 2 3 3 2" xfId="1647"/>
    <cellStyle name="40% - 강조색4 2 2 3 3 2 2" xfId="3362"/>
    <cellStyle name="40% - 강조색4 2 2 3 3 3" xfId="2586"/>
    <cellStyle name="40% - 강조색4 2 2 3 4" xfId="1259"/>
    <cellStyle name="40% - 강조색4 2 2 3 4 2" xfId="2974"/>
    <cellStyle name="40% - 강조색4 2 2 3 5" xfId="2149"/>
    <cellStyle name="40% - 강조색4 2 2 4" xfId="370"/>
    <cellStyle name="40% - 강조색4 2 2 4 2" xfId="873"/>
    <cellStyle name="40% - 강조색4 2 2 4 2 2" xfId="1649"/>
    <cellStyle name="40% - 강조색4 2 2 4 2 2 2" xfId="3364"/>
    <cellStyle name="40% - 강조색4 2 2 4 2 3" xfId="2588"/>
    <cellStyle name="40% - 강조색4 2 2 4 3" xfId="1261"/>
    <cellStyle name="40% - 강조색4 2 2 4 3 2" xfId="2976"/>
    <cellStyle name="40% - 강조색4 2 2 4 4" xfId="2151"/>
    <cellStyle name="40% - 강조색4 2 2 5" xfId="632"/>
    <cellStyle name="40% - 강조색4 2 2 5 2" xfId="1408"/>
    <cellStyle name="40% - 강조색4 2 2 5 2 2" xfId="3123"/>
    <cellStyle name="40% - 강조색4 2 2 5 3" xfId="2347"/>
    <cellStyle name="40% - 강조색4 2 2 6" xfId="1020"/>
    <cellStyle name="40% - 강조색4 2 2 6 2" xfId="2735"/>
    <cellStyle name="40% - 강조색4 2 2 7" xfId="1890"/>
    <cellStyle name="40% - 강조색4 2 3" xfId="134"/>
    <cellStyle name="40% - 강조색4 2 3 2" xfId="371"/>
    <cellStyle name="40% - 강조색4 2 3 2 2" xfId="874"/>
    <cellStyle name="40% - 강조색4 2 3 2 2 2" xfId="1650"/>
    <cellStyle name="40% - 강조색4 2 3 2 2 2 2" xfId="3365"/>
    <cellStyle name="40% - 강조색4 2 3 2 2 3" xfId="2589"/>
    <cellStyle name="40% - 강조색4 2 3 2 3" xfId="1262"/>
    <cellStyle name="40% - 강조색4 2 3 2 3 2" xfId="2977"/>
    <cellStyle name="40% - 강조색4 2 3 2 4" xfId="2152"/>
    <cellStyle name="40% - 강조색4 2 3 3" xfId="665"/>
    <cellStyle name="40% - 강조색4 2 3 3 2" xfId="1441"/>
    <cellStyle name="40% - 강조색4 2 3 3 2 2" xfId="3156"/>
    <cellStyle name="40% - 강조색4 2 3 3 3" xfId="2380"/>
    <cellStyle name="40% - 강조색4 2 3 4" xfId="1053"/>
    <cellStyle name="40% - 강조색4 2 3 4 2" xfId="2768"/>
    <cellStyle name="40% - 강조색4 2 3 5" xfId="1925"/>
    <cellStyle name="40% - 강조색4 2 4" xfId="372"/>
    <cellStyle name="40% - 강조색4 2 4 2" xfId="373"/>
    <cellStyle name="40% - 강조색4 2 4 2 2" xfId="876"/>
    <cellStyle name="40% - 강조색4 2 4 2 2 2" xfId="1652"/>
    <cellStyle name="40% - 강조색4 2 4 2 2 2 2" xfId="3367"/>
    <cellStyle name="40% - 강조색4 2 4 2 2 3" xfId="2591"/>
    <cellStyle name="40% - 강조색4 2 4 2 3" xfId="1264"/>
    <cellStyle name="40% - 강조색4 2 4 2 3 2" xfId="2979"/>
    <cellStyle name="40% - 강조색4 2 4 2 4" xfId="2154"/>
    <cellStyle name="40% - 강조색4 2 4 3" xfId="875"/>
    <cellStyle name="40% - 강조색4 2 4 3 2" xfId="1651"/>
    <cellStyle name="40% - 강조색4 2 4 3 2 2" xfId="3366"/>
    <cellStyle name="40% - 강조색4 2 4 3 3" xfId="2590"/>
    <cellStyle name="40% - 강조색4 2 4 4" xfId="1263"/>
    <cellStyle name="40% - 강조색4 2 4 4 2" xfId="2978"/>
    <cellStyle name="40% - 강조색4 2 4 5" xfId="2153"/>
    <cellStyle name="40% - 강조색4 2 5" xfId="374"/>
    <cellStyle name="40% - 강조색4 2 5 2" xfId="877"/>
    <cellStyle name="40% - 강조색4 2 5 2 2" xfId="1653"/>
    <cellStyle name="40% - 강조색4 2 5 2 2 2" xfId="3368"/>
    <cellStyle name="40% - 강조색4 2 5 2 3" xfId="2592"/>
    <cellStyle name="40% - 강조색4 2 5 3" xfId="1265"/>
    <cellStyle name="40% - 강조색4 2 5 3 2" xfId="2980"/>
    <cellStyle name="40% - 강조색4 2 5 4" xfId="2155"/>
    <cellStyle name="40% - 강조색4 2 6" xfId="601"/>
    <cellStyle name="40% - 강조색4 2 6 2" xfId="1377"/>
    <cellStyle name="40% - 강조색4 2 6 2 2" xfId="3092"/>
    <cellStyle name="40% - 강조색4 2 6 3" xfId="2316"/>
    <cellStyle name="40% - 강조색4 2 7" xfId="989"/>
    <cellStyle name="40% - 강조색4 2 7 2" xfId="2704"/>
    <cellStyle name="40% - 강조색4 2 8" xfId="1859"/>
    <cellStyle name="40% - 강조색4 3" xfId="77"/>
    <cellStyle name="40% - 강조색4 3 2" xfId="147"/>
    <cellStyle name="40% - 강조색4 3 2 2" xfId="375"/>
    <cellStyle name="40% - 강조색4 3 2 2 2" xfId="878"/>
    <cellStyle name="40% - 강조색4 3 2 2 2 2" xfId="1654"/>
    <cellStyle name="40% - 강조색4 3 2 2 2 2 2" xfId="3369"/>
    <cellStyle name="40% - 강조색4 3 2 2 2 3" xfId="2593"/>
    <cellStyle name="40% - 강조색4 3 2 2 3" xfId="1266"/>
    <cellStyle name="40% - 강조색4 3 2 2 3 2" xfId="2981"/>
    <cellStyle name="40% - 강조색4 3 2 2 4" xfId="2156"/>
    <cellStyle name="40% - 강조색4 3 2 3" xfId="677"/>
    <cellStyle name="40% - 강조색4 3 2 3 2" xfId="1453"/>
    <cellStyle name="40% - 강조색4 3 2 3 2 2" xfId="3168"/>
    <cellStyle name="40% - 강조색4 3 2 3 3" xfId="2392"/>
    <cellStyle name="40% - 강조색4 3 2 4" xfId="1065"/>
    <cellStyle name="40% - 강조색4 3 2 4 2" xfId="2780"/>
    <cellStyle name="40% - 강조색4 3 2 5" xfId="1937"/>
    <cellStyle name="40% - 강조색4 3 3" xfId="376"/>
    <cellStyle name="40% - 강조색4 3 3 2" xfId="377"/>
    <cellStyle name="40% - 강조색4 3 3 2 2" xfId="880"/>
    <cellStyle name="40% - 강조색4 3 3 2 2 2" xfId="1656"/>
    <cellStyle name="40% - 강조색4 3 3 2 2 2 2" xfId="3371"/>
    <cellStyle name="40% - 강조색4 3 3 2 2 3" xfId="2595"/>
    <cellStyle name="40% - 강조색4 3 3 2 3" xfId="1268"/>
    <cellStyle name="40% - 강조색4 3 3 2 3 2" xfId="2983"/>
    <cellStyle name="40% - 강조색4 3 3 2 4" xfId="2158"/>
    <cellStyle name="40% - 강조색4 3 3 3" xfId="879"/>
    <cellStyle name="40% - 강조색4 3 3 3 2" xfId="1655"/>
    <cellStyle name="40% - 강조색4 3 3 3 2 2" xfId="3370"/>
    <cellStyle name="40% - 강조색4 3 3 3 3" xfId="2594"/>
    <cellStyle name="40% - 강조색4 3 3 4" xfId="1267"/>
    <cellStyle name="40% - 강조색4 3 3 4 2" xfId="2982"/>
    <cellStyle name="40% - 강조색4 3 3 5" xfId="2157"/>
    <cellStyle name="40% - 강조색4 3 4" xfId="378"/>
    <cellStyle name="40% - 강조색4 3 4 2" xfId="881"/>
    <cellStyle name="40% - 강조색4 3 4 2 2" xfId="1657"/>
    <cellStyle name="40% - 강조색4 3 4 2 2 2" xfId="3372"/>
    <cellStyle name="40% - 강조색4 3 4 2 3" xfId="2596"/>
    <cellStyle name="40% - 강조색4 3 4 3" xfId="1269"/>
    <cellStyle name="40% - 강조색4 3 4 3 2" xfId="2984"/>
    <cellStyle name="40% - 강조색4 3 4 4" xfId="2159"/>
    <cellStyle name="40% - 강조색4 3 5" xfId="614"/>
    <cellStyle name="40% - 강조색4 3 5 2" xfId="1390"/>
    <cellStyle name="40% - 강조색4 3 5 2 2" xfId="3105"/>
    <cellStyle name="40% - 강조색4 3 5 3" xfId="2329"/>
    <cellStyle name="40% - 강조색4 3 6" xfId="1002"/>
    <cellStyle name="40% - 강조색4 3 6 2" xfId="2717"/>
    <cellStyle name="40% - 강조색4 3 7" xfId="1872"/>
    <cellStyle name="40% - 강조색4 4" xfId="113"/>
    <cellStyle name="40% - 강조색4 4 2" xfId="379"/>
    <cellStyle name="40% - 강조색4 4 2 2" xfId="882"/>
    <cellStyle name="40% - 강조색4 4 2 2 2" xfId="1658"/>
    <cellStyle name="40% - 강조색4 4 2 2 2 2" xfId="3373"/>
    <cellStyle name="40% - 강조색4 4 2 2 3" xfId="2597"/>
    <cellStyle name="40% - 강조색4 4 2 3" xfId="1270"/>
    <cellStyle name="40% - 강조색4 4 2 3 2" xfId="2985"/>
    <cellStyle name="40% - 강조색4 4 2 4" xfId="2160"/>
    <cellStyle name="40% - 강조색4 4 3" xfId="650"/>
    <cellStyle name="40% - 강조색4 4 3 2" xfId="1426"/>
    <cellStyle name="40% - 강조색4 4 3 2 2" xfId="3141"/>
    <cellStyle name="40% - 강조색4 4 3 3" xfId="2365"/>
    <cellStyle name="40% - 강조색4 4 4" xfId="1038"/>
    <cellStyle name="40% - 강조색4 4 4 2" xfId="2753"/>
    <cellStyle name="40% - 강조색4 4 5" xfId="1908"/>
    <cellStyle name="40% - 강조색4 5" xfId="380"/>
    <cellStyle name="40% - 강조색4 5 2" xfId="381"/>
    <cellStyle name="40% - 강조색4 5 2 2" xfId="884"/>
    <cellStyle name="40% - 강조색4 5 2 2 2" xfId="1660"/>
    <cellStyle name="40% - 강조색4 5 2 2 2 2" xfId="3375"/>
    <cellStyle name="40% - 강조색4 5 2 2 3" xfId="2599"/>
    <cellStyle name="40% - 강조색4 5 2 3" xfId="1272"/>
    <cellStyle name="40% - 강조색4 5 2 3 2" xfId="2987"/>
    <cellStyle name="40% - 강조색4 5 2 4" xfId="2162"/>
    <cellStyle name="40% - 강조색4 5 3" xfId="883"/>
    <cellStyle name="40% - 강조색4 5 3 2" xfId="1659"/>
    <cellStyle name="40% - 강조색4 5 3 2 2" xfId="3374"/>
    <cellStyle name="40% - 강조색4 5 3 3" xfId="2598"/>
    <cellStyle name="40% - 강조색4 5 4" xfId="1271"/>
    <cellStyle name="40% - 강조색4 5 4 2" xfId="2986"/>
    <cellStyle name="40% - 강조색4 5 5" xfId="2161"/>
    <cellStyle name="40% - 강조색4 6" xfId="382"/>
    <cellStyle name="40% - 강조색4 6 2" xfId="885"/>
    <cellStyle name="40% - 강조색4 6 2 2" xfId="1661"/>
    <cellStyle name="40% - 강조색4 6 2 2 2" xfId="3376"/>
    <cellStyle name="40% - 강조색4 6 2 3" xfId="2600"/>
    <cellStyle name="40% - 강조색4 6 3" xfId="1273"/>
    <cellStyle name="40% - 강조색4 6 3 2" xfId="2988"/>
    <cellStyle name="40% - 강조색4 6 4" xfId="2163"/>
    <cellStyle name="40% - 강조색4 7" xfId="581"/>
    <cellStyle name="40% - 강조색4 7 2" xfId="1357"/>
    <cellStyle name="40% - 강조색4 7 2 2" xfId="3072"/>
    <cellStyle name="40% - 강조색4 7 3" xfId="2296"/>
    <cellStyle name="40% - 강조색4 8" xfId="969"/>
    <cellStyle name="40% - 강조색4 8 2" xfId="2684"/>
    <cellStyle name="40% - 강조색4 9" xfId="1819"/>
    <cellStyle name="40% - 강조색5" xfId="43" builtinId="47" customBuiltin="1"/>
    <cellStyle name="40% - 강조색5 2" xfId="64"/>
    <cellStyle name="40% - 강조색5 2 2" xfId="97"/>
    <cellStyle name="40% - 강조색5 2 2 2" xfId="167"/>
    <cellStyle name="40% - 강조색5 2 2 2 2" xfId="383"/>
    <cellStyle name="40% - 강조색5 2 2 2 2 2" xfId="886"/>
    <cellStyle name="40% - 강조색5 2 2 2 2 2 2" xfId="1662"/>
    <cellStyle name="40% - 강조색5 2 2 2 2 2 2 2" xfId="3377"/>
    <cellStyle name="40% - 강조색5 2 2 2 2 2 3" xfId="2601"/>
    <cellStyle name="40% - 강조색5 2 2 2 2 3" xfId="1274"/>
    <cellStyle name="40% - 강조색5 2 2 2 2 3 2" xfId="2989"/>
    <cellStyle name="40% - 강조색5 2 2 2 2 4" xfId="2164"/>
    <cellStyle name="40% - 강조색5 2 2 2 3" xfId="694"/>
    <cellStyle name="40% - 강조색5 2 2 2 3 2" xfId="1470"/>
    <cellStyle name="40% - 강조색5 2 2 2 3 2 2" xfId="3185"/>
    <cellStyle name="40% - 강조색5 2 2 2 3 3" xfId="2409"/>
    <cellStyle name="40% - 강조색5 2 2 2 4" xfId="1082"/>
    <cellStyle name="40% - 강조색5 2 2 2 4 2" xfId="2797"/>
    <cellStyle name="40% - 강조색5 2 2 2 5" xfId="1955"/>
    <cellStyle name="40% - 강조색5 2 2 3" xfId="384"/>
    <cellStyle name="40% - 강조색5 2 2 3 2" xfId="385"/>
    <cellStyle name="40% - 강조색5 2 2 3 2 2" xfId="888"/>
    <cellStyle name="40% - 강조색5 2 2 3 2 2 2" xfId="1664"/>
    <cellStyle name="40% - 강조색5 2 2 3 2 2 2 2" xfId="3379"/>
    <cellStyle name="40% - 강조색5 2 2 3 2 2 3" xfId="2603"/>
    <cellStyle name="40% - 강조색5 2 2 3 2 3" xfId="1276"/>
    <cellStyle name="40% - 강조색5 2 2 3 2 3 2" xfId="2991"/>
    <cellStyle name="40% - 강조색5 2 2 3 2 4" xfId="2166"/>
    <cellStyle name="40% - 강조색5 2 2 3 3" xfId="887"/>
    <cellStyle name="40% - 강조색5 2 2 3 3 2" xfId="1663"/>
    <cellStyle name="40% - 강조색5 2 2 3 3 2 2" xfId="3378"/>
    <cellStyle name="40% - 강조색5 2 2 3 3 3" xfId="2602"/>
    <cellStyle name="40% - 강조색5 2 2 3 4" xfId="1275"/>
    <cellStyle name="40% - 강조색5 2 2 3 4 2" xfId="2990"/>
    <cellStyle name="40% - 강조색5 2 2 3 5" xfId="2165"/>
    <cellStyle name="40% - 강조색5 2 2 4" xfId="386"/>
    <cellStyle name="40% - 강조색5 2 2 4 2" xfId="889"/>
    <cellStyle name="40% - 강조색5 2 2 4 2 2" xfId="1665"/>
    <cellStyle name="40% - 강조색5 2 2 4 2 2 2" xfId="3380"/>
    <cellStyle name="40% - 강조색5 2 2 4 2 3" xfId="2604"/>
    <cellStyle name="40% - 강조색5 2 2 4 3" xfId="1277"/>
    <cellStyle name="40% - 강조색5 2 2 4 3 2" xfId="2992"/>
    <cellStyle name="40% - 강조색5 2 2 4 4" xfId="2167"/>
    <cellStyle name="40% - 강조색5 2 2 5" xfId="634"/>
    <cellStyle name="40% - 강조색5 2 2 5 2" xfId="1410"/>
    <cellStyle name="40% - 강조색5 2 2 5 2 2" xfId="3125"/>
    <cellStyle name="40% - 강조색5 2 2 5 3" xfId="2349"/>
    <cellStyle name="40% - 강조색5 2 2 6" xfId="1022"/>
    <cellStyle name="40% - 강조색5 2 2 6 2" xfId="2737"/>
    <cellStyle name="40% - 강조색5 2 2 7" xfId="1892"/>
    <cellStyle name="40% - 강조색5 2 3" xfId="136"/>
    <cellStyle name="40% - 강조색5 2 3 2" xfId="387"/>
    <cellStyle name="40% - 강조색5 2 3 2 2" xfId="890"/>
    <cellStyle name="40% - 강조색5 2 3 2 2 2" xfId="1666"/>
    <cellStyle name="40% - 강조색5 2 3 2 2 2 2" xfId="3381"/>
    <cellStyle name="40% - 강조색5 2 3 2 2 3" xfId="2605"/>
    <cellStyle name="40% - 강조색5 2 3 2 3" xfId="1278"/>
    <cellStyle name="40% - 강조색5 2 3 2 3 2" xfId="2993"/>
    <cellStyle name="40% - 강조색5 2 3 2 4" xfId="2168"/>
    <cellStyle name="40% - 강조색5 2 3 3" xfId="667"/>
    <cellStyle name="40% - 강조색5 2 3 3 2" xfId="1443"/>
    <cellStyle name="40% - 강조색5 2 3 3 2 2" xfId="3158"/>
    <cellStyle name="40% - 강조색5 2 3 3 3" xfId="2382"/>
    <cellStyle name="40% - 강조색5 2 3 4" xfId="1055"/>
    <cellStyle name="40% - 강조색5 2 3 4 2" xfId="2770"/>
    <cellStyle name="40% - 강조색5 2 3 5" xfId="1927"/>
    <cellStyle name="40% - 강조색5 2 4" xfId="388"/>
    <cellStyle name="40% - 강조색5 2 4 2" xfId="389"/>
    <cellStyle name="40% - 강조색5 2 4 2 2" xfId="892"/>
    <cellStyle name="40% - 강조색5 2 4 2 2 2" xfId="1668"/>
    <cellStyle name="40% - 강조색5 2 4 2 2 2 2" xfId="3383"/>
    <cellStyle name="40% - 강조색5 2 4 2 2 3" xfId="2607"/>
    <cellStyle name="40% - 강조색5 2 4 2 3" xfId="1280"/>
    <cellStyle name="40% - 강조색5 2 4 2 3 2" xfId="2995"/>
    <cellStyle name="40% - 강조색5 2 4 2 4" xfId="2170"/>
    <cellStyle name="40% - 강조색5 2 4 3" xfId="891"/>
    <cellStyle name="40% - 강조색5 2 4 3 2" xfId="1667"/>
    <cellStyle name="40% - 강조색5 2 4 3 2 2" xfId="3382"/>
    <cellStyle name="40% - 강조색5 2 4 3 3" xfId="2606"/>
    <cellStyle name="40% - 강조색5 2 4 4" xfId="1279"/>
    <cellStyle name="40% - 강조색5 2 4 4 2" xfId="2994"/>
    <cellStyle name="40% - 강조색5 2 4 5" xfId="2169"/>
    <cellStyle name="40% - 강조색5 2 5" xfId="390"/>
    <cellStyle name="40% - 강조색5 2 5 2" xfId="893"/>
    <cellStyle name="40% - 강조색5 2 5 2 2" xfId="1669"/>
    <cellStyle name="40% - 강조색5 2 5 2 2 2" xfId="3384"/>
    <cellStyle name="40% - 강조색5 2 5 2 3" xfId="2608"/>
    <cellStyle name="40% - 강조색5 2 5 3" xfId="1281"/>
    <cellStyle name="40% - 강조색5 2 5 3 2" xfId="2996"/>
    <cellStyle name="40% - 강조색5 2 5 4" xfId="2171"/>
    <cellStyle name="40% - 강조색5 2 6" xfId="603"/>
    <cellStyle name="40% - 강조색5 2 6 2" xfId="1379"/>
    <cellStyle name="40% - 강조색5 2 6 2 2" xfId="3094"/>
    <cellStyle name="40% - 강조색5 2 6 3" xfId="2318"/>
    <cellStyle name="40% - 강조색5 2 7" xfId="991"/>
    <cellStyle name="40% - 강조색5 2 7 2" xfId="2706"/>
    <cellStyle name="40% - 강조색5 2 8" xfId="1861"/>
    <cellStyle name="40% - 강조색5 3" xfId="79"/>
    <cellStyle name="40% - 강조색5 3 2" xfId="149"/>
    <cellStyle name="40% - 강조색5 3 2 2" xfId="391"/>
    <cellStyle name="40% - 강조색5 3 2 2 2" xfId="894"/>
    <cellStyle name="40% - 강조색5 3 2 2 2 2" xfId="1670"/>
    <cellStyle name="40% - 강조색5 3 2 2 2 2 2" xfId="3385"/>
    <cellStyle name="40% - 강조색5 3 2 2 2 3" xfId="2609"/>
    <cellStyle name="40% - 강조색5 3 2 2 3" xfId="1282"/>
    <cellStyle name="40% - 강조색5 3 2 2 3 2" xfId="2997"/>
    <cellStyle name="40% - 강조색5 3 2 2 4" xfId="2172"/>
    <cellStyle name="40% - 강조색5 3 2 3" xfId="679"/>
    <cellStyle name="40% - 강조색5 3 2 3 2" xfId="1455"/>
    <cellStyle name="40% - 강조색5 3 2 3 2 2" xfId="3170"/>
    <cellStyle name="40% - 강조색5 3 2 3 3" xfId="2394"/>
    <cellStyle name="40% - 강조색5 3 2 4" xfId="1067"/>
    <cellStyle name="40% - 강조색5 3 2 4 2" xfId="2782"/>
    <cellStyle name="40% - 강조색5 3 2 5" xfId="1939"/>
    <cellStyle name="40% - 강조색5 3 3" xfId="392"/>
    <cellStyle name="40% - 강조색5 3 3 2" xfId="393"/>
    <cellStyle name="40% - 강조색5 3 3 2 2" xfId="896"/>
    <cellStyle name="40% - 강조색5 3 3 2 2 2" xfId="1672"/>
    <cellStyle name="40% - 강조색5 3 3 2 2 2 2" xfId="3387"/>
    <cellStyle name="40% - 강조색5 3 3 2 2 3" xfId="2611"/>
    <cellStyle name="40% - 강조색5 3 3 2 3" xfId="1284"/>
    <cellStyle name="40% - 강조색5 3 3 2 3 2" xfId="2999"/>
    <cellStyle name="40% - 강조색5 3 3 2 4" xfId="2174"/>
    <cellStyle name="40% - 강조색5 3 3 3" xfId="895"/>
    <cellStyle name="40% - 강조색5 3 3 3 2" xfId="1671"/>
    <cellStyle name="40% - 강조색5 3 3 3 2 2" xfId="3386"/>
    <cellStyle name="40% - 강조색5 3 3 3 3" xfId="2610"/>
    <cellStyle name="40% - 강조색5 3 3 4" xfId="1283"/>
    <cellStyle name="40% - 강조색5 3 3 4 2" xfId="2998"/>
    <cellStyle name="40% - 강조색5 3 3 5" xfId="2173"/>
    <cellStyle name="40% - 강조색5 3 4" xfId="394"/>
    <cellStyle name="40% - 강조색5 3 4 2" xfId="897"/>
    <cellStyle name="40% - 강조색5 3 4 2 2" xfId="1673"/>
    <cellStyle name="40% - 강조색5 3 4 2 2 2" xfId="3388"/>
    <cellStyle name="40% - 강조색5 3 4 2 3" xfId="2612"/>
    <cellStyle name="40% - 강조색5 3 4 3" xfId="1285"/>
    <cellStyle name="40% - 강조색5 3 4 3 2" xfId="3000"/>
    <cellStyle name="40% - 강조색5 3 4 4" xfId="2175"/>
    <cellStyle name="40% - 강조색5 3 5" xfId="616"/>
    <cellStyle name="40% - 강조색5 3 5 2" xfId="1392"/>
    <cellStyle name="40% - 강조색5 3 5 2 2" xfId="3107"/>
    <cellStyle name="40% - 강조색5 3 5 3" xfId="2331"/>
    <cellStyle name="40% - 강조색5 3 6" xfId="1004"/>
    <cellStyle name="40% - 강조색5 3 6 2" xfId="2719"/>
    <cellStyle name="40% - 강조색5 3 7" xfId="1874"/>
    <cellStyle name="40% - 강조색5 4" xfId="115"/>
    <cellStyle name="40% - 강조색5 4 2" xfId="395"/>
    <cellStyle name="40% - 강조색5 4 2 2" xfId="898"/>
    <cellStyle name="40% - 강조색5 4 2 2 2" xfId="1674"/>
    <cellStyle name="40% - 강조색5 4 2 2 2 2" xfId="3389"/>
    <cellStyle name="40% - 강조색5 4 2 2 3" xfId="2613"/>
    <cellStyle name="40% - 강조색5 4 2 3" xfId="1286"/>
    <cellStyle name="40% - 강조색5 4 2 3 2" xfId="3001"/>
    <cellStyle name="40% - 강조색5 4 2 4" xfId="2176"/>
    <cellStyle name="40% - 강조색5 4 3" xfId="652"/>
    <cellStyle name="40% - 강조색5 4 3 2" xfId="1428"/>
    <cellStyle name="40% - 강조색5 4 3 2 2" xfId="3143"/>
    <cellStyle name="40% - 강조색5 4 3 3" xfId="2367"/>
    <cellStyle name="40% - 강조색5 4 4" xfId="1040"/>
    <cellStyle name="40% - 강조색5 4 4 2" xfId="2755"/>
    <cellStyle name="40% - 강조색5 4 5" xfId="1910"/>
    <cellStyle name="40% - 강조색5 5" xfId="396"/>
    <cellStyle name="40% - 강조색5 5 2" xfId="397"/>
    <cellStyle name="40% - 강조색5 5 2 2" xfId="900"/>
    <cellStyle name="40% - 강조색5 5 2 2 2" xfId="1676"/>
    <cellStyle name="40% - 강조색5 5 2 2 2 2" xfId="3391"/>
    <cellStyle name="40% - 강조색5 5 2 2 3" xfId="2615"/>
    <cellStyle name="40% - 강조색5 5 2 3" xfId="1288"/>
    <cellStyle name="40% - 강조색5 5 2 3 2" xfId="3003"/>
    <cellStyle name="40% - 강조색5 5 2 4" xfId="2178"/>
    <cellStyle name="40% - 강조색5 5 3" xfId="899"/>
    <cellStyle name="40% - 강조색5 5 3 2" xfId="1675"/>
    <cellStyle name="40% - 강조색5 5 3 2 2" xfId="3390"/>
    <cellStyle name="40% - 강조색5 5 3 3" xfId="2614"/>
    <cellStyle name="40% - 강조색5 5 4" xfId="1287"/>
    <cellStyle name="40% - 강조색5 5 4 2" xfId="3002"/>
    <cellStyle name="40% - 강조색5 5 5" xfId="2177"/>
    <cellStyle name="40% - 강조색5 6" xfId="398"/>
    <cellStyle name="40% - 강조색5 6 2" xfId="901"/>
    <cellStyle name="40% - 강조색5 6 2 2" xfId="1677"/>
    <cellStyle name="40% - 강조색5 6 2 2 2" xfId="3392"/>
    <cellStyle name="40% - 강조색5 6 2 3" xfId="2616"/>
    <cellStyle name="40% - 강조색5 6 3" xfId="1289"/>
    <cellStyle name="40% - 강조색5 6 3 2" xfId="3004"/>
    <cellStyle name="40% - 강조색5 6 4" xfId="2179"/>
    <cellStyle name="40% - 강조색5 7" xfId="584"/>
    <cellStyle name="40% - 강조색5 7 2" xfId="1360"/>
    <cellStyle name="40% - 강조색5 7 2 2" xfId="3075"/>
    <cellStyle name="40% - 강조색5 7 3" xfId="2299"/>
    <cellStyle name="40% - 강조색5 8" xfId="972"/>
    <cellStyle name="40% - 강조색5 8 2" xfId="2687"/>
    <cellStyle name="40% - 강조색5 9" xfId="1822"/>
    <cellStyle name="40% - 강조색6" xfId="47" builtinId="51" customBuiltin="1"/>
    <cellStyle name="40% - 강조색6 2" xfId="66"/>
    <cellStyle name="40% - 강조색6 2 2" xfId="99"/>
    <cellStyle name="40% - 강조색6 2 2 2" xfId="169"/>
    <cellStyle name="40% - 강조색6 2 2 2 2" xfId="399"/>
    <cellStyle name="40% - 강조색6 2 2 2 2 2" xfId="902"/>
    <cellStyle name="40% - 강조색6 2 2 2 2 2 2" xfId="1678"/>
    <cellStyle name="40% - 강조색6 2 2 2 2 2 2 2" xfId="3393"/>
    <cellStyle name="40% - 강조색6 2 2 2 2 2 3" xfId="2617"/>
    <cellStyle name="40% - 강조색6 2 2 2 2 3" xfId="1290"/>
    <cellStyle name="40% - 강조색6 2 2 2 2 3 2" xfId="3005"/>
    <cellStyle name="40% - 강조색6 2 2 2 2 4" xfId="2180"/>
    <cellStyle name="40% - 강조색6 2 2 2 3" xfId="696"/>
    <cellStyle name="40% - 강조색6 2 2 2 3 2" xfId="1472"/>
    <cellStyle name="40% - 강조색6 2 2 2 3 2 2" xfId="3187"/>
    <cellStyle name="40% - 강조색6 2 2 2 3 3" xfId="2411"/>
    <cellStyle name="40% - 강조색6 2 2 2 4" xfId="1084"/>
    <cellStyle name="40% - 강조색6 2 2 2 4 2" xfId="2799"/>
    <cellStyle name="40% - 강조색6 2 2 2 5" xfId="1957"/>
    <cellStyle name="40% - 강조색6 2 2 3" xfId="400"/>
    <cellStyle name="40% - 강조색6 2 2 3 2" xfId="401"/>
    <cellStyle name="40% - 강조색6 2 2 3 2 2" xfId="904"/>
    <cellStyle name="40% - 강조색6 2 2 3 2 2 2" xfId="1680"/>
    <cellStyle name="40% - 강조색6 2 2 3 2 2 2 2" xfId="3395"/>
    <cellStyle name="40% - 강조색6 2 2 3 2 2 3" xfId="2619"/>
    <cellStyle name="40% - 강조색6 2 2 3 2 3" xfId="1292"/>
    <cellStyle name="40% - 강조색6 2 2 3 2 3 2" xfId="3007"/>
    <cellStyle name="40% - 강조색6 2 2 3 2 4" xfId="2182"/>
    <cellStyle name="40% - 강조색6 2 2 3 3" xfId="903"/>
    <cellStyle name="40% - 강조색6 2 2 3 3 2" xfId="1679"/>
    <cellStyle name="40% - 강조색6 2 2 3 3 2 2" xfId="3394"/>
    <cellStyle name="40% - 강조색6 2 2 3 3 3" xfId="2618"/>
    <cellStyle name="40% - 강조색6 2 2 3 4" xfId="1291"/>
    <cellStyle name="40% - 강조색6 2 2 3 4 2" xfId="3006"/>
    <cellStyle name="40% - 강조색6 2 2 3 5" xfId="2181"/>
    <cellStyle name="40% - 강조색6 2 2 4" xfId="402"/>
    <cellStyle name="40% - 강조색6 2 2 4 2" xfId="905"/>
    <cellStyle name="40% - 강조색6 2 2 4 2 2" xfId="1681"/>
    <cellStyle name="40% - 강조색6 2 2 4 2 2 2" xfId="3396"/>
    <cellStyle name="40% - 강조색6 2 2 4 2 3" xfId="2620"/>
    <cellStyle name="40% - 강조색6 2 2 4 3" xfId="1293"/>
    <cellStyle name="40% - 강조색6 2 2 4 3 2" xfId="3008"/>
    <cellStyle name="40% - 강조색6 2 2 4 4" xfId="2183"/>
    <cellStyle name="40% - 강조색6 2 2 5" xfId="636"/>
    <cellStyle name="40% - 강조색6 2 2 5 2" xfId="1412"/>
    <cellStyle name="40% - 강조색6 2 2 5 2 2" xfId="3127"/>
    <cellStyle name="40% - 강조색6 2 2 5 3" xfId="2351"/>
    <cellStyle name="40% - 강조색6 2 2 6" xfId="1024"/>
    <cellStyle name="40% - 강조색6 2 2 6 2" xfId="2739"/>
    <cellStyle name="40% - 강조색6 2 2 7" xfId="1894"/>
    <cellStyle name="40% - 강조색6 2 3" xfId="138"/>
    <cellStyle name="40% - 강조색6 2 3 2" xfId="403"/>
    <cellStyle name="40% - 강조색6 2 3 2 2" xfId="906"/>
    <cellStyle name="40% - 강조색6 2 3 2 2 2" xfId="1682"/>
    <cellStyle name="40% - 강조색6 2 3 2 2 2 2" xfId="3397"/>
    <cellStyle name="40% - 강조색6 2 3 2 2 3" xfId="2621"/>
    <cellStyle name="40% - 강조색6 2 3 2 3" xfId="1294"/>
    <cellStyle name="40% - 강조색6 2 3 2 3 2" xfId="3009"/>
    <cellStyle name="40% - 강조색6 2 3 2 4" xfId="2184"/>
    <cellStyle name="40% - 강조색6 2 3 3" xfId="669"/>
    <cellStyle name="40% - 강조색6 2 3 3 2" xfId="1445"/>
    <cellStyle name="40% - 강조색6 2 3 3 2 2" xfId="3160"/>
    <cellStyle name="40% - 강조색6 2 3 3 3" xfId="2384"/>
    <cellStyle name="40% - 강조색6 2 3 4" xfId="1057"/>
    <cellStyle name="40% - 강조색6 2 3 4 2" xfId="2772"/>
    <cellStyle name="40% - 강조색6 2 3 5" xfId="1929"/>
    <cellStyle name="40% - 강조색6 2 4" xfId="404"/>
    <cellStyle name="40% - 강조색6 2 4 2" xfId="405"/>
    <cellStyle name="40% - 강조색6 2 4 2 2" xfId="908"/>
    <cellStyle name="40% - 강조색6 2 4 2 2 2" xfId="1684"/>
    <cellStyle name="40% - 강조색6 2 4 2 2 2 2" xfId="3399"/>
    <cellStyle name="40% - 강조색6 2 4 2 2 3" xfId="2623"/>
    <cellStyle name="40% - 강조색6 2 4 2 3" xfId="1296"/>
    <cellStyle name="40% - 강조색6 2 4 2 3 2" xfId="3011"/>
    <cellStyle name="40% - 강조색6 2 4 2 4" xfId="2186"/>
    <cellStyle name="40% - 강조색6 2 4 3" xfId="907"/>
    <cellStyle name="40% - 강조색6 2 4 3 2" xfId="1683"/>
    <cellStyle name="40% - 강조색6 2 4 3 2 2" xfId="3398"/>
    <cellStyle name="40% - 강조색6 2 4 3 3" xfId="2622"/>
    <cellStyle name="40% - 강조색6 2 4 4" xfId="1295"/>
    <cellStyle name="40% - 강조색6 2 4 4 2" xfId="3010"/>
    <cellStyle name="40% - 강조색6 2 4 5" xfId="2185"/>
    <cellStyle name="40% - 강조색6 2 5" xfId="406"/>
    <cellStyle name="40% - 강조색6 2 5 2" xfId="909"/>
    <cellStyle name="40% - 강조색6 2 5 2 2" xfId="1685"/>
    <cellStyle name="40% - 강조색6 2 5 2 2 2" xfId="3400"/>
    <cellStyle name="40% - 강조색6 2 5 2 3" xfId="2624"/>
    <cellStyle name="40% - 강조색6 2 5 3" xfId="1297"/>
    <cellStyle name="40% - 강조색6 2 5 3 2" xfId="3012"/>
    <cellStyle name="40% - 강조색6 2 5 4" xfId="2187"/>
    <cellStyle name="40% - 강조색6 2 6" xfId="605"/>
    <cellStyle name="40% - 강조색6 2 6 2" xfId="1381"/>
    <cellStyle name="40% - 강조색6 2 6 2 2" xfId="3096"/>
    <cellStyle name="40% - 강조색6 2 6 3" xfId="2320"/>
    <cellStyle name="40% - 강조색6 2 7" xfId="993"/>
    <cellStyle name="40% - 강조색6 2 7 2" xfId="2708"/>
    <cellStyle name="40% - 강조색6 2 8" xfId="1863"/>
    <cellStyle name="40% - 강조색6 3" xfId="82"/>
    <cellStyle name="40% - 강조색6 3 2" xfId="152"/>
    <cellStyle name="40% - 강조색6 3 2 2" xfId="407"/>
    <cellStyle name="40% - 강조색6 3 2 2 2" xfId="910"/>
    <cellStyle name="40% - 강조색6 3 2 2 2 2" xfId="1686"/>
    <cellStyle name="40% - 강조색6 3 2 2 2 2 2" xfId="3401"/>
    <cellStyle name="40% - 강조색6 3 2 2 2 3" xfId="2625"/>
    <cellStyle name="40% - 강조색6 3 2 2 3" xfId="1298"/>
    <cellStyle name="40% - 강조색6 3 2 2 3 2" xfId="3013"/>
    <cellStyle name="40% - 강조색6 3 2 2 4" xfId="2188"/>
    <cellStyle name="40% - 강조색6 3 2 3" xfId="681"/>
    <cellStyle name="40% - 강조색6 3 2 3 2" xfId="1457"/>
    <cellStyle name="40% - 강조색6 3 2 3 2 2" xfId="3172"/>
    <cellStyle name="40% - 강조색6 3 2 3 3" xfId="2396"/>
    <cellStyle name="40% - 강조색6 3 2 4" xfId="1069"/>
    <cellStyle name="40% - 강조색6 3 2 4 2" xfId="2784"/>
    <cellStyle name="40% - 강조색6 3 2 5" xfId="1942"/>
    <cellStyle name="40% - 강조색6 3 3" xfId="408"/>
    <cellStyle name="40% - 강조색6 3 3 2" xfId="409"/>
    <cellStyle name="40% - 강조색6 3 3 2 2" xfId="912"/>
    <cellStyle name="40% - 강조색6 3 3 2 2 2" xfId="1688"/>
    <cellStyle name="40% - 강조색6 3 3 2 2 2 2" xfId="3403"/>
    <cellStyle name="40% - 강조색6 3 3 2 2 3" xfId="2627"/>
    <cellStyle name="40% - 강조색6 3 3 2 3" xfId="1300"/>
    <cellStyle name="40% - 강조색6 3 3 2 3 2" xfId="3015"/>
    <cellStyle name="40% - 강조색6 3 3 2 4" xfId="2190"/>
    <cellStyle name="40% - 강조색6 3 3 3" xfId="911"/>
    <cellStyle name="40% - 강조색6 3 3 3 2" xfId="1687"/>
    <cellStyle name="40% - 강조색6 3 3 3 2 2" xfId="3402"/>
    <cellStyle name="40% - 강조색6 3 3 3 3" xfId="2626"/>
    <cellStyle name="40% - 강조색6 3 3 4" xfId="1299"/>
    <cellStyle name="40% - 강조색6 3 3 4 2" xfId="3014"/>
    <cellStyle name="40% - 강조색6 3 3 5" xfId="2189"/>
    <cellStyle name="40% - 강조색6 3 4" xfId="410"/>
    <cellStyle name="40% - 강조색6 3 4 2" xfId="913"/>
    <cellStyle name="40% - 강조색6 3 4 2 2" xfId="1689"/>
    <cellStyle name="40% - 강조색6 3 4 2 2 2" xfId="3404"/>
    <cellStyle name="40% - 강조색6 3 4 2 3" xfId="2628"/>
    <cellStyle name="40% - 강조색6 3 4 3" xfId="1301"/>
    <cellStyle name="40% - 강조색6 3 4 3 2" xfId="3016"/>
    <cellStyle name="40% - 강조색6 3 4 4" xfId="2191"/>
    <cellStyle name="40% - 강조색6 3 5" xfId="619"/>
    <cellStyle name="40% - 강조색6 3 5 2" xfId="1395"/>
    <cellStyle name="40% - 강조색6 3 5 2 2" xfId="3110"/>
    <cellStyle name="40% - 강조색6 3 5 3" xfId="2334"/>
    <cellStyle name="40% - 강조색6 3 6" xfId="1007"/>
    <cellStyle name="40% - 강조색6 3 6 2" xfId="2722"/>
    <cellStyle name="40% - 강조색6 3 7" xfId="1877"/>
    <cellStyle name="40% - 강조색6 4" xfId="117"/>
    <cellStyle name="40% - 강조색6 4 2" xfId="411"/>
    <cellStyle name="40% - 강조색6 4 2 2" xfId="914"/>
    <cellStyle name="40% - 강조색6 4 2 2 2" xfId="1690"/>
    <cellStyle name="40% - 강조색6 4 2 2 2 2" xfId="3405"/>
    <cellStyle name="40% - 강조색6 4 2 2 3" xfId="2629"/>
    <cellStyle name="40% - 강조색6 4 2 3" xfId="1302"/>
    <cellStyle name="40% - 강조색6 4 2 3 2" xfId="3017"/>
    <cellStyle name="40% - 강조색6 4 2 4" xfId="2192"/>
    <cellStyle name="40% - 강조색6 4 3" xfId="654"/>
    <cellStyle name="40% - 강조색6 4 3 2" xfId="1430"/>
    <cellStyle name="40% - 강조색6 4 3 2 2" xfId="3145"/>
    <cellStyle name="40% - 강조색6 4 3 3" xfId="2369"/>
    <cellStyle name="40% - 강조색6 4 4" xfId="1042"/>
    <cellStyle name="40% - 강조색6 4 4 2" xfId="2757"/>
    <cellStyle name="40% - 강조색6 4 5" xfId="1912"/>
    <cellStyle name="40% - 강조색6 5" xfId="412"/>
    <cellStyle name="40% - 강조색6 5 2" xfId="413"/>
    <cellStyle name="40% - 강조색6 5 2 2" xfId="916"/>
    <cellStyle name="40% - 강조색6 5 2 2 2" xfId="1692"/>
    <cellStyle name="40% - 강조색6 5 2 2 2 2" xfId="3407"/>
    <cellStyle name="40% - 강조색6 5 2 2 3" xfId="2631"/>
    <cellStyle name="40% - 강조색6 5 2 3" xfId="1304"/>
    <cellStyle name="40% - 강조색6 5 2 3 2" xfId="3019"/>
    <cellStyle name="40% - 강조색6 5 2 4" xfId="2194"/>
    <cellStyle name="40% - 강조색6 5 3" xfId="915"/>
    <cellStyle name="40% - 강조색6 5 3 2" xfId="1691"/>
    <cellStyle name="40% - 강조색6 5 3 2 2" xfId="3406"/>
    <cellStyle name="40% - 강조색6 5 3 3" xfId="2630"/>
    <cellStyle name="40% - 강조색6 5 4" xfId="1303"/>
    <cellStyle name="40% - 강조색6 5 4 2" xfId="3018"/>
    <cellStyle name="40% - 강조색6 5 5" xfId="2193"/>
    <cellStyle name="40% - 강조색6 6" xfId="414"/>
    <cellStyle name="40% - 강조색6 6 2" xfId="917"/>
    <cellStyle name="40% - 강조색6 6 2 2" xfId="1693"/>
    <cellStyle name="40% - 강조색6 6 2 2 2" xfId="3408"/>
    <cellStyle name="40% - 강조색6 6 2 3" xfId="2632"/>
    <cellStyle name="40% - 강조색6 6 3" xfId="1305"/>
    <cellStyle name="40% - 강조색6 6 3 2" xfId="3020"/>
    <cellStyle name="40% - 강조색6 6 4" xfId="2195"/>
    <cellStyle name="40% - 강조색6 7" xfId="587"/>
    <cellStyle name="40% - 강조색6 7 2" xfId="1363"/>
    <cellStyle name="40% - 강조색6 7 2 2" xfId="3078"/>
    <cellStyle name="40% - 강조색6 7 3" xfId="2302"/>
    <cellStyle name="40% - 강조색6 8" xfId="975"/>
    <cellStyle name="40% - 강조색6 8 2" xfId="2690"/>
    <cellStyle name="40% - 강조색6 9" xfId="1825"/>
    <cellStyle name="60" xfId="415"/>
    <cellStyle name="60% - 강조색1" xfId="28" builtinId="32" customBuiltin="1"/>
    <cellStyle name="60% - 강조색2" xfId="32" builtinId="36" customBuiltin="1"/>
    <cellStyle name="60% - 강조색3" xfId="36" builtinId="40" customBuiltin="1"/>
    <cellStyle name="60% - 강조색4" xfId="40" builtinId="44" customBuiltin="1"/>
    <cellStyle name="60% - 강조색5" xfId="44" builtinId="48" customBuiltin="1"/>
    <cellStyle name="60% - 강조색6" xfId="48" builtinId="52" customBuiltin="1"/>
    <cellStyle name="a [0]_mud plant bolted" xfId="416"/>
    <cellStyle name="AeE­ [0]_ 2ÆAAþº° " xfId="417"/>
    <cellStyle name="ÅëÈ­ [0]_»ç¾÷È¿°ú" xfId="418"/>
    <cellStyle name="AeE­ [0]_AMT " xfId="419"/>
    <cellStyle name="AeE­_ 2ÆAAþº° " xfId="420"/>
    <cellStyle name="ÅëÈ­_»ç¾÷È¿°ú" xfId="421"/>
    <cellStyle name="AeE­_AMT " xfId="422"/>
    <cellStyle name="Aee¡ⓒ " xfId="423"/>
    <cellStyle name="ALIGNMENT" xfId="424"/>
    <cellStyle name="AÞ¸¶ [0]_ 2ÆAAþº° " xfId="425"/>
    <cellStyle name="ÄÞ¸¶ [0]_»ç¾÷È¿°ú" xfId="426"/>
    <cellStyle name="AÞ¸¶ [0]_AN°y(1.25) " xfId="427"/>
    <cellStyle name="AÞ¸¶_ 2ÆAAþº° " xfId="428"/>
    <cellStyle name="ÄÞ¸¶_»ç¾÷È¿°ú" xfId="429"/>
    <cellStyle name="AÞ¸¶_AN°y(1.25) " xfId="430"/>
    <cellStyle name="_x0001_b" xfId="431"/>
    <cellStyle name="C￥AØ_ 2ÆAAþº° " xfId="432"/>
    <cellStyle name="Ç¥ÁØ_»ç¾÷È¿°ú" xfId="433"/>
    <cellStyle name="C￥AØ_≫c¾÷ºIº° AN°e " xfId="434"/>
    <cellStyle name="Calc Currency (0)" xfId="435"/>
    <cellStyle name="category" xfId="436"/>
    <cellStyle name="Comma" xfId="2"/>
    <cellStyle name="Comma [0]" xfId="437"/>
    <cellStyle name="comma zerodec" xfId="438"/>
    <cellStyle name="Comma_ SG&amp;A Bridge " xfId="5"/>
    <cellStyle name="Comma0" xfId="439"/>
    <cellStyle name="Curren?_x0012_퐀_x0017_?" xfId="440"/>
    <cellStyle name="Currency" xfId="3"/>
    <cellStyle name="Currency [0]" xfId="441"/>
    <cellStyle name="Currency_ SG&amp;A Bridge " xfId="6"/>
    <cellStyle name="Currency0" xfId="442"/>
    <cellStyle name="Currency1" xfId="443"/>
    <cellStyle name="Date" xfId="444"/>
    <cellStyle name="Dezimal [0]_Compiling Utility Macros" xfId="445"/>
    <cellStyle name="Dezimal_Compiling Utility Macros" xfId="446"/>
    <cellStyle name="Dollar (zero dec)" xfId="447"/>
    <cellStyle name="Euro" xfId="448"/>
    <cellStyle name="F2" xfId="449"/>
    <cellStyle name="F3" xfId="450"/>
    <cellStyle name="F4" xfId="451"/>
    <cellStyle name="F5" xfId="452"/>
    <cellStyle name="F6" xfId="453"/>
    <cellStyle name="F7" xfId="454"/>
    <cellStyle name="F8" xfId="455"/>
    <cellStyle name="Fixed" xfId="456"/>
    <cellStyle name="Grey" xfId="457"/>
    <cellStyle name="Header" xfId="458"/>
    <cellStyle name="Header1" xfId="459"/>
    <cellStyle name="Header2" xfId="460"/>
    <cellStyle name="Heading 1" xfId="461"/>
    <cellStyle name="Heading 2" xfId="462"/>
    <cellStyle name="Heading1" xfId="463"/>
    <cellStyle name="Heading2" xfId="464"/>
    <cellStyle name="Hyperlink_NEGS" xfId="465"/>
    <cellStyle name="Input" xfId="466"/>
    <cellStyle name="Input [yellow]" xfId="467"/>
    <cellStyle name="Midtitle" xfId="468"/>
    <cellStyle name="Milliers [0]_Arabian Spec" xfId="469"/>
    <cellStyle name="Milliers_Arabian Spec" xfId="470"/>
    <cellStyle name="Model" xfId="471"/>
    <cellStyle name="Mon?aire [0]_Arabian Spec" xfId="472"/>
    <cellStyle name="Mon?aire_Arabian Spec" xfId="473"/>
    <cellStyle name="moon" xfId="474"/>
    <cellStyle name="nohs" xfId="475"/>
    <cellStyle name="Normal - Style1" xfId="476"/>
    <cellStyle name="Normal - 유형1" xfId="477"/>
    <cellStyle name="Normal_ SG&amp;A Bridge " xfId="7"/>
    <cellStyle name="Œ…?æ맖?e [0.00]_laroux" xfId="478"/>
    <cellStyle name="Œ…?æ맖?e_laroux" xfId="479"/>
    <cellStyle name="Percent" xfId="4"/>
    <cellStyle name="Percent [2]" xfId="480"/>
    <cellStyle name="Percent_01.갑지및원가계산(농업용관정)" xfId="481"/>
    <cellStyle name="Standard_Anpassen der Amortisation" xfId="482"/>
    <cellStyle name="subhead" xfId="483"/>
    <cellStyle name="testtitle" xfId="484"/>
    <cellStyle name="title [1]" xfId="485"/>
    <cellStyle name="title [2]" xfId="486"/>
    <cellStyle name="Total" xfId="487"/>
    <cellStyle name="UM" xfId="488"/>
    <cellStyle name="W?rung [0]_Compiling Utility Macros" xfId="489"/>
    <cellStyle name="W?rung_Compiling Utility Macros" xfId="490"/>
    <cellStyle name="강조색1" xfId="25" builtinId="29" customBuiltin="1"/>
    <cellStyle name="강조색2" xfId="29" builtinId="33" customBuiltin="1"/>
    <cellStyle name="강조색3" xfId="33" builtinId="37" customBuiltin="1"/>
    <cellStyle name="강조색4" xfId="37" builtinId="41" customBuiltin="1"/>
    <cellStyle name="강조색5" xfId="41" builtinId="45" customBuiltin="1"/>
    <cellStyle name="강조색6" xfId="45" builtinId="49" customBuiltin="1"/>
    <cellStyle name="경고문" xfId="22" builtinId="11" customBuiltin="1"/>
    <cellStyle name="계산" xfId="19" builtinId="22" customBuiltin="1"/>
    <cellStyle name="고정소숫점" xfId="491"/>
    <cellStyle name="고정출력1" xfId="492"/>
    <cellStyle name="고정출력2" xfId="493"/>
    <cellStyle name="나쁨" xfId="15" builtinId="27" customBuiltin="1"/>
    <cellStyle name="날짜" xfId="494"/>
    <cellStyle name="내역서" xfId="495"/>
    <cellStyle name="달러" xfId="496"/>
    <cellStyle name="뒤에 오는 하이퍼링크" xfId="497"/>
    <cellStyle name="똿떓죶Ø괻 [0.00]_PRODUCT DETAIL Q1" xfId="498"/>
    <cellStyle name="똿떓죶Ø괻_PRODUCT DETAIL Q1" xfId="499"/>
    <cellStyle name="똿뗦먛귟 [0.00]_PRODUCT DETAIL Q1" xfId="500"/>
    <cellStyle name="똿뗦먛귟_PRODUCT DETAIL Q1" xfId="501"/>
    <cellStyle name="메모" xfId="8" builtinId="10" customBuiltin="1"/>
    <cellStyle name="메모 2" xfId="54"/>
    <cellStyle name="메모 2 2" xfId="87"/>
    <cellStyle name="메모 2 2 2" xfId="157"/>
    <cellStyle name="메모 2 2 2 2" xfId="502"/>
    <cellStyle name="메모 2 2 2 2 2" xfId="934"/>
    <cellStyle name="메모 2 2 2 2 2 2" xfId="1710"/>
    <cellStyle name="메모 2 2 2 2 2 2 2" xfId="3425"/>
    <cellStyle name="메모 2 2 2 2 2 3" xfId="2649"/>
    <cellStyle name="메모 2 2 2 2 3" xfId="1322"/>
    <cellStyle name="메모 2 2 2 2 3 2" xfId="3037"/>
    <cellStyle name="메모 2 2 2 2 4" xfId="2243"/>
    <cellStyle name="메모 2 2 2 3" xfId="684"/>
    <cellStyle name="메모 2 2 2 3 2" xfId="1460"/>
    <cellStyle name="메모 2 2 2 3 2 2" xfId="3175"/>
    <cellStyle name="메모 2 2 2 3 3" xfId="2399"/>
    <cellStyle name="메모 2 2 2 4" xfId="1072"/>
    <cellStyle name="메모 2 2 2 4 2" xfId="2787"/>
    <cellStyle name="메모 2 2 2 5" xfId="1945"/>
    <cellStyle name="메모 2 2 3" xfId="503"/>
    <cellStyle name="메모 2 2 3 2" xfId="504"/>
    <cellStyle name="메모 2 2 3 2 2" xfId="936"/>
    <cellStyle name="메모 2 2 3 2 2 2" xfId="1712"/>
    <cellStyle name="메모 2 2 3 2 2 2 2" xfId="3427"/>
    <cellStyle name="메모 2 2 3 2 2 3" xfId="2651"/>
    <cellStyle name="메모 2 2 3 2 3" xfId="1324"/>
    <cellStyle name="메모 2 2 3 2 3 2" xfId="3039"/>
    <cellStyle name="메모 2 2 3 2 4" xfId="2245"/>
    <cellStyle name="메모 2 2 3 3" xfId="935"/>
    <cellStyle name="메모 2 2 3 3 2" xfId="1711"/>
    <cellStyle name="메모 2 2 3 3 2 2" xfId="3426"/>
    <cellStyle name="메모 2 2 3 3 3" xfId="2650"/>
    <cellStyle name="메모 2 2 3 4" xfId="1323"/>
    <cellStyle name="메모 2 2 3 4 2" xfId="3038"/>
    <cellStyle name="메모 2 2 3 5" xfId="2244"/>
    <cellStyle name="메모 2 2 4" xfId="505"/>
    <cellStyle name="메모 2 2 4 2" xfId="937"/>
    <cellStyle name="메모 2 2 4 2 2" xfId="1713"/>
    <cellStyle name="메모 2 2 4 2 2 2" xfId="3428"/>
    <cellStyle name="메모 2 2 4 2 3" xfId="2652"/>
    <cellStyle name="메모 2 2 4 3" xfId="1325"/>
    <cellStyle name="메모 2 2 4 3 2" xfId="3040"/>
    <cellStyle name="메모 2 2 4 4" xfId="2246"/>
    <cellStyle name="메모 2 2 5" xfId="624"/>
    <cellStyle name="메모 2 2 5 2" xfId="1400"/>
    <cellStyle name="메모 2 2 5 2 2" xfId="3115"/>
    <cellStyle name="메모 2 2 5 3" xfId="2339"/>
    <cellStyle name="메모 2 2 6" xfId="1012"/>
    <cellStyle name="메모 2 2 6 2" xfId="2727"/>
    <cellStyle name="메모 2 2 7" xfId="1882"/>
    <cellStyle name="메모 2 3" xfId="126"/>
    <cellStyle name="메모 2 3 2" xfId="506"/>
    <cellStyle name="메모 2 3 2 2" xfId="938"/>
    <cellStyle name="메모 2 3 2 2 2" xfId="1714"/>
    <cellStyle name="메모 2 3 2 2 2 2" xfId="3429"/>
    <cellStyle name="메모 2 3 2 2 3" xfId="2653"/>
    <cellStyle name="메모 2 3 2 3" xfId="1326"/>
    <cellStyle name="메모 2 3 2 3 2" xfId="3041"/>
    <cellStyle name="메모 2 3 2 4" xfId="2247"/>
    <cellStyle name="메모 2 3 3" xfId="657"/>
    <cellStyle name="메모 2 3 3 2" xfId="1433"/>
    <cellStyle name="메모 2 3 3 2 2" xfId="3148"/>
    <cellStyle name="메모 2 3 3 3" xfId="2372"/>
    <cellStyle name="메모 2 3 4" xfId="1045"/>
    <cellStyle name="메모 2 3 4 2" xfId="2760"/>
    <cellStyle name="메모 2 3 5" xfId="1917"/>
    <cellStyle name="메모 2 4" xfId="507"/>
    <cellStyle name="메모 2 4 2" xfId="508"/>
    <cellStyle name="메모 2 4 2 2" xfId="940"/>
    <cellStyle name="메모 2 4 2 2 2" xfId="1716"/>
    <cellStyle name="메모 2 4 2 2 2 2" xfId="3431"/>
    <cellStyle name="메모 2 4 2 2 3" xfId="2655"/>
    <cellStyle name="메모 2 4 2 3" xfId="1328"/>
    <cellStyle name="메모 2 4 2 3 2" xfId="3043"/>
    <cellStyle name="메모 2 4 2 4" xfId="2249"/>
    <cellStyle name="메모 2 4 3" xfId="939"/>
    <cellStyle name="메모 2 4 3 2" xfId="1715"/>
    <cellStyle name="메모 2 4 3 2 2" xfId="3430"/>
    <cellStyle name="메모 2 4 3 3" xfId="2654"/>
    <cellStyle name="메모 2 4 4" xfId="1327"/>
    <cellStyle name="메모 2 4 4 2" xfId="3042"/>
    <cellStyle name="메모 2 4 5" xfId="2248"/>
    <cellStyle name="메모 2 5" xfId="509"/>
    <cellStyle name="메모 2 5 2" xfId="941"/>
    <cellStyle name="메모 2 5 2 2" xfId="1717"/>
    <cellStyle name="메모 2 5 2 2 2" xfId="3432"/>
    <cellStyle name="메모 2 5 2 3" xfId="2656"/>
    <cellStyle name="메모 2 5 3" xfId="1329"/>
    <cellStyle name="메모 2 5 3 2" xfId="3044"/>
    <cellStyle name="메모 2 5 4" xfId="2250"/>
    <cellStyle name="메모 2 6" xfId="593"/>
    <cellStyle name="메모 2 6 2" xfId="1369"/>
    <cellStyle name="메모 2 6 2 2" xfId="3084"/>
    <cellStyle name="메모 2 6 3" xfId="2308"/>
    <cellStyle name="메모 2 7" xfId="981"/>
    <cellStyle name="메모 2 7 2" xfId="2696"/>
    <cellStyle name="메모 2 8" xfId="1851"/>
    <cellStyle name="메모 3" xfId="120"/>
    <cellStyle name="메모 4" xfId="105"/>
    <cellStyle name="메모 4 2" xfId="510"/>
    <cellStyle name="메모 4 2 2" xfId="942"/>
    <cellStyle name="메모 4 2 2 2" xfId="1718"/>
    <cellStyle name="메모 4 2 2 2 2" xfId="3433"/>
    <cellStyle name="메모 4 2 2 3" xfId="2657"/>
    <cellStyle name="메모 4 2 3" xfId="1330"/>
    <cellStyle name="메모 4 2 3 2" xfId="3045"/>
    <cellStyle name="메모 4 2 4" xfId="2251"/>
    <cellStyle name="메모 4 3" xfId="642"/>
    <cellStyle name="메모 4 3 2" xfId="1418"/>
    <cellStyle name="메모 4 3 2 2" xfId="3133"/>
    <cellStyle name="메모 4 3 3" xfId="2357"/>
    <cellStyle name="메모 4 4" xfId="1030"/>
    <cellStyle name="메모 4 4 2" xfId="2745"/>
    <cellStyle name="메모 4 5" xfId="1900"/>
    <cellStyle name="메모 5" xfId="1831"/>
    <cellStyle name="묮뎋 [0.00]_PRODUCT DETAIL Q1" xfId="511"/>
    <cellStyle name="묮뎋_PRODUCT DETAIL Q1" xfId="512"/>
    <cellStyle name="믅됞 [0.00]_PRODUCT DETAIL Q1" xfId="513"/>
    <cellStyle name="믅됞_PRODUCT DETAIL Q1" xfId="514"/>
    <cellStyle name="백분율" xfId="51" builtinId="5" hidden="1"/>
    <cellStyle name="백분율" xfId="85" builtinId="5" hidden="1"/>
    <cellStyle name="백분율" xfId="102" builtinId="5" hidden="1"/>
    <cellStyle name="백분율" xfId="69" builtinId="5" hidden="1"/>
    <cellStyle name="백분율" xfId="591" builtinId="5" hidden="1"/>
    <cellStyle name="백분율" xfId="622" builtinId="5" hidden="1"/>
    <cellStyle name="백분율" xfId="639" builtinId="5" hidden="1"/>
    <cellStyle name="백분율" xfId="606" builtinId="5" hidden="1"/>
    <cellStyle name="백분율" xfId="945" builtinId="5" hidden="1"/>
    <cellStyle name="백분율" xfId="943" builtinId="5" hidden="1"/>
    <cellStyle name="백분율" xfId="932" builtinId="5" hidden="1"/>
    <cellStyle name="백분율" xfId="944" builtinId="5" hidden="1"/>
    <cellStyle name="백분율" xfId="979" builtinId="5" hidden="1"/>
    <cellStyle name="백분율" xfId="1010" builtinId="5" hidden="1"/>
    <cellStyle name="백분율" xfId="1027" builtinId="5" hidden="1"/>
    <cellStyle name="백분율" xfId="994" builtinId="5" hidden="1"/>
    <cellStyle name="백분율" xfId="1367" builtinId="5" hidden="1"/>
    <cellStyle name="백분율" xfId="1398" builtinId="5" hidden="1"/>
    <cellStyle name="백분율" xfId="1415" builtinId="5" hidden="1"/>
    <cellStyle name="백분율" xfId="1382" builtinId="5" hidden="1"/>
    <cellStyle name="백분율" xfId="1721" builtinId="5" hidden="1"/>
    <cellStyle name="백분율" xfId="1719" builtinId="5" hidden="1"/>
    <cellStyle name="백분율" xfId="1708" builtinId="5" hidden="1"/>
    <cellStyle name="백분율" xfId="1720" builtinId="5" hidden="1"/>
    <cellStyle name="백분율" xfId="1333" builtinId="5" hidden="1"/>
    <cellStyle name="백분율" xfId="1331" builtinId="5" hidden="1"/>
    <cellStyle name="백분율" xfId="1320" builtinId="5" hidden="1"/>
    <cellStyle name="백분율" xfId="1332" builtinId="5" hidden="1"/>
    <cellStyle name="백분율" xfId="1743" builtinId="5" hidden="1"/>
    <cellStyle name="백분율" xfId="1748" builtinId="5" hidden="1"/>
    <cellStyle name="백분율" xfId="1751" builtinId="5" hidden="1"/>
    <cellStyle name="백분율" xfId="1744" builtinId="5" hidden="1"/>
    <cellStyle name="백분율" xfId="1802" builtinId="5" hidden="1"/>
    <cellStyle name="백분율" xfId="1800" builtinId="5" hidden="1"/>
    <cellStyle name="백분율" xfId="1798" builtinId="5" hidden="1"/>
    <cellStyle name="백분율" xfId="1801" builtinId="5" hidden="1"/>
    <cellStyle name="백분율 [0]" xfId="515"/>
    <cellStyle name="백분율 [2]" xfId="516"/>
    <cellStyle name="백분율 10" xfId="2306"/>
    <cellStyle name="백분율 100" xfId="4606"/>
    <cellStyle name="백분율 101" xfId="4618"/>
    <cellStyle name="백분율 102" xfId="3648"/>
    <cellStyle name="백분율 103" xfId="4331"/>
    <cellStyle name="백분율 104" xfId="4034"/>
    <cellStyle name="백분율 105" xfId="3909"/>
    <cellStyle name="백분율 106" xfId="4635"/>
    <cellStyle name="백분율 107" xfId="4640"/>
    <cellStyle name="백분율 108" xfId="4643"/>
    <cellStyle name="백분율 109" xfId="4636"/>
    <cellStyle name="백분율 11" xfId="2337"/>
    <cellStyle name="백분율 110" xfId="4694"/>
    <cellStyle name="백분율 111" xfId="4692"/>
    <cellStyle name="백분율 112" xfId="4690"/>
    <cellStyle name="백분율 113" xfId="4693"/>
    <cellStyle name="백분율 114" xfId="4621"/>
    <cellStyle name="백분율 115" xfId="4386"/>
    <cellStyle name="백분율 116" xfId="3829"/>
    <cellStyle name="백분율 117" xfId="4032"/>
    <cellStyle name="백분율 118" xfId="3633"/>
    <cellStyle name="백분율 119" xfId="4179"/>
    <cellStyle name="백분율 12" xfId="2354"/>
    <cellStyle name="백분율 120" xfId="4345"/>
    <cellStyle name="백분율 121" xfId="3683"/>
    <cellStyle name="백분율 122" xfId="4147"/>
    <cellStyle name="백분율 123" xfId="3564"/>
    <cellStyle name="백분율 124" xfId="3686"/>
    <cellStyle name="백분율 125" xfId="4557"/>
    <cellStyle name="백분율 126" xfId="3688"/>
    <cellStyle name="백분율 127" xfId="3705"/>
    <cellStyle name="백분율 128" xfId="4549"/>
    <cellStyle name="백분율 129" xfId="4149"/>
    <cellStyle name="백분율 13" xfId="2321"/>
    <cellStyle name="백분율 130" xfId="4207"/>
    <cellStyle name="백분율 131" xfId="3756"/>
    <cellStyle name="백분율 132" xfId="3546"/>
    <cellStyle name="백분율 133" xfId="3754"/>
    <cellStyle name="백분율 134" xfId="4787"/>
    <cellStyle name="백분율 135" xfId="4785"/>
    <cellStyle name="백분율 136" xfId="4777"/>
    <cellStyle name="백분율 137" xfId="4786"/>
    <cellStyle name="백분율 138" xfId="3750"/>
    <cellStyle name="백분율 139" xfId="4535"/>
    <cellStyle name="백분율 14" xfId="2660"/>
    <cellStyle name="백분율 140" xfId="3525"/>
    <cellStyle name="백분율 141" xfId="4370"/>
    <cellStyle name="백분율 142" xfId="4801"/>
    <cellStyle name="백분율 143" xfId="4806"/>
    <cellStyle name="백분율 144" xfId="4809"/>
    <cellStyle name="백분율 145" xfId="4802"/>
    <cellStyle name="백분율 146" xfId="4860"/>
    <cellStyle name="백분율 147" xfId="4858"/>
    <cellStyle name="백분율 148" xfId="4856"/>
    <cellStyle name="백분율 149" xfId="4859"/>
    <cellStyle name="백분율 15" xfId="2658"/>
    <cellStyle name="백분율 150" xfId="4789"/>
    <cellStyle name="백분율 151" xfId="4582"/>
    <cellStyle name="백분율 152" xfId="3706"/>
    <cellStyle name="백분율 153" xfId="3595"/>
    <cellStyle name="백분율 154" xfId="3524"/>
    <cellStyle name="백분율 155" xfId="4240"/>
    <cellStyle name="백분율 156" xfId="4547"/>
    <cellStyle name="백분율 157" xfId="3980"/>
    <cellStyle name="백분율 158" xfId="3581"/>
    <cellStyle name="백분율 159" xfId="3779"/>
    <cellStyle name="백분율 16" xfId="2647"/>
    <cellStyle name="백분율 160" xfId="4180"/>
    <cellStyle name="백분율 161" xfId="4742"/>
    <cellStyle name="백분율 162" xfId="3979"/>
    <cellStyle name="백분율 163" xfId="4399"/>
    <cellStyle name="백분율 164" xfId="4736"/>
    <cellStyle name="백분율 165" xfId="4036"/>
    <cellStyle name="백분율 166" xfId="3852"/>
    <cellStyle name="백분율 167" xfId="3840"/>
    <cellStyle name="백분율 168" xfId="3787"/>
    <cellStyle name="백분율 169" xfId="4057"/>
    <cellStyle name="백분율 17" xfId="2659"/>
    <cellStyle name="백분율 170" xfId="4935"/>
    <cellStyle name="백분율 171" xfId="4933"/>
    <cellStyle name="백분율 172" xfId="4926"/>
    <cellStyle name="백분율 173" xfId="4934"/>
    <cellStyle name="백분율 174" xfId="4272"/>
    <cellStyle name="백분율 175" xfId="4723"/>
    <cellStyle name="백분율 176" xfId="3572"/>
    <cellStyle name="백분율 177" xfId="4569"/>
    <cellStyle name="백분율 178" xfId="4949"/>
    <cellStyle name="백분율 179" xfId="4954"/>
    <cellStyle name="백분율 18" xfId="2694"/>
    <cellStyle name="백분율 180" xfId="4957"/>
    <cellStyle name="백분율 181" xfId="4950"/>
    <cellStyle name="백분율 182" xfId="5008"/>
    <cellStyle name="백분율 183" xfId="5006"/>
    <cellStyle name="백분율 184" xfId="5004"/>
    <cellStyle name="백분율 185" xfId="5007"/>
    <cellStyle name="백분율 186" xfId="4937"/>
    <cellStyle name="백분율 187" xfId="4759"/>
    <cellStyle name="백분율 188" xfId="3976"/>
    <cellStyle name="백분율 189" xfId="4003"/>
    <cellStyle name="백분율 19" xfId="2725"/>
    <cellStyle name="백분율 190" xfId="3798"/>
    <cellStyle name="백분율 191" xfId="4261"/>
    <cellStyle name="백분율 192" xfId="4734"/>
    <cellStyle name="백분율 193" xfId="4142"/>
    <cellStyle name="백분율 194" xfId="3773"/>
    <cellStyle name="백분율 195" xfId="3969"/>
    <cellStyle name="백분율 196" xfId="3653"/>
    <cellStyle name="백분율 197" xfId="4900"/>
    <cellStyle name="백분율 198" xfId="3832"/>
    <cellStyle name="백분율 199" xfId="4590"/>
    <cellStyle name="백분율 2" xfId="124" hidden="1"/>
    <cellStyle name="백분율 2" xfId="174" hidden="1"/>
    <cellStyle name="백분율 2" xfId="193" hidden="1"/>
    <cellStyle name="백분율 2" xfId="190" hidden="1"/>
    <cellStyle name="백분율 2" xfId="697" hidden="1"/>
    <cellStyle name="백분율 2" xfId="708" hidden="1"/>
    <cellStyle name="백분율 2" xfId="705" hidden="1"/>
    <cellStyle name="백분율 2" xfId="930" hidden="1"/>
    <cellStyle name="백분율 2" xfId="919" hidden="1"/>
    <cellStyle name="백분율 2" xfId="922" hidden="1"/>
    <cellStyle name="백분율 2" xfId="1085" hidden="1"/>
    <cellStyle name="백분율 2" xfId="1096" hidden="1"/>
    <cellStyle name="백분율 2" xfId="1093" hidden="1"/>
    <cellStyle name="백분율 2" xfId="1473" hidden="1"/>
    <cellStyle name="백분율 2" xfId="1484" hidden="1"/>
    <cellStyle name="백분율 2" xfId="1481" hidden="1"/>
    <cellStyle name="백분율 2" xfId="1706" hidden="1"/>
    <cellStyle name="백분율 2" xfId="1695" hidden="1"/>
    <cellStyle name="백분율 2" xfId="1698" hidden="1"/>
    <cellStyle name="백분율 2" xfId="1318" hidden="1"/>
    <cellStyle name="백분율 2" xfId="1307" hidden="1"/>
    <cellStyle name="백분율 2" xfId="1310" hidden="1"/>
    <cellStyle name="백분율 2" xfId="1755" hidden="1"/>
    <cellStyle name="백분율 2" xfId="1766" hidden="1"/>
    <cellStyle name="백분율 2" xfId="1763" hidden="1"/>
    <cellStyle name="백분율 2" xfId="1796" hidden="1"/>
    <cellStyle name="백분율 2" xfId="1785" hidden="1"/>
    <cellStyle name="백분율 2" xfId="1788" hidden="1"/>
    <cellStyle name="백분율 2" xfId="1960" hidden="1"/>
    <cellStyle name="백분율 2" xfId="1976" hidden="1"/>
    <cellStyle name="백분율 2" xfId="1973" hidden="1"/>
    <cellStyle name="백분율 2" xfId="2412" hidden="1"/>
    <cellStyle name="백분율 2" xfId="2423" hidden="1"/>
    <cellStyle name="백분율 2" xfId="2420" hidden="1"/>
    <cellStyle name="백분율 2" xfId="2645" hidden="1"/>
    <cellStyle name="백분율 2" xfId="2634" hidden="1"/>
    <cellStyle name="백분율 2" xfId="2637" hidden="1"/>
    <cellStyle name="백분율 2" xfId="2800" hidden="1"/>
    <cellStyle name="백분율 2" xfId="2811" hidden="1"/>
    <cellStyle name="백분율 2" xfId="2808" hidden="1"/>
    <cellStyle name="백분율 2" xfId="3188" hidden="1"/>
    <cellStyle name="백분율 2" xfId="3199" hidden="1"/>
    <cellStyle name="백분율 2" xfId="3196" hidden="1"/>
    <cellStyle name="백분율 2" xfId="3421" hidden="1"/>
    <cellStyle name="백분율 2" xfId="3410" hidden="1"/>
    <cellStyle name="백분율 2" xfId="3413" hidden="1"/>
    <cellStyle name="백분율 2" xfId="3033" hidden="1"/>
    <cellStyle name="백분율 2" xfId="3022" hidden="1"/>
    <cellStyle name="백분율 2" xfId="3025" hidden="1"/>
    <cellStyle name="백분율 2" xfId="3470" hidden="1"/>
    <cellStyle name="백분율 2" xfId="3481" hidden="1"/>
    <cellStyle name="백분율 2" xfId="3478" hidden="1"/>
    <cellStyle name="백분율 2" xfId="3511" hidden="1"/>
    <cellStyle name="백분율 2" xfId="3500" hidden="1"/>
    <cellStyle name="백분율 2" xfId="3503" hidden="1"/>
    <cellStyle name="백분율 2" xfId="3596" hidden="1"/>
    <cellStyle name="백분율 2" xfId="3609" hidden="1"/>
    <cellStyle name="백분율 2" xfId="3606" hidden="1"/>
    <cellStyle name="백분율 2" xfId="3870" hidden="1"/>
    <cellStyle name="백분율 2" xfId="3881" hidden="1"/>
    <cellStyle name="백분율 2" xfId="3878" hidden="1"/>
    <cellStyle name="백분율 2" xfId="3994" hidden="1"/>
    <cellStyle name="백분율 2" xfId="3983" hidden="1"/>
    <cellStyle name="백분율 2" xfId="3986" hidden="1"/>
    <cellStyle name="백분율 2" xfId="4086" hidden="1"/>
    <cellStyle name="백분율 2" xfId="4097" hidden="1"/>
    <cellStyle name="백분율 2" xfId="4094" hidden="1"/>
    <cellStyle name="백분율 2" xfId="4289" hidden="1"/>
    <cellStyle name="백분율 2" xfId="4300" hidden="1"/>
    <cellStyle name="백분율 2" xfId="4297" hidden="1"/>
    <cellStyle name="백분율 2" xfId="4413" hidden="1"/>
    <cellStyle name="백분율 2" xfId="4402" hidden="1"/>
    <cellStyle name="백분율 2" xfId="4405" hidden="1"/>
    <cellStyle name="백분율 2" xfId="4193" hidden="1"/>
    <cellStyle name="백분율 2" xfId="4182" hidden="1"/>
    <cellStyle name="백분율 2" xfId="4185" hidden="1"/>
    <cellStyle name="백분율 2" xfId="4456" hidden="1"/>
    <cellStyle name="백분율 2" xfId="4467" hidden="1"/>
    <cellStyle name="백분율 2" xfId="4464" hidden="1"/>
    <cellStyle name="백분율 2" xfId="4497" hidden="1"/>
    <cellStyle name="백분율 2" xfId="4486" hidden="1"/>
    <cellStyle name="백분율 2" xfId="4489" hidden="1"/>
    <cellStyle name="백분율 2" xfId="4199" hidden="1"/>
    <cellStyle name="백분율 2" xfId="3769" hidden="1"/>
    <cellStyle name="백분율 2" xfId="4419" hidden="1"/>
    <cellStyle name="백분율 2" xfId="4017" hidden="1"/>
    <cellStyle name="백분율 2" xfId="4376" hidden="1"/>
    <cellStyle name="백분율 2" xfId="4375" hidden="1"/>
    <cellStyle name="백분율 2" xfId="4139" hidden="1"/>
    <cellStyle name="백분율 2" xfId="4140" hidden="1"/>
    <cellStyle name="백분율 2" xfId="4141" hidden="1"/>
    <cellStyle name="백분율 2" xfId="4344" hidden="1"/>
    <cellStyle name="백분율 2" xfId="4064" hidden="1"/>
    <cellStyle name="백분율 2" xfId="3924" hidden="1"/>
    <cellStyle name="백분율 2" xfId="3630" hidden="1"/>
    <cellStyle name="백분율 2" xfId="4509" hidden="1"/>
    <cellStyle name="백분율 2" xfId="4506" hidden="1"/>
    <cellStyle name="백분율 2" xfId="4604" hidden="1"/>
    <cellStyle name="백분율 2" xfId="4593" hidden="1"/>
    <cellStyle name="백분율 2" xfId="4596" hidden="1"/>
    <cellStyle name="백분율 2" xfId="3579" hidden="1"/>
    <cellStyle name="백분율 2" xfId="4334" hidden="1"/>
    <cellStyle name="백분율 2" xfId="3651" hidden="1"/>
    <cellStyle name="백분율 2" xfId="4647" hidden="1"/>
    <cellStyle name="백분율 2" xfId="4658" hidden="1"/>
    <cellStyle name="백분율 2" xfId="4655" hidden="1"/>
    <cellStyle name="백분율 2" xfId="4688" hidden="1"/>
    <cellStyle name="백분율 2" xfId="4677" hidden="1"/>
    <cellStyle name="백분율 2" xfId="4680" hidden="1"/>
    <cellStyle name="백분율 2" xfId="3649" hidden="1"/>
    <cellStyle name="백분율 2" xfId="3535" hidden="1"/>
    <cellStyle name="백분율 2" xfId="4610" hidden="1"/>
    <cellStyle name="백분율 2" xfId="4355" hidden="1"/>
    <cellStyle name="백분율 2" xfId="4575" hidden="1"/>
    <cellStyle name="백분율 2" xfId="4574" hidden="1"/>
    <cellStyle name="백분율 2" xfId="3827" hidden="1"/>
    <cellStyle name="백분율 2" xfId="4125" hidden="1"/>
    <cellStyle name="백분율 2" xfId="4337" hidden="1"/>
    <cellStyle name="백분율 2" xfId="4546" hidden="1"/>
    <cellStyle name="백분율 2" xfId="3928" hidden="1"/>
    <cellStyle name="백분율 2" xfId="3690" hidden="1"/>
    <cellStyle name="백분율 2" xfId="3760" hidden="1"/>
    <cellStyle name="백분율 2" xfId="4700" hidden="1"/>
    <cellStyle name="백분율 2" xfId="4697" hidden="1"/>
    <cellStyle name="백분율 2" xfId="4775" hidden="1"/>
    <cellStyle name="백분율 2" xfId="4764" hidden="1"/>
    <cellStyle name="백분율 2" xfId="4767" hidden="1"/>
    <cellStyle name="백분율 2" xfId="3774" hidden="1"/>
    <cellStyle name="백분율 2" xfId="4538" hidden="1"/>
    <cellStyle name="백분율 2" xfId="3747" hidden="1"/>
    <cellStyle name="백분율 2" xfId="4813" hidden="1"/>
    <cellStyle name="백분율 2" xfId="4824" hidden="1"/>
    <cellStyle name="백분율 2" xfId="4821" hidden="1"/>
    <cellStyle name="백분율 2" xfId="4854" hidden="1"/>
    <cellStyle name="백분율 2" xfId="4843" hidden="1"/>
    <cellStyle name="백분율 2" xfId="4846" hidden="1"/>
    <cellStyle name="백분율 2" xfId="3749" hidden="1"/>
    <cellStyle name="백분율 2" xfId="3863" hidden="1"/>
    <cellStyle name="백분율 2" xfId="4781" hidden="1"/>
    <cellStyle name="백분율 2" xfId="4556" hidden="1"/>
    <cellStyle name="백분율 2" xfId="4753" hidden="1"/>
    <cellStyle name="백분율 2" xfId="4752" hidden="1"/>
    <cellStyle name="백분율 2" xfId="4164" hidden="1"/>
    <cellStyle name="백분율 2" xfId="3663" hidden="1"/>
    <cellStyle name="백분율 2" xfId="4540" hidden="1"/>
    <cellStyle name="백분율 2" xfId="4733" hidden="1"/>
    <cellStyle name="백분율 2" xfId="4366" hidden="1"/>
    <cellStyle name="백분율 2" xfId="3568" hidden="1"/>
    <cellStyle name="백분율 2" xfId="3716" hidden="1"/>
    <cellStyle name="백분율 2" xfId="4866" hidden="1"/>
    <cellStyle name="백분율 2" xfId="4863" hidden="1"/>
    <cellStyle name="백분율 2" xfId="4924" hidden="1"/>
    <cellStyle name="백분율 2" xfId="4913" hidden="1"/>
    <cellStyle name="백분율 2" xfId="4916" hidden="1"/>
    <cellStyle name="백분율 2" xfId="4174" hidden="1"/>
    <cellStyle name="백분율 2" xfId="4726" hidden="1"/>
    <cellStyle name="백분율 2" xfId="3719" hidden="1"/>
    <cellStyle name="백분율 2" xfId="4961" hidden="1"/>
    <cellStyle name="백분율 2" xfId="4972" hidden="1"/>
    <cellStyle name="백분율 2" xfId="4969" hidden="1"/>
    <cellStyle name="백분율 2" xfId="5002" hidden="1"/>
    <cellStyle name="백분율 2" xfId="4991" hidden="1"/>
    <cellStyle name="백분율 2" xfId="4994" hidden="1"/>
    <cellStyle name="백분율 2" xfId="4072" hidden="1"/>
    <cellStyle name="백분율 2" xfId="3960" hidden="1"/>
    <cellStyle name="백분율 2" xfId="4930" hidden="1"/>
    <cellStyle name="백분율 2" xfId="4741" hidden="1"/>
    <cellStyle name="백분율 2" xfId="4907" hidden="1"/>
    <cellStyle name="백분율 2" xfId="4906" hidden="1"/>
    <cellStyle name="백분율 2" xfId="3913" hidden="1"/>
    <cellStyle name="백분율 2" xfId="3738" hidden="1"/>
    <cellStyle name="백분율 2" xfId="4727" hidden="1"/>
    <cellStyle name="백분율 2" xfId="4894" hidden="1"/>
    <cellStyle name="백분율 2" xfId="4565" hidden="1"/>
    <cellStyle name="백분율 2" xfId="3584" hidden="1"/>
    <cellStyle name="백분율 2" xfId="4255" hidden="1"/>
    <cellStyle name="백분율 2" xfId="5014" hidden="1"/>
    <cellStyle name="백분율 2" xfId="5011" hidden="1"/>
    <cellStyle name="백분율 2" xfId="5044" hidden="1"/>
    <cellStyle name="백분율 2" xfId="5033" hidden="1"/>
    <cellStyle name="백분율 2" xfId="5036" hidden="1"/>
    <cellStyle name="백분율 2" xfId="1843" hidden="1"/>
    <cellStyle name="백분율 2" xfId="4888" hidden="1"/>
    <cellStyle name="백분율 2" xfId="3722" hidden="1"/>
    <cellStyle name="백분율 2" xfId="5075" hidden="1"/>
    <cellStyle name="백분율 2" xfId="5086" hidden="1"/>
    <cellStyle name="백분율 2" xfId="5083" hidden="1"/>
    <cellStyle name="백분율 2" xfId="5116" hidden="1"/>
    <cellStyle name="백분율 2" xfId="5105" hidden="1"/>
    <cellStyle name="백분율 2" xfId="5108" hidden="1"/>
    <cellStyle name="백분율 2" xfId="2197" hidden="1"/>
    <cellStyle name="백분율 2" xfId="1993" hidden="1"/>
    <cellStyle name="백분율 2" xfId="1996" hidden="1"/>
    <cellStyle name="백분율 2" xfId="5390" hidden="1"/>
    <cellStyle name="백분율 2" xfId="5401" hidden="1"/>
    <cellStyle name="백분율 2" xfId="5398" hidden="1"/>
    <cellStyle name="백분율 2" xfId="5544" hidden="1"/>
    <cellStyle name="백분율 2" xfId="5533" hidden="1"/>
    <cellStyle name="백분율 2" xfId="5536" hidden="1"/>
    <cellStyle name="백분율 2" xfId="5623" hidden="1"/>
    <cellStyle name="백분율 2" xfId="5634" hidden="1"/>
    <cellStyle name="백분율 2" xfId="5631" hidden="1"/>
    <cellStyle name="백분율 2" xfId="5853" hidden="1"/>
    <cellStyle name="백분율 2" xfId="5864" hidden="1"/>
    <cellStyle name="백분율 2" xfId="5861" hidden="1"/>
    <cellStyle name="백분율 2" xfId="5999" hidden="1"/>
    <cellStyle name="백분율 2" xfId="5988" hidden="1"/>
    <cellStyle name="백분율 2" xfId="5991" hidden="1"/>
    <cellStyle name="백분율 2" xfId="5764" hidden="1"/>
    <cellStyle name="백분율 2" xfId="5753" hidden="1"/>
    <cellStyle name="백분율 2" xfId="5756" hidden="1"/>
    <cellStyle name="백분율 2" xfId="6018" hidden="1"/>
    <cellStyle name="백분율 2" xfId="6029" hidden="1"/>
    <cellStyle name="백분율 2" xfId="6026" hidden="1"/>
    <cellStyle name="백분율 2" xfId="6059" hidden="1"/>
    <cellStyle name="백분율 2" xfId="6048" hidden="1"/>
    <cellStyle name="백분율 2" xfId="6051" hidden="1"/>
    <cellStyle name="백분율 2" xfId="6117" hidden="1"/>
    <cellStyle name="백분율 2" xfId="6129" hidden="1"/>
    <cellStyle name="백분율 2" xfId="6126" hidden="1"/>
    <cellStyle name="백분율 2" xfId="6338" hidden="1"/>
    <cellStyle name="백분율 2" xfId="6349" hidden="1"/>
    <cellStyle name="백분율 2" xfId="6346" hidden="1"/>
    <cellStyle name="백분율 2" xfId="6448" hidden="1"/>
    <cellStyle name="백분율 2" xfId="6437" hidden="1"/>
    <cellStyle name="백분율 2" xfId="6440" hidden="1"/>
    <cellStyle name="백분율 2" xfId="6513" hidden="1"/>
    <cellStyle name="백분율 2" xfId="6524" hidden="1"/>
    <cellStyle name="백분율 2" xfId="6521" hidden="1"/>
    <cellStyle name="백분율 2" xfId="6675" hidden="1"/>
    <cellStyle name="백분율 2" xfId="6686" hidden="1"/>
    <cellStyle name="백분율 2" xfId="6683" hidden="1"/>
    <cellStyle name="백분율 2" xfId="6786" hidden="1"/>
    <cellStyle name="백분율 2" xfId="6775" hidden="1"/>
    <cellStyle name="백분율 2" xfId="6778" hidden="1"/>
    <cellStyle name="백분율 2" xfId="6609" hidden="1"/>
    <cellStyle name="백분율 2" xfId="6598" hidden="1"/>
    <cellStyle name="백분율 2" xfId="6601" hidden="1"/>
    <cellStyle name="백분율 2" xfId="6812" hidden="1"/>
    <cellStyle name="백분율 2" xfId="6823" hidden="1"/>
    <cellStyle name="백분율 2" xfId="6820" hidden="1"/>
    <cellStyle name="백분율 2" xfId="6853" hidden="1"/>
    <cellStyle name="백분율 2" xfId="6842" hidden="1"/>
    <cellStyle name="백분율 2" xfId="6845" hidden="1"/>
    <cellStyle name="백분율 2" xfId="6613" hidden="1"/>
    <cellStyle name="백분율 2" xfId="6265" hidden="1"/>
    <cellStyle name="백분율 2" xfId="6791" hidden="1"/>
    <cellStyle name="백분율 2" xfId="6462" hidden="1"/>
    <cellStyle name="백분율 2" xfId="6752" hidden="1"/>
    <cellStyle name="백분율 2" xfId="6751" hidden="1"/>
    <cellStyle name="백분율 2" xfId="6558" hidden="1"/>
    <cellStyle name="백분율 2" xfId="6559" hidden="1"/>
    <cellStyle name="백분율 2" xfId="6560" hidden="1"/>
    <cellStyle name="백분율 2" xfId="6726" hidden="1"/>
    <cellStyle name="백분율 2" xfId="6497" hidden="1"/>
    <cellStyle name="백분율 2" xfId="6388" hidden="1"/>
    <cellStyle name="백분율 2" xfId="6150" hidden="1"/>
    <cellStyle name="백분율 2" xfId="6860" hidden="1"/>
    <cellStyle name="백분율 2" xfId="6857" hidden="1"/>
    <cellStyle name="백분율 2" xfId="6943" hidden="1"/>
    <cellStyle name="백분율 2" xfId="6932" hidden="1"/>
    <cellStyle name="백분율 2" xfId="6935" hidden="1"/>
    <cellStyle name="백분율 2" xfId="6102" hidden="1"/>
    <cellStyle name="백분율 2" xfId="6717" hidden="1"/>
    <cellStyle name="백분율 2" xfId="6165" hidden="1"/>
    <cellStyle name="백분율 2" xfId="6972" hidden="1"/>
    <cellStyle name="백분율 2" xfId="6983" hidden="1"/>
    <cellStyle name="백분율 2" xfId="6980" hidden="1"/>
    <cellStyle name="백분율 2" xfId="7013" hidden="1"/>
    <cellStyle name="백분율 2" xfId="7002" hidden="1"/>
    <cellStyle name="백분율 2" xfId="7005" hidden="1"/>
    <cellStyle name="백분율 2" xfId="6163" hidden="1"/>
    <cellStyle name="백분율 2" xfId="6074" hidden="1"/>
    <cellStyle name="백분율 2" xfId="6947" hidden="1"/>
    <cellStyle name="백분율 2" xfId="6734" hidden="1"/>
    <cellStyle name="백분율 2" xfId="6917" hidden="1"/>
    <cellStyle name="백분율 2" xfId="6916" hidden="1"/>
    <cellStyle name="백분율 2" xfId="6311" hidden="1"/>
    <cellStyle name="백분율 2" xfId="6548" hidden="1"/>
    <cellStyle name="백분율 2" xfId="6719" hidden="1"/>
    <cellStyle name="백분율 2" xfId="6893" hidden="1"/>
    <cellStyle name="백분율 2" xfId="6392" hidden="1"/>
    <cellStyle name="백분율 2" xfId="6195" hidden="1"/>
    <cellStyle name="백분율 2" xfId="6257" hidden="1"/>
    <cellStyle name="백분율 2" xfId="7023" hidden="1"/>
    <cellStyle name="백분율 2" xfId="7020" hidden="1"/>
    <cellStyle name="백분율 2" xfId="7092" hidden="1"/>
    <cellStyle name="백분율 2" xfId="7081" hidden="1"/>
    <cellStyle name="백분율 2" xfId="7084" hidden="1"/>
    <cellStyle name="백분율 2" xfId="6268" hidden="1"/>
    <cellStyle name="백분율 2" xfId="6886" hidden="1"/>
    <cellStyle name="백분율 2" xfId="6247" hidden="1"/>
    <cellStyle name="백분율 2" xfId="7116" hidden="1"/>
    <cellStyle name="백분율 2" xfId="7127" hidden="1"/>
    <cellStyle name="백분율 2" xfId="7124" hidden="1"/>
    <cellStyle name="백분율 2" xfId="7157" hidden="1"/>
    <cellStyle name="백분율 2" xfId="7146" hidden="1"/>
    <cellStyle name="백분율 2" xfId="7149" hidden="1"/>
    <cellStyle name="백분율 2" xfId="6249" hidden="1"/>
    <cellStyle name="백분율 2" xfId="6331" hidden="1"/>
    <cellStyle name="백분율 2" xfId="7096" hidden="1"/>
    <cellStyle name="백분율 2" xfId="6902" hidden="1"/>
    <cellStyle name="백분율 2" xfId="7072" hidden="1"/>
    <cellStyle name="백분율 2" xfId="7071" hidden="1"/>
    <cellStyle name="백분율 2" xfId="6582" hidden="1"/>
    <cellStyle name="백분율 2" xfId="6174" hidden="1"/>
    <cellStyle name="백분율 2" xfId="6887" hidden="1"/>
    <cellStyle name="백분율 2" xfId="7053" hidden="1"/>
    <cellStyle name="백분율 2" xfId="6744" hidden="1"/>
    <cellStyle name="백분율 2" xfId="6095" hidden="1"/>
    <cellStyle name="백분율 2" xfId="6218" hidden="1"/>
    <cellStyle name="백분율 2" xfId="7166" hidden="1"/>
    <cellStyle name="백분율 2" xfId="7163" hidden="1"/>
    <cellStyle name="백분율 2" xfId="7218" hidden="1"/>
    <cellStyle name="백분율 2" xfId="7207" hidden="1"/>
    <cellStyle name="백분율 2" xfId="7210" hidden="1"/>
    <cellStyle name="백분율 2" xfId="6591" hidden="1"/>
    <cellStyle name="백분율 2" xfId="7046" hidden="1"/>
    <cellStyle name="백분율 2" xfId="6221" hidden="1"/>
    <cellStyle name="백분율 2" xfId="7242" hidden="1"/>
    <cellStyle name="백분율 2" xfId="7253" hidden="1"/>
    <cellStyle name="백분율 2" xfId="7250" hidden="1"/>
    <cellStyle name="백분율 2" xfId="7283" hidden="1"/>
    <cellStyle name="백분율 2" xfId="7272" hidden="1"/>
    <cellStyle name="백분율 2" xfId="7275" hidden="1"/>
    <cellStyle name="백분율 2" xfId="6503" hidden="1"/>
    <cellStyle name="백분율 2" xfId="6417" hidden="1"/>
    <cellStyle name="백분율 2" xfId="7223" hidden="1"/>
    <cellStyle name="백분율 2" xfId="7060" hidden="1"/>
    <cellStyle name="백분율 2" xfId="7201" hidden="1"/>
    <cellStyle name="백분율 2" xfId="7200" hidden="1"/>
    <cellStyle name="백분율 2" xfId="6378" hidden="1"/>
    <cellStyle name="백분율 2" xfId="6239" hidden="1"/>
    <cellStyle name="백분율 2" xfId="7047" hidden="1"/>
    <cellStyle name="백분율 2" xfId="7192" hidden="1"/>
    <cellStyle name="백분율 2" xfId="6910" hidden="1"/>
    <cellStyle name="백분율 2" xfId="6107" hidden="1"/>
    <cellStyle name="백분율 2" xfId="6650" hidden="1"/>
    <cellStyle name="백분율 2" xfId="7289" hidden="1"/>
    <cellStyle name="백분율 2" xfId="7286" hidden="1"/>
    <cellStyle name="백분율 2" xfId="7319" hidden="1"/>
    <cellStyle name="백분율 2" xfId="7308" hidden="1"/>
    <cellStyle name="백분율 2" xfId="7311" hidden="1"/>
    <cellStyle name="백분율 2" xfId="1958" hidden="1"/>
    <cellStyle name="백분율 2" xfId="7186" hidden="1"/>
    <cellStyle name="백분율 2" xfId="6224" hidden="1"/>
    <cellStyle name="백분율 2" xfId="7338" hidden="1"/>
    <cellStyle name="백분율 2" xfId="7349" hidden="1"/>
    <cellStyle name="백분율 2" xfId="7346" hidden="1"/>
    <cellStyle name="백분율 2" xfId="7379" hidden="1"/>
    <cellStyle name="백분율 2" xfId="7368" hidden="1"/>
    <cellStyle name="백분율 2" xfId="7371" hidden="1"/>
    <cellStyle name="백분율 2" xfId="7195" hidden="1"/>
    <cellStyle name="백분율 2" xfId="5569" hidden="1"/>
    <cellStyle name="백분율 2" xfId="7228" hidden="1"/>
    <cellStyle name="백분율 2" xfId="6492" hidden="1"/>
    <cellStyle name="백분율 2" xfId="6271" hidden="1"/>
    <cellStyle name="백분율 2" xfId="7061" hidden="1"/>
    <cellStyle name="백분율 2" xfId="5260" hidden="1"/>
    <cellStyle name="백분율 2" xfId="5271" hidden="1"/>
    <cellStyle name="백분율 2" xfId="5268" hidden="1"/>
    <cellStyle name="백분율 2" xfId="5523" hidden="1"/>
    <cellStyle name="백분율 2" xfId="5740" hidden="1"/>
    <cellStyle name="백분율 2" xfId="5978" hidden="1"/>
    <cellStyle name="백분율 2" xfId="5573" hidden="1"/>
    <cellStyle name="백분율 2" xfId="5944" hidden="1"/>
    <cellStyle name="백분율 2" xfId="5943" hidden="1"/>
    <cellStyle name="백분율 2" xfId="5692" hidden="1"/>
    <cellStyle name="백분율 2" xfId="5693" hidden="1"/>
    <cellStyle name="백분율 2" xfId="5694" hidden="1"/>
    <cellStyle name="백분율 2" xfId="5228" hidden="1"/>
    <cellStyle name="백분율 2" xfId="5725" hidden="1"/>
    <cellStyle name="백분율 2" xfId="5230" hidden="1"/>
    <cellStyle name="백분율 2" xfId="5689" hidden="1"/>
    <cellStyle name="백분율 2" xfId="5462" hidden="1"/>
    <cellStyle name="백분율 2" xfId="5334" hidden="1"/>
    <cellStyle name="백분율 2" xfId="5457" hidden="1"/>
    <cellStyle name="백분율 2" xfId="5817" hidden="1"/>
    <cellStyle name="백분율 2" xfId="5919" hidden="1"/>
    <cellStyle name="백분율 2" xfId="5816" hidden="1"/>
    <cellStyle name="백분율 2" xfId="5171" hidden="1"/>
    <cellStyle name="백분율 2" xfId="5908" hidden="1"/>
    <cellStyle name="백분율 2" xfId="7403" hidden="1"/>
    <cellStyle name="백분율 2" xfId="7414" hidden="1"/>
    <cellStyle name="백분율 2" xfId="7411" hidden="1"/>
    <cellStyle name="백분율 2" xfId="7510" hidden="1"/>
    <cellStyle name="백분율 2" xfId="7499" hidden="1"/>
    <cellStyle name="백분율 2" xfId="7502" hidden="1"/>
    <cellStyle name="백분율 2" xfId="7569" hidden="1"/>
    <cellStyle name="백분율 2" xfId="7580" hidden="1"/>
    <cellStyle name="백분율 2" xfId="7577" hidden="1"/>
    <cellStyle name="백분율 2" xfId="7721" hidden="1"/>
    <cellStyle name="백분율 2" xfId="7732" hidden="1"/>
    <cellStyle name="백분율 2" xfId="7729" hidden="1"/>
    <cellStyle name="백분율 2" xfId="7824" hidden="1"/>
    <cellStyle name="백분율 2" xfId="7813" hidden="1"/>
    <cellStyle name="백분율 2" xfId="7816" hidden="1"/>
    <cellStyle name="백분율 2" xfId="7660" hidden="1"/>
    <cellStyle name="백분율 2" xfId="7649" hidden="1"/>
    <cellStyle name="백분율 2" xfId="7652" hidden="1"/>
    <cellStyle name="백분율 2" xfId="7845" hidden="1"/>
    <cellStyle name="백분율 2" xfId="7856" hidden="1"/>
    <cellStyle name="백분율 2" xfId="7853" hidden="1"/>
    <cellStyle name="백분율 2" xfId="7886" hidden="1"/>
    <cellStyle name="백분율 2" xfId="7875" hidden="1"/>
    <cellStyle name="백분율 2" xfId="7878" hidden="1"/>
    <cellStyle name="백분율 2" xfId="7664" hidden="1"/>
    <cellStyle name="백분율 2" xfId="5422" hidden="1"/>
    <cellStyle name="백분율 2" xfId="7827" hidden="1"/>
    <cellStyle name="백분율 2" xfId="7522" hidden="1"/>
    <cellStyle name="백분율 2" xfId="7793" hidden="1"/>
    <cellStyle name="백분율 2" xfId="7792" hidden="1"/>
    <cellStyle name="백분율 2" xfId="7613" hidden="1"/>
    <cellStyle name="백분율 2" xfId="7614" hidden="1"/>
    <cellStyle name="백분율 2" xfId="7615" hidden="1"/>
    <cellStyle name="백분율 2" xfId="7769" hidden="1"/>
    <cellStyle name="백분율 2" xfId="7555" hidden="1"/>
    <cellStyle name="백분율 2" xfId="7453" hidden="1"/>
    <cellStyle name="백분율 2" xfId="5441" hidden="1"/>
    <cellStyle name="백분율 2" xfId="7892" hidden="1"/>
    <cellStyle name="백분율 2" xfId="7889" hidden="1"/>
    <cellStyle name="백분율 2" xfId="7973" hidden="1"/>
    <cellStyle name="백분율 2" xfId="7962" hidden="1"/>
    <cellStyle name="백분율 2" xfId="7965" hidden="1"/>
    <cellStyle name="백분율 2" xfId="5675" hidden="1"/>
    <cellStyle name="백분율 2" xfId="7760" hidden="1"/>
    <cellStyle name="백분율 2" xfId="5666" hidden="1"/>
    <cellStyle name="백분율 2" xfId="7998" hidden="1"/>
    <cellStyle name="백분율 2" xfId="8009" hidden="1"/>
    <cellStyle name="백분율 2" xfId="8006" hidden="1"/>
    <cellStyle name="백분율 2" xfId="8039" hidden="1"/>
    <cellStyle name="백분율 2" xfId="8028" hidden="1"/>
    <cellStyle name="백분율 2" xfId="8031" hidden="1"/>
    <cellStyle name="백분율 2" xfId="5439" hidden="1"/>
    <cellStyle name="백분율 2" xfId="5681" hidden="1"/>
    <cellStyle name="백분율 2" xfId="7977" hidden="1"/>
    <cellStyle name="백분율 2" xfId="7777" hidden="1"/>
    <cellStyle name="백분율 2" xfId="7948" hidden="1"/>
    <cellStyle name="백분율 2" xfId="7947" hidden="1"/>
    <cellStyle name="백분율 2" xfId="5134" hidden="1"/>
    <cellStyle name="백분율 2" xfId="7604" hidden="1"/>
    <cellStyle name="백분율 2" xfId="7762" hidden="1"/>
    <cellStyle name="백분율 2" xfId="7925" hidden="1"/>
    <cellStyle name="백분율 2" xfId="7457" hidden="1"/>
    <cellStyle name="백분율 2" xfId="2220" hidden="1"/>
    <cellStyle name="백분율 2" xfId="5423" hidden="1"/>
    <cellStyle name="백분율 2" xfId="8049" hidden="1"/>
    <cellStyle name="백분율 2" xfId="8046" hidden="1"/>
    <cellStyle name="백분율 2" xfId="8116" hidden="1"/>
    <cellStyle name="백분율 2" xfId="8105" hidden="1"/>
    <cellStyle name="백분율 2" xfId="8108" hidden="1"/>
    <cellStyle name="백분율 2" xfId="5654" hidden="1"/>
    <cellStyle name="백분율 2" xfId="7918" hidden="1"/>
    <cellStyle name="백분율 2" xfId="5656" hidden="1"/>
    <cellStyle name="백분율 2" xfId="8140" hidden="1"/>
    <cellStyle name="백분율 2" xfId="8151" hidden="1"/>
    <cellStyle name="백분율 2" xfId="8148" hidden="1"/>
    <cellStyle name="백분율 2" xfId="8181" hidden="1"/>
    <cellStyle name="백분율 2" xfId="8170" hidden="1"/>
    <cellStyle name="백분율 2" xfId="8173" hidden="1"/>
    <cellStyle name="백분율 2" xfId="5424" hidden="1"/>
    <cellStyle name="백분율 2" xfId="7396" hidden="1"/>
    <cellStyle name="백분율 2" xfId="8120" hidden="1"/>
    <cellStyle name="백분율 2" xfId="7933" hidden="1"/>
    <cellStyle name="백분율 2" xfId="8097" hidden="1"/>
    <cellStyle name="백분율 2" xfId="8096" hidden="1"/>
    <cellStyle name="백분율 2" xfId="7634" hidden="1"/>
    <cellStyle name="백분율 2" xfId="5900" hidden="1"/>
    <cellStyle name="백분율 2" xfId="7919" hidden="1"/>
    <cellStyle name="백분율 2" xfId="8078" hidden="1"/>
    <cellStyle name="백분율 2" xfId="7785" hidden="1"/>
    <cellStyle name="백분율 2" xfId="5451" hidden="1"/>
    <cellStyle name="백분율 2" xfId="1943" hidden="1"/>
    <cellStyle name="백분율 2" xfId="8190" hidden="1"/>
    <cellStyle name="백분율 2" xfId="8187" hidden="1"/>
    <cellStyle name="백분율 2" xfId="8241" hidden="1"/>
    <cellStyle name="백분율 2" xfId="8230" hidden="1"/>
    <cellStyle name="백분율 2" xfId="8233" hidden="1"/>
    <cellStyle name="백분율 2" xfId="7642" hidden="1"/>
    <cellStyle name="백분율 2" xfId="8071" hidden="1"/>
    <cellStyle name="백분율 2" xfId="5318" hidden="1"/>
    <cellStyle name="백분율 2" xfId="8263" hidden="1"/>
    <cellStyle name="백분율 2" xfId="8274" hidden="1"/>
    <cellStyle name="백분율 2" xfId="8271" hidden="1"/>
    <cellStyle name="백분율 2" xfId="8304" hidden="1"/>
    <cellStyle name="백분율 2" xfId="8293" hidden="1"/>
    <cellStyle name="백분율 2" xfId="8296" hidden="1"/>
    <cellStyle name="백분율 2" xfId="7560" hidden="1"/>
    <cellStyle name="백분율 2" xfId="7480" hidden="1"/>
    <cellStyle name="백분율 2" xfId="8246" hidden="1"/>
    <cellStyle name="백분율 2" xfId="8085" hidden="1"/>
    <cellStyle name="백분율 2" xfId="8224" hidden="1"/>
    <cellStyle name="백분율 2" xfId="8223" hidden="1"/>
    <cellStyle name="백분율 2" xfId="7443" hidden="1"/>
    <cellStyle name="백분율 2" xfId="5155" hidden="1"/>
    <cellStyle name="백분율 2" xfId="8072" hidden="1"/>
    <cellStyle name="백분율 2" xfId="8215" hidden="1"/>
    <cellStyle name="백분율 2" xfId="7941" hidden="1"/>
    <cellStyle name="백분율 2" xfId="5450" hidden="1"/>
    <cellStyle name="백분율 2" xfId="7698" hidden="1"/>
    <cellStyle name="백분율 2" xfId="8310" hidden="1"/>
    <cellStyle name="백분율 2" xfId="8307" hidden="1"/>
    <cellStyle name="백분율 2" xfId="8340" hidden="1"/>
    <cellStyle name="백분율 2" xfId="8329" hidden="1"/>
    <cellStyle name="백분율 2" xfId="8332" hidden="1"/>
    <cellStyle name="백분율 2" xfId="5310" hidden="1"/>
    <cellStyle name="백분율 2" xfId="8209" hidden="1"/>
    <cellStyle name="백분율 2" xfId="5430" hidden="1"/>
    <cellStyle name="백분율 2" xfId="8350" hidden="1"/>
    <cellStyle name="백분율 2" xfId="8361" hidden="1"/>
    <cellStyle name="백분율 2" xfId="8358" hidden="1"/>
    <cellStyle name="백분율 2" xfId="8391" hidden="1"/>
    <cellStyle name="백분율 2" xfId="8380" hidden="1"/>
    <cellStyle name="백분율 2" xfId="8383" hidden="1"/>
    <cellStyle name="백분율 2" xfId="8218" hidden="1"/>
    <cellStyle name="백분율 2" xfId="5531" hidden="1"/>
    <cellStyle name="백분율 2" xfId="8250" hidden="1"/>
    <cellStyle name="백분율 2" xfId="7550" hidden="1"/>
    <cellStyle name="백분율 2" xfId="5602" hidden="1"/>
    <cellStyle name="백분율 2" xfId="8086" hidden="1"/>
    <cellStyle name="백분율 2" xfId="6727" hidden="1"/>
    <cellStyle name="백분율 2" xfId="6217" hidden="1"/>
    <cellStyle name="백분율 2" xfId="7204" hidden="1"/>
    <cellStyle name="백분율 2" xfId="5276" hidden="1"/>
    <cellStyle name="백분율 2" xfId="1830" hidden="1"/>
    <cellStyle name="백분율 2" xfId="5927" hidden="1"/>
    <cellStyle name="백분율 2" xfId="5253" hidden="1"/>
    <cellStyle name="백분율 2" xfId="5473" hidden="1"/>
    <cellStyle name="백분율 2" xfId="5932" hidden="1"/>
    <cellStyle name="백분율 2" xfId="5377" hidden="1"/>
    <cellStyle name="백분율 2" xfId="5733" hidden="1"/>
    <cellStyle name="백분율 2" xfId="5965" hidden="1"/>
    <cellStyle name="백분율 2" xfId="6494" hidden="1"/>
    <cellStyle name="백분율 2" xfId="5960" hidden="1"/>
    <cellStyle name="백분율 2" xfId="6471" hidden="1"/>
    <cellStyle name="백분율 2" xfId="5512" hidden="1"/>
    <cellStyle name="백분율 2" xfId="5595" hidden="1"/>
    <cellStyle name="백분율 2" xfId="6478" hidden="1"/>
    <cellStyle name="백분율 2" xfId="5300" hidden="1"/>
    <cellStyle name="백분율 2" xfId="5716" hidden="1"/>
    <cellStyle name="백분율 2" xfId="5935" hidden="1"/>
    <cellStyle name="백분율 2" xfId="5494" hidden="1"/>
    <cellStyle name="백분율 2" xfId="6510" hidden="1"/>
    <cellStyle name="백분율 2" xfId="5207" hidden="1"/>
    <cellStyle name="백분율 2" xfId="8411" hidden="1"/>
    <cellStyle name="백분율 2" xfId="8422" hidden="1"/>
    <cellStyle name="백분율 2" xfId="8419" hidden="1"/>
    <cellStyle name="백분율 2" xfId="8509" hidden="1"/>
    <cellStyle name="백분율 2" xfId="8498" hidden="1"/>
    <cellStyle name="백분율 2" xfId="8501" hidden="1"/>
    <cellStyle name="백분율 2" xfId="8556" hidden="1"/>
    <cellStyle name="백분율 2" xfId="8567" hidden="1"/>
    <cellStyle name="백분율 2" xfId="8564" hidden="1"/>
    <cellStyle name="백분율 2" xfId="8694" hidden="1"/>
    <cellStyle name="백분율 2" xfId="8705" hidden="1"/>
    <cellStyle name="백분율 2" xfId="8702" hidden="1"/>
    <cellStyle name="백분율 2" xfId="8791" hidden="1"/>
    <cellStyle name="백분율 2" xfId="8780" hidden="1"/>
    <cellStyle name="백분율 2" xfId="8783" hidden="1"/>
    <cellStyle name="백분율 2" xfId="8642" hidden="1"/>
    <cellStyle name="백분율 2" xfId="8631" hidden="1"/>
    <cellStyle name="백분율 2" xfId="8634" hidden="1"/>
    <cellStyle name="백분율 2" xfId="8809" hidden="1"/>
    <cellStyle name="백분율 2" xfId="8820" hidden="1"/>
    <cellStyle name="백분율 2" xfId="8817" hidden="1"/>
    <cellStyle name="백분율 2" xfId="8850" hidden="1"/>
    <cellStyle name="백분율 2" xfId="8839" hidden="1"/>
    <cellStyle name="백분율 2" xfId="8842" hidden="1"/>
    <cellStyle name="백분율 2" xfId="8646" hidden="1"/>
    <cellStyle name="백분율 2" xfId="7093" hidden="1"/>
    <cellStyle name="백분율 2" xfId="8794" hidden="1"/>
    <cellStyle name="백분율 2" xfId="8519" hidden="1"/>
    <cellStyle name="백분율 2" xfId="8761" hidden="1"/>
    <cellStyle name="백분율 2" xfId="8760" hidden="1"/>
    <cellStyle name="백분율 2" xfId="8600" hidden="1"/>
    <cellStyle name="백분율 2" xfId="8601" hidden="1"/>
    <cellStyle name="백분율 2" xfId="8602" hidden="1"/>
    <cellStyle name="백분율 2" xfId="8741" hidden="1"/>
    <cellStyle name="백분율 2" xfId="8543" hidden="1"/>
    <cellStyle name="백분율 2" xfId="8459" hidden="1"/>
    <cellStyle name="백분율 2" xfId="6313" hidden="1"/>
    <cellStyle name="백분율 2" xfId="8856" hidden="1"/>
    <cellStyle name="백분율 2" xfId="8853" hidden="1"/>
    <cellStyle name="백분율 2" xfId="8932" hidden="1"/>
    <cellStyle name="백분율 2" xfId="8921" hidden="1"/>
    <cellStyle name="백분율 2" xfId="8924" hidden="1"/>
    <cellStyle name="백분율 2" xfId="5239" hidden="1"/>
    <cellStyle name="백분율 2" xfId="8732" hidden="1"/>
    <cellStyle name="백분율 2" xfId="5786" hidden="1"/>
    <cellStyle name="백분율 2" xfId="8948" hidden="1"/>
    <cellStyle name="백분율 2" xfId="8959" hidden="1"/>
    <cellStyle name="백분율 2" xfId="8956" hidden="1"/>
    <cellStyle name="백분율 2" xfId="8989" hidden="1"/>
    <cellStyle name="백분율 2" xfId="8978" hidden="1"/>
    <cellStyle name="백분율 2" xfId="8981" hidden="1"/>
    <cellStyle name="백분율 2" xfId="6153" hidden="1"/>
    <cellStyle name="백분율 2" xfId="2225" hidden="1"/>
    <cellStyle name="백분율 2" xfId="8935" hidden="1"/>
    <cellStyle name="백분율 2" xfId="8746" hidden="1"/>
    <cellStyle name="백분율 2" xfId="8908" hidden="1"/>
    <cellStyle name="백분율 2" xfId="8907" hidden="1"/>
    <cellStyle name="백분율 2" xfId="6761" hidden="1"/>
    <cellStyle name="백분율 2" xfId="8591" hidden="1"/>
    <cellStyle name="백분율 2" xfId="8734" hidden="1"/>
    <cellStyle name="백분율 2" xfId="8888" hidden="1"/>
    <cellStyle name="백분율 2" xfId="8463" hidden="1"/>
    <cellStyle name="백분율 2" xfId="6007" hidden="1"/>
    <cellStyle name="백분율 2" xfId="7099" hidden="1"/>
    <cellStyle name="백분율 2" xfId="8994" hidden="1"/>
    <cellStyle name="백분율 2" xfId="8991" hidden="1"/>
    <cellStyle name="백분율 2" xfId="9056" hidden="1"/>
    <cellStyle name="백분율 2" xfId="9045" hidden="1"/>
    <cellStyle name="백분율 2" xfId="9048" hidden="1"/>
    <cellStyle name="백분율 2" xfId="5972" hidden="1"/>
    <cellStyle name="백분율 2" xfId="8881" hidden="1"/>
    <cellStyle name="백분율 2" xfId="5973" hidden="1"/>
    <cellStyle name="백분율 2" xfId="9072" hidden="1"/>
    <cellStyle name="백분율 2" xfId="9083" hidden="1"/>
    <cellStyle name="백분율 2" xfId="9080" hidden="1"/>
    <cellStyle name="백분율 2" xfId="9113" hidden="1"/>
    <cellStyle name="백분율 2" xfId="9102" hidden="1"/>
    <cellStyle name="백분율 2" xfId="9105" hidden="1"/>
    <cellStyle name="백분율 2" xfId="7100" hidden="1"/>
    <cellStyle name="백분율 2" xfId="8404" hidden="1"/>
    <cellStyle name="백분율 2" xfId="9059" hidden="1"/>
    <cellStyle name="백분율 2" xfId="8895" hidden="1"/>
    <cellStyle name="백분율 2" xfId="9038" hidden="1"/>
    <cellStyle name="백분율 2" xfId="9037" hidden="1"/>
    <cellStyle name="백분율 2" xfId="8617" hidden="1"/>
    <cellStyle name="백분율 2" xfId="5938" hidden="1"/>
    <cellStyle name="백분율 2" xfId="8882" hidden="1"/>
    <cellStyle name="백분율 2" xfId="9022" hidden="1"/>
    <cellStyle name="백분율 2" xfId="8754" hidden="1"/>
    <cellStyle name="백분율 2" xfId="6966" hidden="1"/>
    <cellStyle name="백분율 2" xfId="5314" hidden="1"/>
    <cellStyle name="백분율 2" xfId="9122" hidden="1"/>
    <cellStyle name="백분율 2" xfId="9119" hidden="1"/>
    <cellStyle name="백분율 2" xfId="9171" hidden="1"/>
    <cellStyle name="백분율 2" xfId="9160" hidden="1"/>
    <cellStyle name="백분율 2" xfId="9163" hidden="1"/>
    <cellStyle name="백분율 2" xfId="8624" hidden="1"/>
    <cellStyle name="백분율 2" xfId="9015" hidden="1"/>
    <cellStyle name="백분율 2" xfId="6207" hidden="1"/>
    <cellStyle name="백분율 2" xfId="9191" hidden="1"/>
    <cellStyle name="백분율 2" xfId="9202" hidden="1"/>
    <cellStyle name="백분율 2" xfId="9199" hidden="1"/>
    <cellStyle name="백분율 2" xfId="9232" hidden="1"/>
    <cellStyle name="백분율 2" xfId="9221" hidden="1"/>
    <cellStyle name="백분율 2" xfId="9224" hidden="1"/>
    <cellStyle name="백분율 2" xfId="8548" hidden="1"/>
    <cellStyle name="백분율 2" xfId="8483" hidden="1"/>
    <cellStyle name="백분율 2" xfId="9175" hidden="1"/>
    <cellStyle name="백분율 2" xfId="9028" hidden="1"/>
    <cellStyle name="백분율 2" xfId="9156" hidden="1"/>
    <cellStyle name="백분율 2" xfId="9155" hidden="1"/>
    <cellStyle name="백분율 2" xfId="8450" hidden="1"/>
    <cellStyle name="백분율 2" xfId="6285" hidden="1"/>
    <cellStyle name="백분율 2" xfId="9016" hidden="1"/>
    <cellStyle name="백분율 2" xfId="9147" hidden="1"/>
    <cellStyle name="백분율 2" xfId="8901" hidden="1"/>
    <cellStyle name="백분율 2" xfId="6968" hidden="1"/>
    <cellStyle name="백분율 2" xfId="8673" hidden="1"/>
    <cellStyle name="백분율 2" xfId="9238" hidden="1"/>
    <cellStyle name="백분율 2" xfId="9235" hidden="1"/>
    <cellStyle name="백분율 2" xfId="9268" hidden="1"/>
    <cellStyle name="백분율 2" xfId="9257" hidden="1"/>
    <cellStyle name="백분율 2" xfId="9260" hidden="1"/>
    <cellStyle name="백분율 2" xfId="5304" hidden="1"/>
    <cellStyle name="백분율 2" xfId="9141" hidden="1"/>
    <cellStyle name="백분율 2" xfId="6568" hidden="1"/>
    <cellStyle name="백분율 2" xfId="9275" hidden="1"/>
    <cellStyle name="백분율 2" xfId="9286" hidden="1"/>
    <cellStyle name="백분율 2" xfId="9283" hidden="1"/>
    <cellStyle name="백분율 2" xfId="9316" hidden="1"/>
    <cellStyle name="백분율 2" xfId="9305" hidden="1"/>
    <cellStyle name="백분율 2" xfId="9308" hidden="1"/>
    <cellStyle name="백분율 2" xfId="9150" hidden="1"/>
    <cellStyle name="백분율 2" xfId="1805" hidden="1"/>
    <cellStyle name="백분율 2" xfId="9179" hidden="1"/>
    <cellStyle name="백분율 2" xfId="8540" hidden="1"/>
    <cellStyle name="백분율 2" xfId="5981" hidden="1"/>
    <cellStyle name="백분율 2" xfId="9029" hidden="1"/>
    <cellStyle name="백분율 2" xfId="7770" hidden="1"/>
    <cellStyle name="백분율 2" xfId="1913" hidden="1"/>
    <cellStyle name="백분율 2" xfId="8227" hidden="1"/>
    <cellStyle name="백분율 2" xfId="2260" hidden="1"/>
    <cellStyle name="백분율 2" xfId="5810" hidden="1"/>
    <cellStyle name="백분율 2" xfId="5934" hidden="1"/>
    <cellStyle name="백분율 2" xfId="5552" hidden="1"/>
    <cellStyle name="백분율 2" xfId="5770" hidden="1"/>
    <cellStyle name="백분율 2" xfId="5608" hidden="1"/>
    <cellStyle name="백분율 2" xfId="7076" hidden="1"/>
    <cellStyle name="백분율 2" xfId="5503" hidden="1"/>
    <cellStyle name="백분율 2" xfId="5198" hidden="1"/>
    <cellStyle name="백분율 2" xfId="7552" hidden="1"/>
    <cellStyle name="백분율 2" xfId="5698" hidden="1"/>
    <cellStyle name="백분율 2" xfId="7531" hidden="1"/>
    <cellStyle name="백분율 2" xfId="5287" hidden="1"/>
    <cellStyle name="백분율 2" xfId="5249" hidden="1"/>
    <cellStyle name="백분율 2" xfId="7538" hidden="1"/>
    <cellStyle name="백분율 2" xfId="6142" hidden="1"/>
    <cellStyle name="백분율 2" xfId="5961" hidden="1"/>
    <cellStyle name="백분율 2" xfId="2216" hidden="1"/>
    <cellStyle name="백분율 2" xfId="5293" hidden="1"/>
    <cellStyle name="백분율 2" xfId="7566" hidden="1"/>
    <cellStyle name="백분율 2" xfId="6327" hidden="1"/>
    <cellStyle name="백분율 2" xfId="9333" hidden="1"/>
    <cellStyle name="백분율 2" xfId="9344" hidden="1"/>
    <cellStyle name="백분율 2" xfId="9341" hidden="1"/>
    <cellStyle name="백분율 2" xfId="9428" hidden="1"/>
    <cellStyle name="백분율 2" xfId="9417" hidden="1"/>
    <cellStyle name="백분율 2" xfId="9420" hidden="1"/>
    <cellStyle name="백분율 2" xfId="9473" hidden="1"/>
    <cellStyle name="백분율 2" xfId="9484" hidden="1"/>
    <cellStyle name="백분율 2" xfId="9481" hidden="1"/>
    <cellStyle name="백분율 2" xfId="9607" hidden="1"/>
    <cellStyle name="백분율 2" xfId="9618" hidden="1"/>
    <cellStyle name="백분율 2" xfId="9615" hidden="1"/>
    <cellStyle name="백분율 2" xfId="9702" hidden="1"/>
    <cellStyle name="백분율 2" xfId="9691" hidden="1"/>
    <cellStyle name="백분율 2" xfId="9694" hidden="1"/>
    <cellStyle name="백분율 2" xfId="9558" hidden="1"/>
    <cellStyle name="백분율 2" xfId="9547" hidden="1"/>
    <cellStyle name="백분율 2" xfId="9550" hidden="1"/>
    <cellStyle name="백분율 2" xfId="9718" hidden="1"/>
    <cellStyle name="백분율 2" xfId="9729" hidden="1"/>
    <cellStyle name="백분율 2" xfId="9726" hidden="1"/>
    <cellStyle name="백분율 2" xfId="9759" hidden="1"/>
    <cellStyle name="백분율 2" xfId="9748" hidden="1"/>
    <cellStyle name="백분율 2" xfId="9751" hidden="1"/>
    <cellStyle name="백분율 2" xfId="9561" hidden="1"/>
    <cellStyle name="백분율 2" xfId="8117" hidden="1"/>
    <cellStyle name="백분율 2" xfId="9705" hidden="1"/>
    <cellStyle name="백분율 2" xfId="9438" hidden="1"/>
    <cellStyle name="백분율 2" xfId="9673" hidden="1"/>
    <cellStyle name="백분율 2" xfId="9672" hidden="1"/>
    <cellStyle name="백분율 2" xfId="9517" hidden="1"/>
    <cellStyle name="백분율 2" xfId="9518" hidden="1"/>
    <cellStyle name="백분율 2" xfId="9519" hidden="1"/>
    <cellStyle name="백분율 2" xfId="9653" hidden="1"/>
    <cellStyle name="백분율 2" xfId="9460" hidden="1"/>
    <cellStyle name="백분율 2" xfId="9381" hidden="1"/>
    <cellStyle name="백분율 2" xfId="7382" hidden="1"/>
    <cellStyle name="백분율 2" xfId="9764" hidden="1"/>
    <cellStyle name="백분율 2" xfId="9761" hidden="1"/>
    <cellStyle name="백분율 2" xfId="9836" hidden="1"/>
    <cellStyle name="백분율 2" xfId="9825" hidden="1"/>
    <cellStyle name="백분율 2" xfId="9828" hidden="1"/>
    <cellStyle name="백분율 2" xfId="5774" hidden="1"/>
    <cellStyle name="백분율 2" xfId="9644" hidden="1"/>
    <cellStyle name="백분율 2" xfId="5955" hidden="1"/>
    <cellStyle name="백분율 2" xfId="9852" hidden="1"/>
    <cellStyle name="백분율 2" xfId="9863" hidden="1"/>
    <cellStyle name="백분율 2" xfId="9860" hidden="1"/>
    <cellStyle name="백분율 2" xfId="9893" hidden="1"/>
    <cellStyle name="백분율 2" xfId="9882" hidden="1"/>
    <cellStyle name="백분율 2" xfId="9885" hidden="1"/>
    <cellStyle name="백분율 2" xfId="5442" hidden="1"/>
    <cellStyle name="백분율 2" xfId="6295" hidden="1"/>
    <cellStyle name="백분율 2" xfId="9839" hidden="1"/>
    <cellStyle name="백분율 2" xfId="9658" hidden="1"/>
    <cellStyle name="백분율 2" xfId="9813" hidden="1"/>
    <cellStyle name="백분율 2" xfId="9812" hidden="1"/>
    <cellStyle name="백분율 2" xfId="7800" hidden="1"/>
    <cellStyle name="백분율 2" xfId="9508" hidden="1"/>
    <cellStyle name="백분율 2" xfId="9646" hidden="1"/>
    <cellStyle name="백분율 2" xfId="9795" hidden="1"/>
    <cellStyle name="백분율 2" xfId="9385" hidden="1"/>
    <cellStyle name="백분율 2" xfId="5465" hidden="1"/>
    <cellStyle name="백분율 2" xfId="8123" hidden="1"/>
    <cellStyle name="백분율 2" xfId="9898" hidden="1"/>
    <cellStyle name="백분율 2" xfId="9895" hidden="1"/>
    <cellStyle name="백분율 2" xfId="9957" hidden="1"/>
    <cellStyle name="백분율 2" xfId="9946" hidden="1"/>
    <cellStyle name="백분율 2" xfId="9949" hidden="1"/>
    <cellStyle name="백분율 2" xfId="2210" hidden="1"/>
    <cellStyle name="백분율 2" xfId="9788" hidden="1"/>
    <cellStyle name="백분율 2" xfId="2239" hidden="1"/>
    <cellStyle name="백분율 2" xfId="9969" hidden="1"/>
    <cellStyle name="백분율 2" xfId="9980" hidden="1"/>
    <cellStyle name="백분율 2" xfId="9977" hidden="1"/>
    <cellStyle name="백분율 2" xfId="10010" hidden="1"/>
    <cellStyle name="백분율 2" xfId="9999" hidden="1"/>
    <cellStyle name="백분율 2" xfId="10002" hidden="1"/>
    <cellStyle name="백분율 2" xfId="8124" hidden="1"/>
    <cellStyle name="백분율 2" xfId="9326" hidden="1"/>
    <cellStyle name="백분율 2" xfId="9960" hidden="1"/>
    <cellStyle name="백분율 2" xfId="9800" hidden="1"/>
    <cellStyle name="백분율 2" xfId="9939" hidden="1"/>
    <cellStyle name="백분율 2" xfId="9938" hidden="1"/>
    <cellStyle name="백분율 2" xfId="9534" hidden="1"/>
    <cellStyle name="백분율 2" xfId="5474" hidden="1"/>
    <cellStyle name="백분율 2" xfId="9789" hidden="1"/>
    <cellStyle name="백분율 2" xfId="9926" hidden="1"/>
    <cellStyle name="백분율 2" xfId="9666" hidden="1"/>
    <cellStyle name="백분율 2" xfId="7994" hidden="1"/>
    <cellStyle name="백분율 2" xfId="2278" hidden="1"/>
    <cellStyle name="백분율 2" xfId="10015" hidden="1"/>
    <cellStyle name="백분율 2" xfId="10012" hidden="1"/>
    <cellStyle name="백분율 2" xfId="10063" hidden="1"/>
    <cellStyle name="백분율 2" xfId="10052" hidden="1"/>
    <cellStyle name="백분율 2" xfId="10055" hidden="1"/>
    <cellStyle name="백분율 2" xfId="9541" hidden="1"/>
    <cellStyle name="백분율 2" xfId="9919" hidden="1"/>
    <cellStyle name="백분율 2" xfId="5160" hidden="1"/>
    <cellStyle name="백분율 2" xfId="10075" hidden="1"/>
    <cellStyle name="백분율 2" xfId="10086" hidden="1"/>
    <cellStyle name="백분율 2" xfId="10083" hidden="1"/>
    <cellStyle name="백분율 2" xfId="10116" hidden="1"/>
    <cellStyle name="백분율 2" xfId="10105" hidden="1"/>
    <cellStyle name="백분율 2" xfId="10108" hidden="1"/>
    <cellStyle name="백분율 2" xfId="9465" hidden="1"/>
    <cellStyle name="백분율 2" xfId="9405" hidden="1"/>
    <cellStyle name="백분율 2" xfId="10066" hidden="1"/>
    <cellStyle name="백분율 2" xfId="9930" hidden="1"/>
    <cellStyle name="백분율 2" xfId="10048" hidden="1"/>
    <cellStyle name="백분율 2" xfId="10047" hidden="1"/>
    <cellStyle name="백분율 2" xfId="9372" hidden="1"/>
    <cellStyle name="백분율 2" xfId="5652" hidden="1"/>
    <cellStyle name="백분율 2" xfId="9920" hidden="1"/>
    <cellStyle name="백분율 2" xfId="10040" hidden="1"/>
    <cellStyle name="백분율 2" xfId="9806" hidden="1"/>
    <cellStyle name="백분율 2" xfId="7995" hidden="1"/>
    <cellStyle name="백분율 2" xfId="9587" hidden="1"/>
    <cellStyle name="백분율 2" xfId="10121" hidden="1"/>
    <cellStyle name="백분율 2" xfId="10118" hidden="1"/>
    <cellStyle name="백분율 2" xfId="10151" hidden="1"/>
    <cellStyle name="백분율 2" xfId="10140" hidden="1"/>
    <cellStyle name="백분율 2" xfId="10143" hidden="1"/>
    <cellStyle name="백분율 2" xfId="6971" hidden="1"/>
    <cellStyle name="백분율 2" xfId="10034" hidden="1"/>
    <cellStyle name="백분율 2" xfId="7622" hidden="1"/>
    <cellStyle name="백분율 2" xfId="10158" hidden="1"/>
    <cellStyle name="백분율 2" xfId="10169" hidden="1"/>
    <cellStyle name="백분율 2" xfId="10166" hidden="1"/>
    <cellStyle name="백분율 2" xfId="10199" hidden="1"/>
    <cellStyle name="백분율 2" xfId="10188" hidden="1"/>
    <cellStyle name="백분율 2" xfId="10191"/>
    <cellStyle name="백분율 20" xfId="2742"/>
    <cellStyle name="백분율 200" xfId="4896"/>
    <cellStyle name="백분율 201" xfId="4222"/>
    <cellStyle name="백분율 202" xfId="3961"/>
    <cellStyle name="백분율 203" xfId="4162"/>
    <cellStyle name="백분율 204" xfId="4170"/>
    <cellStyle name="백분율 205" xfId="3672"/>
    <cellStyle name="백분율 206" xfId="5050"/>
    <cellStyle name="백분율 207" xfId="5048"/>
    <cellStyle name="백분율 208" xfId="5046"/>
    <cellStyle name="백분율 209" xfId="5049"/>
    <cellStyle name="백분율 21" xfId="2709"/>
    <cellStyle name="백분율 210" xfId="4320"/>
    <cellStyle name="백분율 211" xfId="4886"/>
    <cellStyle name="백분율 212" xfId="3776"/>
    <cellStyle name="백분율 213" xfId="4749"/>
    <cellStyle name="백분율 214" xfId="5063"/>
    <cellStyle name="백분율 215" xfId="5068"/>
    <cellStyle name="백분율 216" xfId="5071"/>
    <cellStyle name="백분율 217" xfId="5064"/>
    <cellStyle name="백분율 218" xfId="5122"/>
    <cellStyle name="백분율 219" xfId="5120"/>
    <cellStyle name="백분율 22" xfId="3082"/>
    <cellStyle name="백분율 220" xfId="5118"/>
    <cellStyle name="백분율 221" xfId="5121"/>
    <cellStyle name="백분율 23" xfId="3113"/>
    <cellStyle name="백분율 24" xfId="3130"/>
    <cellStyle name="백분율 25" xfId="3097"/>
    <cellStyle name="백분율 26" xfId="3436"/>
    <cellStyle name="백분율 27" xfId="3434"/>
    <cellStyle name="백분율 28" xfId="3423"/>
    <cellStyle name="백분율 29" xfId="3435"/>
    <cellStyle name="백분율 3" xfId="155" hidden="1"/>
    <cellStyle name="백분율 3" xfId="184" hidden="1"/>
    <cellStyle name="백분율 3" xfId="197" hidden="1"/>
    <cellStyle name="백분율 3" xfId="202" hidden="1"/>
    <cellStyle name="백분율 3" xfId="701" hidden="1"/>
    <cellStyle name="백분율 3" xfId="712" hidden="1"/>
    <cellStyle name="백분율 3" xfId="717" hidden="1"/>
    <cellStyle name="백분율 3" xfId="926" hidden="1"/>
    <cellStyle name="백분율 3" xfId="579" hidden="1"/>
    <cellStyle name="백분율 3" xfId="724" hidden="1"/>
    <cellStyle name="백분율 3" xfId="1089" hidden="1"/>
    <cellStyle name="백분율 3" xfId="1100" hidden="1"/>
    <cellStyle name="백분율 3" xfId="1105" hidden="1"/>
    <cellStyle name="백분율 3" xfId="1477" hidden="1"/>
    <cellStyle name="백분율 3" xfId="1488" hidden="1"/>
    <cellStyle name="백분율 3" xfId="1493" hidden="1"/>
    <cellStyle name="백분율 3" xfId="1702" hidden="1"/>
    <cellStyle name="백분율 3" xfId="1355" hidden="1"/>
    <cellStyle name="백분율 3" xfId="1500" hidden="1"/>
    <cellStyle name="백분율 3" xfId="1314" hidden="1"/>
    <cellStyle name="백분율 3" xfId="967" hidden="1"/>
    <cellStyle name="백분율 3" xfId="1112" hidden="1"/>
    <cellStyle name="백분율 3" xfId="1759" hidden="1"/>
    <cellStyle name="백분율 3" xfId="1770" hidden="1"/>
    <cellStyle name="백분율 3" xfId="1775" hidden="1"/>
    <cellStyle name="백분율 3" xfId="1792" hidden="1"/>
    <cellStyle name="백분율 3" xfId="1737" hidden="1"/>
    <cellStyle name="백분율 3" xfId="1782" hidden="1"/>
    <cellStyle name="백분율 3" xfId="1968" hidden="1"/>
    <cellStyle name="백분율 3" xfId="1980" hidden="1"/>
    <cellStyle name="백분율 3" xfId="1985" hidden="1"/>
    <cellStyle name="백분율 3" xfId="2416" hidden="1"/>
    <cellStyle name="백분율 3" xfId="2427" hidden="1"/>
    <cellStyle name="백분율 3" xfId="2432" hidden="1"/>
    <cellStyle name="백분율 3" xfId="2641" hidden="1"/>
    <cellStyle name="백분율 3" xfId="2294" hidden="1"/>
    <cellStyle name="백분율 3" xfId="2439" hidden="1"/>
    <cellStyle name="백분율 3" xfId="2804" hidden="1"/>
    <cellStyle name="백분율 3" xfId="2815" hidden="1"/>
    <cellStyle name="백분율 3" xfId="2820" hidden="1"/>
    <cellStyle name="백분율 3" xfId="3192" hidden="1"/>
    <cellStyle name="백분율 3" xfId="3203" hidden="1"/>
    <cellStyle name="백분율 3" xfId="3208" hidden="1"/>
    <cellStyle name="백분율 3" xfId="3417" hidden="1"/>
    <cellStyle name="백분율 3" xfId="3070" hidden="1"/>
    <cellStyle name="백분율 3" xfId="3215" hidden="1"/>
    <cellStyle name="백분율 3" xfId="3029" hidden="1"/>
    <cellStyle name="백분율 3" xfId="2682" hidden="1"/>
    <cellStyle name="백분율 3" xfId="2827" hidden="1"/>
    <cellStyle name="백분율 3" xfId="3474" hidden="1"/>
    <cellStyle name="백분율 3" xfId="3485" hidden="1"/>
    <cellStyle name="백분율 3" xfId="3490" hidden="1"/>
    <cellStyle name="백분율 3" xfId="3507" hidden="1"/>
    <cellStyle name="백분율 3" xfId="3452" hidden="1"/>
    <cellStyle name="백분율 3" xfId="3497" hidden="1"/>
    <cellStyle name="백분율 3" xfId="3602" hidden="1"/>
    <cellStyle name="백분율 3" xfId="3613" hidden="1"/>
    <cellStyle name="백분율 3" xfId="3618" hidden="1"/>
    <cellStyle name="백분율 3" xfId="3874" hidden="1"/>
    <cellStyle name="백분율 3" xfId="3885" hidden="1"/>
    <cellStyle name="백분율 3" xfId="3890" hidden="1"/>
    <cellStyle name="백분율 3" xfId="3990" hidden="1"/>
    <cellStyle name="백분율 3" xfId="3813" hidden="1"/>
    <cellStyle name="백분율 3" xfId="3897" hidden="1"/>
    <cellStyle name="백분율 3" xfId="4090" hidden="1"/>
    <cellStyle name="백분율 3" xfId="4101" hidden="1"/>
    <cellStyle name="백분율 3" xfId="4106" hidden="1"/>
    <cellStyle name="백분율 3" xfId="4293" hidden="1"/>
    <cellStyle name="백분율 3" xfId="4304" hidden="1"/>
    <cellStyle name="백분율 3" xfId="4309" hidden="1"/>
    <cellStyle name="백분율 3" xfId="4409" hidden="1"/>
    <cellStyle name="백분율 3" xfId="4218" hidden="1"/>
    <cellStyle name="백분율 3" xfId="4316" hidden="1"/>
    <cellStyle name="백분율 3" xfId="4189" hidden="1"/>
    <cellStyle name="백분율 3" xfId="4019" hidden="1"/>
    <cellStyle name="백분율 3" xfId="4113" hidden="1"/>
    <cellStyle name="백분율 3" xfId="4460" hidden="1"/>
    <cellStyle name="백분율 3" xfId="4471" hidden="1"/>
    <cellStyle name="백분율 3" xfId="4476" hidden="1"/>
    <cellStyle name="백분율 3" xfId="4493" hidden="1"/>
    <cellStyle name="백분율 3" xfId="4438" hidden="1"/>
    <cellStyle name="백분율 3" xfId="4483" hidden="1"/>
    <cellStyle name="백분율 3" xfId="4001" hidden="1"/>
    <cellStyle name="백분율 3" xfId="4197" hidden="1"/>
    <cellStyle name="백분율 3" xfId="3547" hidden="1"/>
    <cellStyle name="백분율 3" xfId="4377" hidden="1"/>
    <cellStyle name="백분율 3" xfId="4063" hidden="1"/>
    <cellStyle name="백분율 3" xfId="3954" hidden="1"/>
    <cellStyle name="백분율 3" xfId="3680" hidden="1"/>
    <cellStyle name="백분율 3" xfId="4383" hidden="1"/>
    <cellStyle name="백분율 3" xfId="4373" hidden="1"/>
    <cellStyle name="백분율 3" xfId="4342" hidden="1"/>
    <cellStyle name="백분율 3" xfId="4341" hidden="1"/>
    <cellStyle name="백분율 3" xfId="4243" hidden="1"/>
    <cellStyle name="백분율 3" xfId="3626" hidden="1"/>
    <cellStyle name="백분율 3" xfId="4513" hidden="1"/>
    <cellStyle name="백분율 3" xfId="4518" hidden="1"/>
    <cellStyle name="백분율 3" xfId="4600" hidden="1"/>
    <cellStyle name="백분율 3" xfId="3908" hidden="1"/>
    <cellStyle name="백분율 3" xfId="4525" hidden="1"/>
    <cellStyle name="백분율 3" xfId="4121" hidden="1"/>
    <cellStyle name="백분율 3" xfId="4353" hidden="1"/>
    <cellStyle name="백분율 3" xfId="4338" hidden="1"/>
    <cellStyle name="백분율 3" xfId="4651" hidden="1"/>
    <cellStyle name="백분율 3" xfId="4662" hidden="1"/>
    <cellStyle name="백분율 3" xfId="4667" hidden="1"/>
    <cellStyle name="백분율 3" xfId="4684" hidden="1"/>
    <cellStyle name="백분율 3" xfId="4629" hidden="1"/>
    <cellStyle name="백분율 3" xfId="4674" hidden="1"/>
    <cellStyle name="백분율 3" xfId="4236" hidden="1"/>
    <cellStyle name="백분율 3" xfId="3821" hidden="1"/>
    <cellStyle name="백분율 3" xfId="3786" hidden="1"/>
    <cellStyle name="백분율 3" xfId="4576" hidden="1"/>
    <cellStyle name="백분율 3" xfId="3824" hidden="1"/>
    <cellStyle name="백분율 3" xfId="4146" hidden="1"/>
    <cellStyle name="백분율 3" xfId="3728" hidden="1"/>
    <cellStyle name="백분율 3" xfId="4581" hidden="1"/>
    <cellStyle name="백분율 3" xfId="4572" hidden="1"/>
    <cellStyle name="백분율 3" xfId="4544" hidden="1"/>
    <cellStyle name="백분율 3" xfId="4543" hidden="1"/>
    <cellStyle name="백분율 3" xfId="3904" hidden="1"/>
    <cellStyle name="백분율 3" xfId="3763" hidden="1"/>
    <cellStyle name="백분율 3" xfId="4704" hidden="1"/>
    <cellStyle name="백분율 3" xfId="4709" hidden="1"/>
    <cellStyle name="백분율 3" xfId="4771" hidden="1"/>
    <cellStyle name="백분율 3" xfId="4035" hidden="1"/>
    <cellStyle name="백분율 3" xfId="4716" hidden="1"/>
    <cellStyle name="백분율 3" xfId="4126" hidden="1"/>
    <cellStyle name="백분율 3" xfId="4554" hidden="1"/>
    <cellStyle name="백분율 3" xfId="4541" hidden="1"/>
    <cellStyle name="백분율 3" xfId="4817" hidden="1"/>
    <cellStyle name="백분율 3" xfId="4828" hidden="1"/>
    <cellStyle name="백분율 3" xfId="4833" hidden="1"/>
    <cellStyle name="백분율 3" xfId="4850" hidden="1"/>
    <cellStyle name="백분율 3" xfId="4795" hidden="1"/>
    <cellStyle name="백분율 3" xfId="4840" hidden="1"/>
    <cellStyle name="백분율 3" xfId="4327" hidden="1"/>
    <cellStyle name="백분율 3" xfId="3707" hidden="1"/>
    <cellStyle name="백분율 3" xfId="3713" hidden="1"/>
    <cellStyle name="백분율 3" xfId="4754" hidden="1"/>
    <cellStyle name="백분율 3" xfId="4217" hidden="1"/>
    <cellStyle name="백분율 3" xfId="4276" hidden="1"/>
    <cellStyle name="백분율 3" xfId="3721" hidden="1"/>
    <cellStyle name="백분율 3" xfId="4758" hidden="1"/>
    <cellStyle name="백분율 3" xfId="4750" hidden="1"/>
    <cellStyle name="백분율 3" xfId="4731" hidden="1"/>
    <cellStyle name="백분율 3" xfId="4730" hidden="1"/>
    <cellStyle name="백분율 3" xfId="4152" hidden="1"/>
    <cellStyle name="백분율 3" xfId="3868" hidden="1"/>
    <cellStyle name="백분율 3" xfId="4870" hidden="1"/>
    <cellStyle name="백분율 3" xfId="4875" hidden="1"/>
    <cellStyle name="백분율 3" xfId="4920" hidden="1"/>
    <cellStyle name="백분율 3" xfId="4022" hidden="1"/>
    <cellStyle name="백분율 3" xfId="4882" hidden="1"/>
    <cellStyle name="백분율 3" xfId="3866" hidden="1"/>
    <cellStyle name="백분율 3" xfId="4739" hidden="1"/>
    <cellStyle name="백분율 3" xfId="4728" hidden="1"/>
    <cellStyle name="백분율 3" xfId="4965" hidden="1"/>
    <cellStyle name="백분율 3" xfId="4976" hidden="1"/>
    <cellStyle name="백분율 3" xfId="4981" hidden="1"/>
    <cellStyle name="백분율 3" xfId="4998" hidden="1"/>
    <cellStyle name="백분율 3" xfId="4943" hidden="1"/>
    <cellStyle name="백분율 3" xfId="4988" hidden="1"/>
    <cellStyle name="백분율 3" xfId="4533" hidden="1"/>
    <cellStyle name="백분율 3" xfId="4178" hidden="1"/>
    <cellStyle name="백분율 3" xfId="4177" hidden="1"/>
    <cellStyle name="백분율 3" xfId="4908" hidden="1"/>
    <cellStyle name="백분율 3" xfId="4329" hidden="1"/>
    <cellStyle name="백분율 3" xfId="4319" hidden="1"/>
    <cellStyle name="백분율 3" xfId="4085" hidden="1"/>
    <cellStyle name="백분율 3" xfId="4911" hidden="1"/>
    <cellStyle name="백분율 3" xfId="4904" hidden="1"/>
    <cellStyle name="백분율 3" xfId="4892" hidden="1"/>
    <cellStyle name="백분율 3" xfId="4891" hidden="1"/>
    <cellStyle name="백분율 3" xfId="4123" hidden="1"/>
    <cellStyle name="백분율 3" xfId="3552" hidden="1"/>
    <cellStyle name="백분율 3" xfId="5018" hidden="1"/>
    <cellStyle name="백분율 3" xfId="5023" hidden="1"/>
    <cellStyle name="백분율 3" xfId="5040" hidden="1"/>
    <cellStyle name="백분율 3" xfId="3936" hidden="1"/>
    <cellStyle name="백분율 3" xfId="5030" hidden="1"/>
    <cellStyle name="백분율 3" xfId="3958" hidden="1"/>
    <cellStyle name="백분율 3" xfId="4898" hidden="1"/>
    <cellStyle name="백분율 3" xfId="4889" hidden="1"/>
    <cellStyle name="백분율 3" xfId="5079" hidden="1"/>
    <cellStyle name="백분율 3" xfId="5090" hidden="1"/>
    <cellStyle name="백분율 3" xfId="5095" hidden="1"/>
    <cellStyle name="백분율 3" xfId="5112" hidden="1"/>
    <cellStyle name="백분율 3" xfId="5057" hidden="1"/>
    <cellStyle name="백분율 3" xfId="5102" hidden="1"/>
    <cellStyle name="백분율 3" xfId="2002" hidden="1"/>
    <cellStyle name="백분율 3" xfId="5124" hidden="1"/>
    <cellStyle name="백분율 3" xfId="5129" hidden="1"/>
    <cellStyle name="백분율 3" xfId="5394" hidden="1"/>
    <cellStyle name="백분율 3" xfId="5405" hidden="1"/>
    <cellStyle name="백분율 3" xfId="5410" hidden="1"/>
    <cellStyle name="백분율 3" xfId="5540" hidden="1"/>
    <cellStyle name="백분율 3" xfId="5323" hidden="1"/>
    <cellStyle name="백분율 3" xfId="5417" hidden="1"/>
    <cellStyle name="백분율 3" xfId="5627" hidden="1"/>
    <cellStyle name="백분율 3" xfId="5638" hidden="1"/>
    <cellStyle name="백분율 3" xfId="5643" hidden="1"/>
    <cellStyle name="백분율 3" xfId="5857" hidden="1"/>
    <cellStyle name="백분율 3" xfId="5868" hidden="1"/>
    <cellStyle name="백분율 3" xfId="5873" hidden="1"/>
    <cellStyle name="백분율 3" xfId="5995" hidden="1"/>
    <cellStyle name="백분율 3" xfId="5785" hidden="1"/>
    <cellStyle name="백분율 3" xfId="5880" hidden="1"/>
    <cellStyle name="백분율 3" xfId="5760" hidden="1"/>
    <cellStyle name="백분율 3" xfId="5564" hidden="1"/>
    <cellStyle name="백분율 3" xfId="5650" hidden="1"/>
    <cellStyle name="백분율 3" xfId="6022" hidden="1"/>
    <cellStyle name="백분율 3" xfId="6033" hidden="1"/>
    <cellStyle name="백분율 3" xfId="6038" hidden="1"/>
    <cellStyle name="백분율 3" xfId="6055" hidden="1"/>
    <cellStyle name="백분율 3" xfId="6010" hidden="1"/>
    <cellStyle name="백분율 3" xfId="6045" hidden="1"/>
    <cellStyle name="백분율 3" xfId="6122" hidden="1"/>
    <cellStyle name="백분율 3" xfId="6133" hidden="1"/>
    <cellStyle name="백분율 3" xfId="6138" hidden="1"/>
    <cellStyle name="백분율 3" xfId="6342" hidden="1"/>
    <cellStyle name="백분율 3" xfId="6353" hidden="1"/>
    <cellStyle name="백분율 3" xfId="6358" hidden="1"/>
    <cellStyle name="백분율 3" xfId="6444" hidden="1"/>
    <cellStyle name="백분율 3" xfId="6300" hidden="1"/>
    <cellStyle name="백분율 3" xfId="6365" hidden="1"/>
    <cellStyle name="백분율 3" xfId="6517" hidden="1"/>
    <cellStyle name="백분율 3" xfId="6528" hidden="1"/>
    <cellStyle name="백분율 3" xfId="6533" hidden="1"/>
    <cellStyle name="백분율 3" xfId="6679" hidden="1"/>
    <cellStyle name="백분율 3" xfId="6690" hidden="1"/>
    <cellStyle name="백분율 3" xfId="6695" hidden="1"/>
    <cellStyle name="백분율 3" xfId="6782" hidden="1"/>
    <cellStyle name="백분율 3" xfId="6625" hidden="1"/>
    <cellStyle name="백분율 3" xfId="6702" hidden="1"/>
    <cellStyle name="백분율 3" xfId="6605" hidden="1"/>
    <cellStyle name="백분율 3" xfId="6464" hidden="1"/>
    <cellStyle name="백분율 3" xfId="6540" hidden="1"/>
    <cellStyle name="백분율 3" xfId="6816" hidden="1"/>
    <cellStyle name="백분율 3" xfId="6827" hidden="1"/>
    <cellStyle name="백분율 3" xfId="6832" hidden="1"/>
    <cellStyle name="백분율 3" xfId="6849" hidden="1"/>
    <cellStyle name="백분율 3" xfId="6803" hidden="1"/>
    <cellStyle name="백분율 3" xfId="6839" hidden="1"/>
    <cellStyle name="백분율 3" xfId="6453" hidden="1"/>
    <cellStyle name="백분율 3" xfId="6611" hidden="1"/>
    <cellStyle name="백분율 3" xfId="6079" hidden="1"/>
    <cellStyle name="백분율 3" xfId="6753" hidden="1"/>
    <cellStyle name="백분율 3" xfId="6496" hidden="1"/>
    <cellStyle name="백분율 3" xfId="6411" hidden="1"/>
    <cellStyle name="백분율 3" xfId="6188" hidden="1"/>
    <cellStyle name="백분율 3" xfId="6758" hidden="1"/>
    <cellStyle name="백분율 3" xfId="6749" hidden="1"/>
    <cellStyle name="백분율 3" xfId="6724" hidden="1"/>
    <cellStyle name="백분율 3" xfId="6723" hidden="1"/>
    <cellStyle name="백분율 3" xfId="6643" hidden="1"/>
    <cellStyle name="백분율 3" xfId="6146" hidden="1"/>
    <cellStyle name="백분율 3" xfId="6864" hidden="1"/>
    <cellStyle name="백분율 3" xfId="6869" hidden="1"/>
    <cellStyle name="백분율 3" xfId="6939" hidden="1"/>
    <cellStyle name="백분율 3" xfId="6374" hidden="1"/>
    <cellStyle name="백분율 3" xfId="6876" hidden="1"/>
    <cellStyle name="백분율 3" xfId="6544" hidden="1"/>
    <cellStyle name="백분율 3" xfId="6732" hidden="1"/>
    <cellStyle name="백분율 3" xfId="6720" hidden="1"/>
    <cellStyle name="백분율 3" xfId="6976" hidden="1"/>
    <cellStyle name="백분율 3" xfId="6987" hidden="1"/>
    <cellStyle name="백분율 3" xfId="6992" hidden="1"/>
    <cellStyle name="백분율 3" xfId="7009" hidden="1"/>
    <cellStyle name="백분율 3" xfId="6961" hidden="1"/>
    <cellStyle name="백분율 3" xfId="6999" hidden="1"/>
    <cellStyle name="백분율 3" xfId="6638" hidden="1"/>
    <cellStyle name="백분율 3" xfId="6305" hidden="1"/>
    <cellStyle name="백분율 3" xfId="6278" hidden="1"/>
    <cellStyle name="백분율 3" xfId="6918" hidden="1"/>
    <cellStyle name="백분율 3" xfId="6308" hidden="1"/>
    <cellStyle name="백분율 3" xfId="6565" hidden="1"/>
    <cellStyle name="백분율 3" xfId="6229" hidden="1"/>
    <cellStyle name="백분율 3" xfId="6922" hidden="1"/>
    <cellStyle name="백분율 3" xfId="6914" hidden="1"/>
    <cellStyle name="백분율 3" xfId="6891" hidden="1"/>
    <cellStyle name="백분율 3" xfId="6890" hidden="1"/>
    <cellStyle name="백분율 3" xfId="6371" hidden="1"/>
    <cellStyle name="백분율 3" xfId="6260" hidden="1"/>
    <cellStyle name="백분율 3" xfId="7027" hidden="1"/>
    <cellStyle name="백분율 3" xfId="7032" hidden="1"/>
    <cellStyle name="백분율 3" xfId="7088" hidden="1"/>
    <cellStyle name="백분율 3" xfId="6473" hidden="1"/>
    <cellStyle name="백분율 3" xfId="7039" hidden="1"/>
    <cellStyle name="백분율 3" xfId="6549" hidden="1"/>
    <cellStyle name="백분율 3" xfId="6900" hidden="1"/>
    <cellStyle name="백분율 3" xfId="6888" hidden="1"/>
    <cellStyle name="백분율 3" xfId="7120" hidden="1"/>
    <cellStyle name="백분율 3" xfId="7131" hidden="1"/>
    <cellStyle name="백분율 3" xfId="7136" hidden="1"/>
    <cellStyle name="백분율 3" xfId="7153" hidden="1"/>
    <cellStyle name="백분율 3" xfId="7105" hidden="1"/>
    <cellStyle name="백분율 3" xfId="7143" hidden="1"/>
    <cellStyle name="백분율 3" xfId="6710" hidden="1"/>
    <cellStyle name="백분율 3" xfId="6210" hidden="1"/>
    <cellStyle name="백분율 3" xfId="6215" hidden="1"/>
    <cellStyle name="백분율 3" xfId="7073" hidden="1"/>
    <cellStyle name="백분율 3" xfId="6624" hidden="1"/>
    <cellStyle name="백분율 3" xfId="6666" hidden="1"/>
    <cellStyle name="백분율 3" xfId="6223" hidden="1"/>
    <cellStyle name="백분율 3" xfId="7075" hidden="1"/>
    <cellStyle name="백분율 3" xfId="7069" hidden="1"/>
    <cellStyle name="백분율 3" xfId="7051" hidden="1"/>
    <cellStyle name="백분율 3" xfId="7050" hidden="1"/>
    <cellStyle name="백분율 3" xfId="6571" hidden="1"/>
    <cellStyle name="백분율 3" xfId="6336" hidden="1"/>
    <cellStyle name="백분율 3" xfId="7170" hidden="1"/>
    <cellStyle name="백분율 3" xfId="7175" hidden="1"/>
    <cellStyle name="백분율 3" xfId="7214" hidden="1"/>
    <cellStyle name="백분율 3" xfId="6466" hidden="1"/>
    <cellStyle name="백분율 3" xfId="7182" hidden="1"/>
    <cellStyle name="백분율 3" xfId="6334" hidden="1"/>
    <cellStyle name="백분율 3" xfId="7058" hidden="1"/>
    <cellStyle name="백분율 3" xfId="7048" hidden="1"/>
    <cellStyle name="백분율 3" xfId="7246" hidden="1"/>
    <cellStyle name="백분율 3" xfId="7257" hidden="1"/>
    <cellStyle name="백분율 3" xfId="7262" hidden="1"/>
    <cellStyle name="백분율 3" xfId="7279" hidden="1"/>
    <cellStyle name="백분율 3" xfId="7231" hidden="1"/>
    <cellStyle name="백분율 3" xfId="7269" hidden="1"/>
    <cellStyle name="백분율 3" xfId="6881" hidden="1"/>
    <cellStyle name="백분율 3" xfId="6595" hidden="1"/>
    <cellStyle name="백분율 3" xfId="6594" hidden="1"/>
    <cellStyle name="백분율 3" xfId="7202" hidden="1"/>
    <cellStyle name="백분율 3" xfId="6712" hidden="1"/>
    <cellStyle name="백분율 3" xfId="6705" hidden="1"/>
    <cellStyle name="백분율 3" xfId="6512" hidden="1"/>
    <cellStyle name="백분율 3" xfId="7205" hidden="1"/>
    <cellStyle name="백분율 3" xfId="7198" hidden="1"/>
    <cellStyle name="백분율 3" xfId="7190" hidden="1"/>
    <cellStyle name="백분율 3" xfId="7189" hidden="1"/>
    <cellStyle name="백분율 3" xfId="6546" hidden="1"/>
    <cellStyle name="백분율 3" xfId="6082" hidden="1"/>
    <cellStyle name="백분율 3" xfId="7293" hidden="1"/>
    <cellStyle name="백분율 3" xfId="7298" hidden="1"/>
    <cellStyle name="백분율 3" xfId="7315" hidden="1"/>
    <cellStyle name="백분율 3" xfId="6395" hidden="1"/>
    <cellStyle name="백분율 3" xfId="7305" hidden="1"/>
    <cellStyle name="백분율 3" xfId="6415" hidden="1"/>
    <cellStyle name="백분율 3" xfId="7193" hidden="1"/>
    <cellStyle name="백분율 3" xfId="7187" hidden="1"/>
    <cellStyle name="백분율 3" xfId="7342" hidden="1"/>
    <cellStyle name="백분율 3" xfId="7353" hidden="1"/>
    <cellStyle name="백분율 3" xfId="7358" hidden="1"/>
    <cellStyle name="백분율 3" xfId="7375" hidden="1"/>
    <cellStyle name="백분율 3" xfId="7325" hidden="1"/>
    <cellStyle name="백분율 3" xfId="7365" hidden="1"/>
    <cellStyle name="백분율 3" xfId="6225" hidden="1"/>
    <cellStyle name="백분율 3" xfId="6419" hidden="1"/>
    <cellStyle name="백분율 3" xfId="6233" hidden="1"/>
    <cellStyle name="백분율 3" xfId="6474" hidden="1"/>
    <cellStyle name="백분율 3" xfId="6640" hidden="1"/>
    <cellStyle name="백분율 3" xfId="7101" hidden="1"/>
    <cellStyle name="백분율 3" xfId="5264" hidden="1"/>
    <cellStyle name="백분율 3" xfId="6854" hidden="1"/>
    <cellStyle name="백분율 3" xfId="7113" hidden="1"/>
    <cellStyle name="백분율 3" xfId="5580" hidden="1"/>
    <cellStyle name="백분율 3" xfId="5977" hidden="1"/>
    <cellStyle name="백분율 3" xfId="5835" hidden="1"/>
    <cellStyle name="백분율 3" xfId="5945" hidden="1"/>
    <cellStyle name="백분율 3" xfId="5603" hidden="1"/>
    <cellStyle name="백분율 3" xfId="5485" hidden="1"/>
    <cellStyle name="백분율 3" xfId="5192" hidden="1"/>
    <cellStyle name="백분율 3" xfId="5340" hidden="1"/>
    <cellStyle name="백분율 3" xfId="5941" hidden="1"/>
    <cellStyle name="백분율 3" xfId="5724" hidden="1"/>
    <cellStyle name="백분율 3" xfId="5255" hidden="1"/>
    <cellStyle name="백분율 3" xfId="5592" hidden="1"/>
    <cellStyle name="백분율 3" xfId="2211" hidden="1"/>
    <cellStyle name="백분율 3" xfId="5460" hidden="1"/>
    <cellStyle name="백분율 3" xfId="5185" hidden="1"/>
    <cellStyle name="백분율 3" xfId="5917" hidden="1"/>
    <cellStyle name="백분율 3" xfId="5583" hidden="1"/>
    <cellStyle name="백분율 3" xfId="5184" hidden="1"/>
    <cellStyle name="백분율 3" xfId="5672" hidden="1"/>
    <cellStyle name="백분율 3" xfId="5671" hidden="1"/>
    <cellStyle name="백분율 3" xfId="1811" hidden="1"/>
    <cellStyle name="백분율 3" xfId="7407" hidden="1"/>
    <cellStyle name="백분율 3" xfId="7418" hidden="1"/>
    <cellStyle name="백분율 3" xfId="7423" hidden="1"/>
    <cellStyle name="백분율 3" xfId="7506" hidden="1"/>
    <cellStyle name="백분율 3" xfId="5145" hidden="1"/>
    <cellStyle name="백분율 3" xfId="7430" hidden="1"/>
    <cellStyle name="백분율 3" xfId="7573" hidden="1"/>
    <cellStyle name="백분율 3" xfId="7584" hidden="1"/>
    <cellStyle name="백분율 3" xfId="7589" hidden="1"/>
    <cellStyle name="백분율 3" xfId="7725" hidden="1"/>
    <cellStyle name="백분율 3" xfId="7736" hidden="1"/>
    <cellStyle name="백분율 3" xfId="7741" hidden="1"/>
    <cellStyle name="백분율 3" xfId="7820" hidden="1"/>
    <cellStyle name="백분율 3" xfId="7674" hidden="1"/>
    <cellStyle name="백분율 3" xfId="7748" hidden="1"/>
    <cellStyle name="백분율 3" xfId="7656" hidden="1"/>
    <cellStyle name="백분율 3" xfId="7524" hidden="1"/>
    <cellStyle name="백분율 3" xfId="7596" hidden="1"/>
    <cellStyle name="백분율 3" xfId="7849" hidden="1"/>
    <cellStyle name="백분율 3" xfId="7860" hidden="1"/>
    <cellStyle name="백분율 3" xfId="7865" hidden="1"/>
    <cellStyle name="백분율 3" xfId="7882" hidden="1"/>
    <cellStyle name="백분율 3" xfId="7836" hidden="1"/>
    <cellStyle name="백분율 3" xfId="7872" hidden="1"/>
    <cellStyle name="백분율 3" xfId="7515" hidden="1"/>
    <cellStyle name="백분율 3" xfId="7662" hidden="1"/>
    <cellStyle name="백분율 3" xfId="2228" hidden="1"/>
    <cellStyle name="백분율 3" xfId="7794" hidden="1"/>
    <cellStyle name="백분율 3" xfId="7554" hidden="1"/>
    <cellStyle name="백분율 3" xfId="7474" hidden="1"/>
    <cellStyle name="백분율 3" xfId="5435" hidden="1"/>
    <cellStyle name="백분율 3" xfId="7797" hidden="1"/>
    <cellStyle name="백분율 3" xfId="7790" hidden="1"/>
    <cellStyle name="백분율 3" xfId="7767" hidden="1"/>
    <cellStyle name="백분율 3" xfId="7766" hidden="1"/>
    <cellStyle name="백분율 3" xfId="7691" hidden="1"/>
    <cellStyle name="백분율 3" xfId="5443" hidden="1"/>
    <cellStyle name="백분율 3" xfId="7896" hidden="1"/>
    <cellStyle name="백분율 3" xfId="7901" hidden="1"/>
    <cellStyle name="백분율 3" xfId="7969" hidden="1"/>
    <cellStyle name="백분율 3" xfId="7439" hidden="1"/>
    <cellStyle name="백분율 3" xfId="7908" hidden="1"/>
    <cellStyle name="백분율 3" xfId="7600" hidden="1"/>
    <cellStyle name="백분율 3" xfId="7775" hidden="1"/>
    <cellStyle name="백분율 3" xfId="7763" hidden="1"/>
    <cellStyle name="백분율 3" xfId="8002" hidden="1"/>
    <cellStyle name="백분율 3" xfId="8013" hidden="1"/>
    <cellStyle name="백분율 3" xfId="8018" hidden="1"/>
    <cellStyle name="백분율 3" xfId="8035" hidden="1"/>
    <cellStyle name="백분율 3" xfId="7989" hidden="1"/>
    <cellStyle name="백분율 3" xfId="8025" hidden="1"/>
    <cellStyle name="백분율 3" xfId="7686" hidden="1"/>
    <cellStyle name="백분율 3" xfId="5140" hidden="1"/>
    <cellStyle name="백분율 3" xfId="2222" hidden="1"/>
    <cellStyle name="백분율 3" xfId="7949" hidden="1"/>
    <cellStyle name="백분율 3" xfId="5137" hidden="1"/>
    <cellStyle name="백분율 3" xfId="7619" hidden="1"/>
    <cellStyle name="백분율 3" xfId="5894" hidden="1"/>
    <cellStyle name="백분율 3" xfId="7952" hidden="1"/>
    <cellStyle name="백분율 3" xfId="7945" hidden="1"/>
    <cellStyle name="백분율 3" xfId="7923" hidden="1"/>
    <cellStyle name="백분율 3" xfId="7922" hidden="1"/>
    <cellStyle name="백분율 3" xfId="7436" hidden="1"/>
    <cellStyle name="백분율 3" xfId="2253" hidden="1"/>
    <cellStyle name="백분율 3" xfId="8053" hidden="1"/>
    <cellStyle name="백분율 3" xfId="8058" hidden="1"/>
    <cellStyle name="백분율 3" xfId="8112" hidden="1"/>
    <cellStyle name="백분율 3" xfId="7533" hidden="1"/>
    <cellStyle name="백분율 3" xfId="8065" hidden="1"/>
    <cellStyle name="백분율 3" xfId="7605" hidden="1"/>
    <cellStyle name="백분율 3" xfId="7931" hidden="1"/>
    <cellStyle name="백분율 3" xfId="7920" hidden="1"/>
    <cellStyle name="백분율 3" xfId="8144" hidden="1"/>
    <cellStyle name="백분율 3" xfId="8155" hidden="1"/>
    <cellStyle name="백분율 3" xfId="8160" hidden="1"/>
    <cellStyle name="백분율 3" xfId="8177" hidden="1"/>
    <cellStyle name="백분율 3" xfId="8129" hidden="1"/>
    <cellStyle name="백분율 3" xfId="8167" hidden="1"/>
    <cellStyle name="백분율 3" xfId="7754" hidden="1"/>
    <cellStyle name="백분율 3" xfId="5848" hidden="1"/>
    <cellStyle name="백분율 3" xfId="2203" hidden="1"/>
    <cellStyle name="백분율 3" xfId="8098" hidden="1"/>
    <cellStyle name="백분율 3" xfId="7673" hidden="1"/>
    <cellStyle name="백분율 3" xfId="7712" hidden="1"/>
    <cellStyle name="백분율 3" xfId="5895" hidden="1"/>
    <cellStyle name="백분율 3" xfId="8100" hidden="1"/>
    <cellStyle name="백분율 3" xfId="8094" hidden="1"/>
    <cellStyle name="백분율 3" xfId="8076" hidden="1"/>
    <cellStyle name="백분율 3" xfId="8075" hidden="1"/>
    <cellStyle name="백분율 3" xfId="7625" hidden="1"/>
    <cellStyle name="백분율 3" xfId="7401" hidden="1"/>
    <cellStyle name="백분율 3" xfId="8194" hidden="1"/>
    <cellStyle name="백분율 3" xfId="8199" hidden="1"/>
    <cellStyle name="백분율 3" xfId="8237" hidden="1"/>
    <cellStyle name="백분율 3" xfId="7526" hidden="1"/>
    <cellStyle name="백분율 3" xfId="8206" hidden="1"/>
    <cellStyle name="백분율 3" xfId="7399" hidden="1"/>
    <cellStyle name="백분율 3" xfId="8083" hidden="1"/>
    <cellStyle name="백분율 3" xfId="8073" hidden="1"/>
    <cellStyle name="백분율 3" xfId="8267" hidden="1"/>
    <cellStyle name="백분율 3" xfId="8278" hidden="1"/>
    <cellStyle name="백분율 3" xfId="8283" hidden="1"/>
    <cellStyle name="백분율 3" xfId="8300" hidden="1"/>
    <cellStyle name="백분율 3" xfId="8253" hidden="1"/>
    <cellStyle name="백분율 3" xfId="8290" hidden="1"/>
    <cellStyle name="백분율 3" xfId="7913" hidden="1"/>
    <cellStyle name="백분율 3" xfId="7646" hidden="1"/>
    <cellStyle name="백분율 3" xfId="7645" hidden="1"/>
    <cellStyle name="백분율 3" xfId="8225" hidden="1"/>
    <cellStyle name="백분율 3" xfId="7756" hidden="1"/>
    <cellStyle name="백분율 3" xfId="7750" hidden="1"/>
    <cellStyle name="백분율 3" xfId="7568" hidden="1"/>
    <cellStyle name="백분율 3" xfId="8228" hidden="1"/>
    <cellStyle name="백분율 3" xfId="8221" hidden="1"/>
    <cellStyle name="백분율 3" xfId="8213" hidden="1"/>
    <cellStyle name="백분율 3" xfId="8212" hidden="1"/>
    <cellStyle name="백분율 3" xfId="7602" hidden="1"/>
    <cellStyle name="백분율 3" xfId="5914" hidden="1"/>
    <cellStyle name="백분율 3" xfId="8314" hidden="1"/>
    <cellStyle name="백분율 3" xfId="8319" hidden="1"/>
    <cellStyle name="백분율 3" xfId="8336" hidden="1"/>
    <cellStyle name="백분율 3" xfId="7459" hidden="1"/>
    <cellStyle name="백분율 3" xfId="8326" hidden="1"/>
    <cellStyle name="백분율 3" xfId="7478" hidden="1"/>
    <cellStyle name="백분율 3" xfId="8216" hidden="1"/>
    <cellStyle name="백분율 3" xfId="8210" hidden="1"/>
    <cellStyle name="백분율 3" xfId="8354" hidden="1"/>
    <cellStyle name="백분율 3" xfId="8365" hidden="1"/>
    <cellStyle name="백분율 3" xfId="8370" hidden="1"/>
    <cellStyle name="백분율 3" xfId="8387" hidden="1"/>
    <cellStyle name="백분율 3" xfId="8344" hidden="1"/>
    <cellStyle name="백분율 3" xfId="8377" hidden="1"/>
    <cellStyle name="백분율 3" xfId="5158" hidden="1"/>
    <cellStyle name="백분율 3" xfId="7482" hidden="1"/>
    <cellStyle name="백분율 3" xfId="5596" hidden="1"/>
    <cellStyle name="백분율 3" xfId="7534" hidden="1"/>
    <cellStyle name="백분율 3" xfId="7688" hidden="1"/>
    <cellStyle name="백분율 3" xfId="8125" hidden="1"/>
    <cellStyle name="백분율 3" xfId="7041" hidden="1"/>
    <cellStyle name="백분율 3" xfId="7887" hidden="1"/>
    <cellStyle name="백분율 3" xfId="8137" hidden="1"/>
    <cellStyle name="백분율 3" xfId="2207" hidden="1"/>
    <cellStyle name="백분율 3" xfId="5696" hidden="1"/>
    <cellStyle name="백분율 3" xfId="5360" hidden="1"/>
    <cellStyle name="백분율 3" xfId="5203" hidden="1"/>
    <cellStyle name="백분율 3" xfId="5527" hidden="1"/>
    <cellStyle name="백분율 3" xfId="5295" hidden="1"/>
    <cellStyle name="백분율 3" xfId="5307" hidden="1"/>
    <cellStyle name="백분율 3" xfId="6319" hidden="1"/>
    <cellStyle name="백분율 3" xfId="5472" hidden="1"/>
    <cellStyle name="백분율 3" xfId="5729" hidden="1"/>
    <cellStyle name="백분율 3" xfId="6243" hidden="1"/>
    <cellStyle name="백분율 3" xfId="5250" hidden="1"/>
    <cellStyle name="백분율 3" xfId="7380" hidden="1"/>
    <cellStyle name="백분율 3" xfId="5297" hidden="1"/>
    <cellStyle name="백분율 3" xfId="6397" hidden="1"/>
    <cellStyle name="백분율 3" xfId="5206" hidden="1"/>
    <cellStyle name="백분율 3" xfId="5982" hidden="1"/>
    <cellStyle name="백분율 3" xfId="6076" hidden="1"/>
    <cellStyle name="백분율 3" xfId="5515" hidden="1"/>
    <cellStyle name="백분율 3" xfId="5969" hidden="1"/>
    <cellStyle name="백분율 3" xfId="6809" hidden="1"/>
    <cellStyle name="백분율 3" xfId="8415" hidden="1"/>
    <cellStyle name="백분율 3" xfId="8426" hidden="1"/>
    <cellStyle name="백분율 3" xfId="8431" hidden="1"/>
    <cellStyle name="백분율 3" xfId="8505" hidden="1"/>
    <cellStyle name="백분율 3" xfId="6159" hidden="1"/>
    <cellStyle name="백분율 3" xfId="8438" hidden="1"/>
    <cellStyle name="백분율 3" xfId="8560" hidden="1"/>
    <cellStyle name="백분율 3" xfId="8571" hidden="1"/>
    <cellStyle name="백분율 3" xfId="8576" hidden="1"/>
    <cellStyle name="백분율 3" xfId="8698" hidden="1"/>
    <cellStyle name="백분율 3" xfId="8709" hidden="1"/>
    <cellStyle name="백분율 3" xfId="8714" hidden="1"/>
    <cellStyle name="백분율 3" xfId="8787" hidden="1"/>
    <cellStyle name="백분율 3" xfId="8654" hidden="1"/>
    <cellStyle name="백분율 3" xfId="8721" hidden="1"/>
    <cellStyle name="백분율 3" xfId="8638" hidden="1"/>
    <cellStyle name="백분율 3" xfId="8521" hidden="1"/>
    <cellStyle name="백분율 3" xfId="8583" hidden="1"/>
    <cellStyle name="백분율 3" xfId="8813" hidden="1"/>
    <cellStyle name="백분율 3" xfId="8824" hidden="1"/>
    <cellStyle name="백분율 3" xfId="8829" hidden="1"/>
    <cellStyle name="백분율 3" xfId="8846" hidden="1"/>
    <cellStyle name="백분율 3" xfId="8803" hidden="1"/>
    <cellStyle name="백분율 3" xfId="8836" hidden="1"/>
    <cellStyle name="백분율 3" xfId="8513" hidden="1"/>
    <cellStyle name="백분율 3" xfId="8644" hidden="1"/>
    <cellStyle name="백분율 3" xfId="6486" hidden="1"/>
    <cellStyle name="백분율 3" xfId="8762" hidden="1"/>
    <cellStyle name="백분율 3" xfId="8542" hidden="1"/>
    <cellStyle name="백분율 3" xfId="8477" hidden="1"/>
    <cellStyle name="백분율 3" xfId="6566" hidden="1"/>
    <cellStyle name="백분율 3" xfId="8765" hidden="1"/>
    <cellStyle name="백분율 3" xfId="8758" hidden="1"/>
    <cellStyle name="백분율 3" xfId="8739" hidden="1"/>
    <cellStyle name="백분율 3" xfId="8738" hidden="1"/>
    <cellStyle name="백분율 3" xfId="8668" hidden="1"/>
    <cellStyle name="백분율 3" xfId="6956" hidden="1"/>
    <cellStyle name="백분율 3" xfId="8860" hidden="1"/>
    <cellStyle name="백분율 3" xfId="8865" hidden="1"/>
    <cellStyle name="백분율 3" xfId="8928" hidden="1"/>
    <cellStyle name="백분율 3" xfId="8446" hidden="1"/>
    <cellStyle name="백분율 3" xfId="8872" hidden="1"/>
    <cellStyle name="백분율 3" xfId="8587" hidden="1"/>
    <cellStyle name="백분율 3" xfId="8744" hidden="1"/>
    <cellStyle name="백분율 3" xfId="8735" hidden="1"/>
    <cellStyle name="백분율 3" xfId="8952" hidden="1"/>
    <cellStyle name="백분율 3" xfId="8963" hidden="1"/>
    <cellStyle name="백분율 3" xfId="8968" hidden="1"/>
    <cellStyle name="백분율 3" xfId="8985" hidden="1"/>
    <cellStyle name="백분율 3" xfId="8944" hidden="1"/>
    <cellStyle name="백분율 3" xfId="8975" hidden="1"/>
    <cellStyle name="백분율 3" xfId="8665" hidden="1"/>
    <cellStyle name="백분율 3" xfId="6642" hidden="1"/>
    <cellStyle name="백분율 3" xfId="2198" hidden="1"/>
    <cellStyle name="백분율 3" xfId="8909" hidden="1"/>
    <cellStyle name="백분율 3" xfId="1963" hidden="1"/>
    <cellStyle name="백분율 3" xfId="8605" hidden="1"/>
    <cellStyle name="백분율 3" xfId="5481" hidden="1"/>
    <cellStyle name="백분율 3" xfId="8912" hidden="1"/>
    <cellStyle name="백분율 3" xfId="8905" hidden="1"/>
    <cellStyle name="백분율 3" xfId="8886" hidden="1"/>
    <cellStyle name="백분율 3" xfId="8885" hidden="1"/>
    <cellStyle name="백분율 3" xfId="8443" hidden="1"/>
    <cellStyle name="백분율 3" xfId="6645" hidden="1"/>
    <cellStyle name="백분율 3" xfId="8998" hidden="1"/>
    <cellStyle name="백분율 3" xfId="9003" hidden="1"/>
    <cellStyle name="백분율 3" xfId="9052" hidden="1"/>
    <cellStyle name="백분율 3" xfId="8528" hidden="1"/>
    <cellStyle name="백분율 3" xfId="9010" hidden="1"/>
    <cellStyle name="백분율 3" xfId="8592" hidden="1"/>
    <cellStyle name="백분율 3" xfId="8893" hidden="1"/>
    <cellStyle name="백분율 3" xfId="8883" hidden="1"/>
    <cellStyle name="백분율 3" xfId="9076" hidden="1"/>
    <cellStyle name="백분율 3" xfId="9087" hidden="1"/>
    <cellStyle name="백분율 3" xfId="9092" hidden="1"/>
    <cellStyle name="백분율 3" xfId="9109" hidden="1"/>
    <cellStyle name="백분율 3" xfId="9065" hidden="1"/>
    <cellStyle name="백분율 3" xfId="9099" hidden="1"/>
    <cellStyle name="백분율 3" xfId="8727" hidden="1"/>
    <cellStyle name="백분율 3" xfId="5218" hidden="1"/>
    <cellStyle name="백분율 3" xfId="7320" hidden="1"/>
    <cellStyle name="백분율 3" xfId="9039" hidden="1"/>
    <cellStyle name="백분율 3" xfId="8653" hidden="1"/>
    <cellStyle name="백분율 3" xfId="8685" hidden="1"/>
    <cellStyle name="백분율 3" xfId="5210" hidden="1"/>
    <cellStyle name="백분율 3" xfId="9041" hidden="1"/>
    <cellStyle name="백분율 3" xfId="9035" hidden="1"/>
    <cellStyle name="백분율 3" xfId="9020" hidden="1"/>
    <cellStyle name="백분율 3" xfId="9019" hidden="1"/>
    <cellStyle name="백분율 3" xfId="8609" hidden="1"/>
    <cellStyle name="백분율 3" xfId="8409" hidden="1"/>
    <cellStyle name="백분율 3" xfId="9126" hidden="1"/>
    <cellStyle name="백분율 3" xfId="9131" hidden="1"/>
    <cellStyle name="백분율 3" xfId="9167" hidden="1"/>
    <cellStyle name="백분율 3" xfId="8523" hidden="1"/>
    <cellStyle name="백분율 3" xfId="9138" hidden="1"/>
    <cellStyle name="백분율 3" xfId="8407" hidden="1"/>
    <cellStyle name="백분율 3" xfId="9026" hidden="1"/>
    <cellStyle name="백분율 3" xfId="9017" hidden="1"/>
    <cellStyle name="백분율 3" xfId="9195" hidden="1"/>
    <cellStyle name="백분율 3" xfId="9206" hidden="1"/>
    <cellStyle name="백분율 3" xfId="9211" hidden="1"/>
    <cellStyle name="백분율 3" xfId="9228" hidden="1"/>
    <cellStyle name="백분율 3" xfId="9182" hidden="1"/>
    <cellStyle name="백분율 3" xfId="9218" hidden="1"/>
    <cellStyle name="백분율 3" xfId="8877" hidden="1"/>
    <cellStyle name="백분율 3" xfId="8628" hidden="1"/>
    <cellStyle name="백분율 3" xfId="8627" hidden="1"/>
    <cellStyle name="백분율 3" xfId="9157" hidden="1"/>
    <cellStyle name="백분율 3" xfId="8729" hidden="1"/>
    <cellStyle name="백분율 3" xfId="8723" hidden="1"/>
    <cellStyle name="백분율 3" xfId="8555" hidden="1"/>
    <cellStyle name="백분율 3" xfId="9158" hidden="1"/>
    <cellStyle name="백분율 3" xfId="9153" hidden="1"/>
    <cellStyle name="백분율 3" xfId="9145" hidden="1"/>
    <cellStyle name="백분율 3" xfId="9144" hidden="1"/>
    <cellStyle name="백분율 3" xfId="8589" hidden="1"/>
    <cellStyle name="백분율 3" xfId="5585" hidden="1"/>
    <cellStyle name="백분율 3" xfId="9242" hidden="1"/>
    <cellStyle name="백분율 3" xfId="9247" hidden="1"/>
    <cellStyle name="백분율 3" xfId="9264" hidden="1"/>
    <cellStyle name="백분율 3" xfId="8465" hidden="1"/>
    <cellStyle name="백분율 3" xfId="9254" hidden="1"/>
    <cellStyle name="백분율 3" xfId="8481" hidden="1"/>
    <cellStyle name="백분율 3" xfId="9148" hidden="1"/>
    <cellStyle name="백분율 3" xfId="9142" hidden="1"/>
    <cellStyle name="백분율 3" xfId="9279" hidden="1"/>
    <cellStyle name="백분율 3" xfId="9290" hidden="1"/>
    <cellStyle name="백분율 3" xfId="9295" hidden="1"/>
    <cellStyle name="백분율 3" xfId="9312" hidden="1"/>
    <cellStyle name="백분율 3" xfId="9271" hidden="1"/>
    <cellStyle name="백분율 3" xfId="9302" hidden="1"/>
    <cellStyle name="백분율 3" xfId="6895" hidden="1"/>
    <cellStyle name="백분율 3" xfId="8484" hidden="1"/>
    <cellStyle name="백분율 3" xfId="5622" hidden="1"/>
    <cellStyle name="백분율 3" xfId="8529" hidden="1"/>
    <cellStyle name="백분율 3" xfId="8666" hidden="1"/>
    <cellStyle name="백분율 3" xfId="9062" hidden="1"/>
    <cellStyle name="백분율 3" xfId="8067" hidden="1"/>
    <cellStyle name="백분율 3" xfId="8851" hidden="1"/>
    <cellStyle name="백분율 3" xfId="9071" hidden="1"/>
    <cellStyle name="백분율 3" xfId="7334" hidden="1"/>
    <cellStyle name="백분율 3" xfId="5578" hidden="1"/>
    <cellStyle name="백분율 3" xfId="7335" hidden="1"/>
    <cellStyle name="백분율 3" xfId="2277" hidden="1"/>
    <cellStyle name="백분율 3" xfId="5273" hidden="1"/>
    <cellStyle name="백분율 3" xfId="6326" hidden="1"/>
    <cellStyle name="백분율 3" xfId="6955" hidden="1"/>
    <cellStyle name="백분율 3" xfId="7387" hidden="1"/>
    <cellStyle name="백분율 3" xfId="5367" hidden="1"/>
    <cellStyle name="백분율 3" xfId="2227" hidden="1"/>
    <cellStyle name="백분율 3" xfId="5657" hidden="1"/>
    <cellStyle name="백분율 3" xfId="7331" hidden="1"/>
    <cellStyle name="백분율 3" xfId="8392" hidden="1"/>
    <cellStyle name="백분율 3" xfId="6921" hidden="1"/>
    <cellStyle name="백분율 3" xfId="7461" hidden="1"/>
    <cellStyle name="백분율 3" xfId="6482" hidden="1"/>
    <cellStyle name="백분율 3" xfId="5695" hidden="1"/>
    <cellStyle name="백분율 3" xfId="5180" hidden="1"/>
    <cellStyle name="백분율 3" xfId="5284" hidden="1"/>
    <cellStyle name="백분율 3" xfId="5697" hidden="1"/>
    <cellStyle name="백분율 3" xfId="7842" hidden="1"/>
    <cellStyle name="백분율 3" xfId="9337" hidden="1"/>
    <cellStyle name="백분율 3" xfId="9348" hidden="1"/>
    <cellStyle name="백분율 3" xfId="9353" hidden="1"/>
    <cellStyle name="백분율 3" xfId="9424" hidden="1"/>
    <cellStyle name="백분율 3" xfId="5440" hidden="1"/>
    <cellStyle name="백분율 3" xfId="9360" hidden="1"/>
    <cellStyle name="백분율 3" xfId="9477" hidden="1"/>
    <cellStyle name="백분율 3" xfId="9488" hidden="1"/>
    <cellStyle name="백분율 3" xfId="9493" hidden="1"/>
    <cellStyle name="백분율 3" xfId="9611" hidden="1"/>
    <cellStyle name="백분율 3" xfId="9622" hidden="1"/>
    <cellStyle name="백분율 3" xfId="9627" hidden="1"/>
    <cellStyle name="백분율 3" xfId="9698" hidden="1"/>
    <cellStyle name="백분율 3" xfId="9569" hidden="1"/>
    <cellStyle name="백분율 3" xfId="9634" hidden="1"/>
    <cellStyle name="백분율 3" xfId="9554" hidden="1"/>
    <cellStyle name="백분율 3" xfId="9440" hidden="1"/>
    <cellStyle name="백분율 3" xfId="9500" hidden="1"/>
    <cellStyle name="백분율 3" xfId="9722" hidden="1"/>
    <cellStyle name="백분율 3" xfId="9733" hidden="1"/>
    <cellStyle name="백분율 3" xfId="9738" hidden="1"/>
    <cellStyle name="백분율 3" xfId="9755" hidden="1"/>
    <cellStyle name="백분율 3" xfId="9714" hidden="1"/>
    <cellStyle name="백분율 3" xfId="9745" hidden="1"/>
    <cellStyle name="백분율 3" xfId="9432" hidden="1"/>
    <cellStyle name="백분율 3" xfId="9559" hidden="1"/>
    <cellStyle name="백분율 3" xfId="7545" hidden="1"/>
    <cellStyle name="백분율 3" xfId="9674" hidden="1"/>
    <cellStyle name="백분율 3" xfId="9459" hidden="1"/>
    <cellStyle name="백분율 3" xfId="9399" hidden="1"/>
    <cellStyle name="백분율 3" xfId="7620" hidden="1"/>
    <cellStyle name="백분율 3" xfId="9677" hidden="1"/>
    <cellStyle name="백분율 3" xfId="9670" hidden="1"/>
    <cellStyle name="백분율 3" xfId="9651" hidden="1"/>
    <cellStyle name="백분율 3" xfId="9650" hidden="1"/>
    <cellStyle name="백분율 3" xfId="9582" hidden="1"/>
    <cellStyle name="백분율 3" xfId="7984" hidden="1"/>
    <cellStyle name="백분율 3" xfId="9768" hidden="1"/>
    <cellStyle name="백분율 3" xfId="9773" hidden="1"/>
    <cellStyle name="백분율 3" xfId="9832" hidden="1"/>
    <cellStyle name="백분율 3" xfId="9368" hidden="1"/>
    <cellStyle name="백분율 3" xfId="9780" hidden="1"/>
    <cellStyle name="백분율 3" xfId="9504" hidden="1"/>
    <cellStyle name="백분율 3" xfId="9656" hidden="1"/>
    <cellStyle name="백분율 3" xfId="9647" hidden="1"/>
    <cellStyle name="백분율 3" xfId="9856" hidden="1"/>
    <cellStyle name="백분율 3" xfId="9867" hidden="1"/>
    <cellStyle name="백분율 3" xfId="9872" hidden="1"/>
    <cellStyle name="백분율 3" xfId="9889" hidden="1"/>
    <cellStyle name="백분율 3" xfId="9848" hidden="1"/>
    <cellStyle name="백분율 3" xfId="9879" hidden="1"/>
    <cellStyle name="백분율 3" xfId="9580" hidden="1"/>
    <cellStyle name="백분율 3" xfId="7690" hidden="1"/>
    <cellStyle name="백분율 3" xfId="2223" hidden="1"/>
    <cellStyle name="백분율 3" xfId="9814" hidden="1"/>
    <cellStyle name="백분율 3" xfId="5554" hidden="1"/>
    <cellStyle name="백분율 3" xfId="9522" hidden="1"/>
    <cellStyle name="백분율 3" xfId="5547" hidden="1"/>
    <cellStyle name="백분율 3" xfId="9817" hidden="1"/>
    <cellStyle name="백분율 3" xfId="9810" hidden="1"/>
    <cellStyle name="백분율 3" xfId="9793" hidden="1"/>
    <cellStyle name="백분율 3" xfId="9792" hidden="1"/>
    <cellStyle name="백분율 3" xfId="9365" hidden="1"/>
    <cellStyle name="백분율 3" xfId="7693" hidden="1"/>
    <cellStyle name="백분율 3" xfId="9902" hidden="1"/>
    <cellStyle name="백분율 3" xfId="9907" hidden="1"/>
    <cellStyle name="백분율 3" xfId="9953" hidden="1"/>
    <cellStyle name="백분율 3" xfId="9447" hidden="1"/>
    <cellStyle name="백분율 3" xfId="9914" hidden="1"/>
    <cellStyle name="백분율 3" xfId="9509" hidden="1"/>
    <cellStyle name="백분율 3" xfId="9798" hidden="1"/>
    <cellStyle name="백분율 3" xfId="9790" hidden="1"/>
    <cellStyle name="백분율 3" xfId="9973" hidden="1"/>
    <cellStyle name="백분율 3" xfId="9984" hidden="1"/>
    <cellStyle name="백분율 3" xfId="9989" hidden="1"/>
    <cellStyle name="백분율 3" xfId="10006" hidden="1"/>
    <cellStyle name="백분율 3" xfId="9965" hidden="1"/>
    <cellStyle name="백분율 3" xfId="9996" hidden="1"/>
    <cellStyle name="백분율 3" xfId="9639" hidden="1"/>
    <cellStyle name="백분율 3" xfId="6315" hidden="1"/>
    <cellStyle name="백분율 3" xfId="8341" hidden="1"/>
    <cellStyle name="백분율 3" xfId="9940" hidden="1"/>
    <cellStyle name="백분율 3" xfId="9568" hidden="1"/>
    <cellStyle name="백분율 3" xfId="9599" hidden="1"/>
    <cellStyle name="백분율 3" xfId="6557" hidden="1"/>
    <cellStyle name="백분율 3" xfId="9942" hidden="1"/>
    <cellStyle name="백분율 3" xfId="9936" hidden="1"/>
    <cellStyle name="백분율 3" xfId="9924" hidden="1"/>
    <cellStyle name="백분율 3" xfId="9923" hidden="1"/>
    <cellStyle name="백분율 3" xfId="9526" hidden="1"/>
    <cellStyle name="백분율 3" xfId="9331" hidden="1"/>
    <cellStyle name="백분율 3" xfId="10019" hidden="1"/>
    <cellStyle name="백분율 3" xfId="10024" hidden="1"/>
    <cellStyle name="백분율 3" xfId="10059" hidden="1"/>
    <cellStyle name="백분율 3" xfId="9442" hidden="1"/>
    <cellStyle name="백분율 3" xfId="10031" hidden="1"/>
    <cellStyle name="백분율 3" xfId="9329" hidden="1"/>
    <cellStyle name="백분율 3" xfId="9928" hidden="1"/>
    <cellStyle name="백분율 3" xfId="9921" hidden="1"/>
    <cellStyle name="백분율 3" xfId="10079" hidden="1"/>
    <cellStyle name="백분율 3" xfId="10090" hidden="1"/>
    <cellStyle name="백분율 3" xfId="10095" hidden="1"/>
    <cellStyle name="백분율 3" xfId="10112" hidden="1"/>
    <cellStyle name="백분율 3" xfId="10071" hidden="1"/>
    <cellStyle name="백분율 3" xfId="10102" hidden="1"/>
    <cellStyle name="백분율 3" xfId="9784" hidden="1"/>
    <cellStyle name="백분율 3" xfId="9545" hidden="1"/>
    <cellStyle name="백분율 3" xfId="9544" hidden="1"/>
    <cellStyle name="백분율 3" xfId="10049" hidden="1"/>
    <cellStyle name="백분율 3" xfId="9641" hidden="1"/>
    <cellStyle name="백분율 3" xfId="9636" hidden="1"/>
    <cellStyle name="백분율 3" xfId="9472" hidden="1"/>
    <cellStyle name="백분율 3" xfId="10050" hidden="1"/>
    <cellStyle name="백분율 3" xfId="10045" hidden="1"/>
    <cellStyle name="백분율 3" xfId="10038" hidden="1"/>
    <cellStyle name="백분율 3" xfId="10037" hidden="1"/>
    <cellStyle name="백분율 3" xfId="9506" hidden="1"/>
    <cellStyle name="백분율 3" xfId="5252" hidden="1"/>
    <cellStyle name="백분율 3" xfId="10125" hidden="1"/>
    <cellStyle name="백분율 3" xfId="10130" hidden="1"/>
    <cellStyle name="백분율 3" xfId="10147" hidden="1"/>
    <cellStyle name="백분율 3" xfId="9387" hidden="1"/>
    <cellStyle name="백분율 3" xfId="10137" hidden="1"/>
    <cellStyle name="백분율 3" xfId="9403" hidden="1"/>
    <cellStyle name="백분율 3" xfId="10041" hidden="1"/>
    <cellStyle name="백분율 3" xfId="10035" hidden="1"/>
    <cellStyle name="백분율 3" xfId="10162" hidden="1"/>
    <cellStyle name="백분율 3" xfId="10173" hidden="1"/>
    <cellStyle name="백분율 3" xfId="10178" hidden="1"/>
    <cellStyle name="백분율 3" xfId="10195" hidden="1"/>
    <cellStyle name="백분율 3" xfId="10154" hidden="1"/>
    <cellStyle name="백분율 3" xfId="10185"/>
    <cellStyle name="백분율 30" xfId="3048"/>
    <cellStyle name="백분율 31" xfId="3046"/>
    <cellStyle name="백분율 32" xfId="3035"/>
    <cellStyle name="백분율 33" xfId="3047"/>
    <cellStyle name="백분율 34" xfId="3458"/>
    <cellStyle name="백분율 35" xfId="3463"/>
    <cellStyle name="백분율 36" xfId="3466"/>
    <cellStyle name="백분율 37" xfId="3459"/>
    <cellStyle name="백분율 38" xfId="3517"/>
    <cellStyle name="백분율 39" xfId="3515"/>
    <cellStyle name="백분율 4" xfId="172" hidden="1"/>
    <cellStyle name="백분율 4" xfId="188" hidden="1"/>
    <cellStyle name="백분율 4" xfId="199" hidden="1"/>
    <cellStyle name="백분율 4" xfId="204" hidden="1"/>
    <cellStyle name="백분율 4" xfId="703" hidden="1"/>
    <cellStyle name="백분율 4" xfId="714" hidden="1"/>
    <cellStyle name="백분율 4" xfId="719" hidden="1"/>
    <cellStyle name="백분율 4" xfId="924" hidden="1"/>
    <cellStyle name="백분율 4" xfId="573" hidden="1"/>
    <cellStyle name="백분율 4" xfId="722" hidden="1"/>
    <cellStyle name="백분율 4" xfId="1091" hidden="1"/>
    <cellStyle name="백분율 4" xfId="1102" hidden="1"/>
    <cellStyle name="백분율 4" xfId="1107" hidden="1"/>
    <cellStyle name="백분율 4" xfId="1479" hidden="1"/>
    <cellStyle name="백분율 4" xfId="1490" hidden="1"/>
    <cellStyle name="백분율 4" xfId="1495" hidden="1"/>
    <cellStyle name="백분율 4" xfId="1700" hidden="1"/>
    <cellStyle name="백분율 4" xfId="1349" hidden="1"/>
    <cellStyle name="백분율 4" xfId="1498" hidden="1"/>
    <cellStyle name="백분율 4" xfId="1312" hidden="1"/>
    <cellStyle name="백분율 4" xfId="961" hidden="1"/>
    <cellStyle name="백분율 4" xfId="1110" hidden="1"/>
    <cellStyle name="백분율 4" xfId="1761" hidden="1"/>
    <cellStyle name="백분율 4" xfId="1772" hidden="1"/>
    <cellStyle name="백분율 4" xfId="1777" hidden="1"/>
    <cellStyle name="백분율 4" xfId="1790" hidden="1"/>
    <cellStyle name="백분율 4" xfId="1735" hidden="1"/>
    <cellStyle name="백분율 4" xfId="1780" hidden="1"/>
    <cellStyle name="백분율 4" xfId="1971" hidden="1"/>
    <cellStyle name="백분율 4" xfId="1982" hidden="1"/>
    <cellStyle name="백분율 4" xfId="1987" hidden="1"/>
    <cellStyle name="백분율 4" xfId="2418" hidden="1"/>
    <cellStyle name="백분율 4" xfId="2429" hidden="1"/>
    <cellStyle name="백분율 4" xfId="2434" hidden="1"/>
    <cellStyle name="백분율 4" xfId="2639" hidden="1"/>
    <cellStyle name="백분율 4" xfId="2288" hidden="1"/>
    <cellStyle name="백분율 4" xfId="2437" hidden="1"/>
    <cellStyle name="백분율 4" xfId="2806" hidden="1"/>
    <cellStyle name="백분율 4" xfId="2817" hidden="1"/>
    <cellStyle name="백분율 4" xfId="2822" hidden="1"/>
    <cellStyle name="백분율 4" xfId="3194" hidden="1"/>
    <cellStyle name="백분율 4" xfId="3205" hidden="1"/>
    <cellStyle name="백분율 4" xfId="3210" hidden="1"/>
    <cellStyle name="백분율 4" xfId="3415" hidden="1"/>
    <cellStyle name="백분율 4" xfId="3064" hidden="1"/>
    <cellStyle name="백분율 4" xfId="3213" hidden="1"/>
    <cellStyle name="백분율 4" xfId="3027" hidden="1"/>
    <cellStyle name="백분율 4" xfId="2676" hidden="1"/>
    <cellStyle name="백분율 4" xfId="2825" hidden="1"/>
    <cellStyle name="백분율 4" xfId="3476" hidden="1"/>
    <cellStyle name="백분율 4" xfId="3487" hidden="1"/>
    <cellStyle name="백분율 4" xfId="3492" hidden="1"/>
    <cellStyle name="백분율 4" xfId="3505" hidden="1"/>
    <cellStyle name="백분율 4" xfId="3450" hidden="1"/>
    <cellStyle name="백분율 4" xfId="3495" hidden="1"/>
    <cellStyle name="백분율 4" xfId="3604" hidden="1"/>
    <cellStyle name="백분율 4" xfId="3615" hidden="1"/>
    <cellStyle name="백분율 4" xfId="3620" hidden="1"/>
    <cellStyle name="백분율 4" xfId="3876" hidden="1"/>
    <cellStyle name="백분율 4" xfId="3887" hidden="1"/>
    <cellStyle name="백분율 4" xfId="3892" hidden="1"/>
    <cellStyle name="백분율 4" xfId="3988" hidden="1"/>
    <cellStyle name="백분율 4" xfId="3810" hidden="1"/>
    <cellStyle name="백분율 4" xfId="3895" hidden="1"/>
    <cellStyle name="백분율 4" xfId="4092" hidden="1"/>
    <cellStyle name="백분율 4" xfId="4103" hidden="1"/>
    <cellStyle name="백분율 4" xfId="4108" hidden="1"/>
    <cellStyle name="백분율 4" xfId="4295" hidden="1"/>
    <cellStyle name="백분율 4" xfId="4306" hidden="1"/>
    <cellStyle name="백분율 4" xfId="4311" hidden="1"/>
    <cellStyle name="백분율 4" xfId="4407" hidden="1"/>
    <cellStyle name="백분율 4" xfId="4213" hidden="1"/>
    <cellStyle name="백분율 4" xfId="4314" hidden="1"/>
    <cellStyle name="백분율 4" xfId="4187" hidden="1"/>
    <cellStyle name="백분율 4" xfId="4016" hidden="1"/>
    <cellStyle name="백분율 4" xfId="4111" hidden="1"/>
    <cellStyle name="백분율 4" xfId="4462" hidden="1"/>
    <cellStyle name="백분율 4" xfId="4473" hidden="1"/>
    <cellStyle name="백분율 4" xfId="4478" hidden="1"/>
    <cellStyle name="백분율 4" xfId="4491" hidden="1"/>
    <cellStyle name="백분율 4" xfId="4436" hidden="1"/>
    <cellStyle name="백분율 4" xfId="4481" hidden="1"/>
    <cellStyle name="백분율 4" xfId="3999" hidden="1"/>
    <cellStyle name="백분율 4" xfId="3998" hidden="1"/>
    <cellStyle name="백분율 4" xfId="1838" hidden="1"/>
    <cellStyle name="백분율 4" xfId="3697" hidden="1"/>
    <cellStyle name="백분율 4" xfId="3848" hidden="1"/>
    <cellStyle name="백분율 4" xfId="3563" hidden="1"/>
    <cellStyle name="백분율 4" xfId="3943" hidden="1"/>
    <cellStyle name="백분율 4" xfId="3710" hidden="1"/>
    <cellStyle name="백분율 4" xfId="3826" hidden="1"/>
    <cellStyle name="백분율 4" xfId="4131" hidden="1"/>
    <cellStyle name="백분율 4" xfId="3666" hidden="1"/>
    <cellStyle name="백분율 4" xfId="4128" hidden="1"/>
    <cellStyle name="백분율 4" xfId="3624" hidden="1"/>
    <cellStyle name="백분율 4" xfId="4515" hidden="1"/>
    <cellStyle name="백분율 4" xfId="4520" hidden="1"/>
    <cellStyle name="백분율 4" xfId="4598" hidden="1"/>
    <cellStyle name="백분율 4" xfId="3646" hidden="1"/>
    <cellStyle name="백분율 4" xfId="4523" hidden="1"/>
    <cellStyle name="백분율 4" xfId="4275" hidden="1"/>
    <cellStyle name="백분율 4" xfId="3841" hidden="1"/>
    <cellStyle name="백분율 4" xfId="3665" hidden="1"/>
    <cellStyle name="백분율 4" xfId="4653" hidden="1"/>
    <cellStyle name="백분율 4" xfId="4664" hidden="1"/>
    <cellStyle name="백분율 4" xfId="4669" hidden="1"/>
    <cellStyle name="백분율 4" xfId="4682" hidden="1"/>
    <cellStyle name="백분율 4" xfId="4627" hidden="1"/>
    <cellStyle name="백분율 4" xfId="4672" hidden="1"/>
    <cellStyle name="백분율 4" xfId="3542" hidden="1"/>
    <cellStyle name="백분율 4" xfId="3585" hidden="1"/>
    <cellStyle name="백분율 4" xfId="3803" hidden="1"/>
    <cellStyle name="백분율 4" xfId="3724" hidden="1"/>
    <cellStyle name="백분율 4" xfId="3582" hidden="1"/>
    <cellStyle name="백분율 4" xfId="3780" hidden="1"/>
    <cellStyle name="백분율 4" xfId="4041" hidden="1"/>
    <cellStyle name="백분율 4" xfId="4398" hidden="1"/>
    <cellStyle name="백분율 4" xfId="3964" hidden="1"/>
    <cellStyle name="백분율 4" xfId="3519" hidden="1"/>
    <cellStyle name="백분율 4" xfId="3736" hidden="1"/>
    <cellStyle name="백분율 4" xfId="3592" hidden="1"/>
    <cellStyle name="백분율 4" xfId="3765" hidden="1"/>
    <cellStyle name="백분율 4" xfId="4706" hidden="1"/>
    <cellStyle name="백분율 4" xfId="4711" hidden="1"/>
    <cellStyle name="백분율 4" xfId="4769" hidden="1"/>
    <cellStyle name="백분율 4" xfId="3752" hidden="1"/>
    <cellStyle name="백분율 4" xfId="4714" hidden="1"/>
    <cellStyle name="백분율 4" xfId="3899" hidden="1"/>
    <cellStyle name="백분율 4" xfId="4381" hidden="1"/>
    <cellStyle name="백분율 4" xfId="3737" hidden="1"/>
    <cellStyle name="백분율 4" xfId="4819" hidden="1"/>
    <cellStyle name="백분율 4" xfId="4830" hidden="1"/>
    <cellStyle name="백분율 4" xfId="4835" hidden="1"/>
    <cellStyle name="백분율 4" xfId="4848" hidden="1"/>
    <cellStyle name="백분율 4" xfId="4793" hidden="1"/>
    <cellStyle name="백분율 4" xfId="4838" hidden="1"/>
    <cellStyle name="백분율 4" xfId="3791" hidden="1"/>
    <cellStyle name="백분율 4" xfId="4425" hidden="1"/>
    <cellStyle name="백분율 4" xfId="4168" hidden="1"/>
    <cellStyle name="백분율 4" xfId="3526" hidden="1"/>
    <cellStyle name="백분율 4" xfId="3772" hidden="1"/>
    <cellStyle name="백분율 4" xfId="3714" hidden="1"/>
    <cellStyle name="백분율 4" xfId="4351" hidden="1"/>
    <cellStyle name="백분율 4" xfId="4589" hidden="1"/>
    <cellStyle name="백분율 4" xfId="4362" hidden="1"/>
    <cellStyle name="백분율 4" xfId="3799" hidden="1"/>
    <cellStyle name="백분율 4" xfId="3972" hidden="1"/>
    <cellStyle name="백분율 4" xfId="4422" hidden="1"/>
    <cellStyle name="백분율 4" xfId="4389" hidden="1"/>
    <cellStyle name="백분율 4" xfId="4872" hidden="1"/>
    <cellStyle name="백분율 4" xfId="4877" hidden="1"/>
    <cellStyle name="백분율 4" xfId="4918" hidden="1"/>
    <cellStyle name="백분율 4" xfId="4390" hidden="1"/>
    <cellStyle name="백분율 4" xfId="4880" hidden="1"/>
    <cellStyle name="백분율 4" xfId="4153" hidden="1"/>
    <cellStyle name="백분율 4" xfId="4579" hidden="1"/>
    <cellStyle name="백분율 4" xfId="3720" hidden="1"/>
    <cellStyle name="백분율 4" xfId="4967" hidden="1"/>
    <cellStyle name="백분율 4" xfId="4978" hidden="1"/>
    <cellStyle name="백분율 4" xfId="4983" hidden="1"/>
    <cellStyle name="백분율 4" xfId="4996" hidden="1"/>
    <cellStyle name="백분율 4" xfId="4941" hidden="1"/>
    <cellStyle name="백분율 4" xfId="4986" hidden="1"/>
    <cellStyle name="백분율 4" xfId="3968" hidden="1"/>
    <cellStyle name="백분율 4" xfId="4616" hidden="1"/>
    <cellStyle name="백분율 4" xfId="4285" hidden="1"/>
    <cellStyle name="백분율 4" xfId="4053" hidden="1"/>
    <cellStyle name="백분율 4" xfId="4173" hidden="1"/>
    <cellStyle name="백분율 4" xfId="4396" hidden="1"/>
    <cellStyle name="백분율 4" xfId="4552" hidden="1"/>
    <cellStyle name="백분율 4" xfId="4761" hidden="1"/>
    <cellStyle name="백분율 4" xfId="4561" hidden="1"/>
    <cellStyle name="백분율 4" xfId="3583" hidden="1"/>
    <cellStyle name="백분율 4" xfId="4361" hidden="1"/>
    <cellStyle name="백분율 4" xfId="4613" hidden="1"/>
    <cellStyle name="백분율 4" xfId="4584" hidden="1"/>
    <cellStyle name="백분율 4" xfId="5020" hidden="1"/>
    <cellStyle name="백분율 4" xfId="5025" hidden="1"/>
    <cellStyle name="백분율 4" xfId="5038" hidden="1"/>
    <cellStyle name="백분율 4" xfId="4585" hidden="1"/>
    <cellStyle name="백분율 4" xfId="5028" hidden="1"/>
    <cellStyle name="백분율 4" xfId="4336" hidden="1"/>
    <cellStyle name="백분율 4" xfId="4756" hidden="1"/>
    <cellStyle name="백분율 4" xfId="4395" hidden="1"/>
    <cellStyle name="백분율 4" xfId="5081" hidden="1"/>
    <cellStyle name="백분율 4" xfId="5092" hidden="1"/>
    <cellStyle name="백분율 4" xfId="5097" hidden="1"/>
    <cellStyle name="백분율 4" xfId="5110" hidden="1"/>
    <cellStyle name="백분율 4" xfId="5055" hidden="1"/>
    <cellStyle name="백분율 4" xfId="5100" hidden="1"/>
    <cellStyle name="백분율 4" xfId="1998" hidden="1"/>
    <cellStyle name="백분율 4" xfId="5126" hidden="1"/>
    <cellStyle name="백분율 4" xfId="5131" hidden="1"/>
    <cellStyle name="백분율 4" xfId="5396" hidden="1"/>
    <cellStyle name="백분율 4" xfId="5407" hidden="1"/>
    <cellStyle name="백분율 4" xfId="5412" hidden="1"/>
    <cellStyle name="백분율 4" xfId="5538" hidden="1"/>
    <cellStyle name="백분율 4" xfId="5319" hidden="1"/>
    <cellStyle name="백분율 4" xfId="5415" hidden="1"/>
    <cellStyle name="백분율 4" xfId="5629" hidden="1"/>
    <cellStyle name="백분율 4" xfId="5640" hidden="1"/>
    <cellStyle name="백분율 4" xfId="5645" hidden="1"/>
    <cellStyle name="백분율 4" xfId="5859" hidden="1"/>
    <cellStyle name="백분율 4" xfId="5870" hidden="1"/>
    <cellStyle name="백분율 4" xfId="5875" hidden="1"/>
    <cellStyle name="백분율 4" xfId="5993" hidden="1"/>
    <cellStyle name="백분율 4" xfId="5782" hidden="1"/>
    <cellStyle name="백분율 4" xfId="5878" hidden="1"/>
    <cellStyle name="백분율 4" xfId="5758" hidden="1"/>
    <cellStyle name="백분율 4" xfId="5559" hidden="1"/>
    <cellStyle name="백분율 4" xfId="5648" hidden="1"/>
    <cellStyle name="백분율 4" xfId="6024" hidden="1"/>
    <cellStyle name="백분율 4" xfId="6035" hidden="1"/>
    <cellStyle name="백분율 4" xfId="6040" hidden="1"/>
    <cellStyle name="백분율 4" xfId="6053" hidden="1"/>
    <cellStyle name="백분율 4" xfId="6008" hidden="1"/>
    <cellStyle name="백분율 4" xfId="6043" hidden="1"/>
    <cellStyle name="백분율 4" xfId="6124" hidden="1"/>
    <cellStyle name="백분율 4" xfId="6135" hidden="1"/>
    <cellStyle name="백분율 4" xfId="6140" hidden="1"/>
    <cellStyle name="백분율 4" xfId="6344" hidden="1"/>
    <cellStyle name="백분율 4" xfId="6355" hidden="1"/>
    <cellStyle name="백분율 4" xfId="6360" hidden="1"/>
    <cellStyle name="백분율 4" xfId="6442" hidden="1"/>
    <cellStyle name="백분율 4" xfId="6297" hidden="1"/>
    <cellStyle name="백분율 4" xfId="6363" hidden="1"/>
    <cellStyle name="백분율 4" xfId="6519" hidden="1"/>
    <cellStyle name="백분율 4" xfId="6530" hidden="1"/>
    <cellStyle name="백분율 4" xfId="6535" hidden="1"/>
    <cellStyle name="백분율 4" xfId="6681" hidden="1"/>
    <cellStyle name="백분율 4" xfId="6692" hidden="1"/>
    <cellStyle name="백분율 4" xfId="6697" hidden="1"/>
    <cellStyle name="백분율 4" xfId="6780" hidden="1"/>
    <cellStyle name="백분율 4" xfId="6620" hidden="1"/>
    <cellStyle name="백분율 4" xfId="6700" hidden="1"/>
    <cellStyle name="백분율 4" xfId="6603" hidden="1"/>
    <cellStyle name="백분율 4" xfId="6461" hidden="1"/>
    <cellStyle name="백분율 4" xfId="6538" hidden="1"/>
    <cellStyle name="백분율 4" xfId="6818" hidden="1"/>
    <cellStyle name="백분율 4" xfId="6829" hidden="1"/>
    <cellStyle name="백분율 4" xfId="6834" hidden="1"/>
    <cellStyle name="백분율 4" xfId="6847" hidden="1"/>
    <cellStyle name="백분율 4" xfId="6801" hidden="1"/>
    <cellStyle name="백분율 4" xfId="6837" hidden="1"/>
    <cellStyle name="백분율 4" xfId="6451" hidden="1"/>
    <cellStyle name="백분율 4" xfId="6450" hidden="1"/>
    <cellStyle name="백분율 4" xfId="1966" hidden="1"/>
    <cellStyle name="백분율 4" xfId="6202" hidden="1"/>
    <cellStyle name="백분율 4" xfId="6321" hidden="1"/>
    <cellStyle name="백분율 4" xfId="6090" hidden="1"/>
    <cellStyle name="백분율 4" xfId="6401" hidden="1"/>
    <cellStyle name="백분율 4" xfId="6213" hidden="1"/>
    <cellStyle name="백분율 4" xfId="6310" hidden="1"/>
    <cellStyle name="백분율 4" xfId="6554" hidden="1"/>
    <cellStyle name="백분율 4" xfId="6177" hidden="1"/>
    <cellStyle name="백분율 4" xfId="6551" hidden="1"/>
    <cellStyle name="백분율 4" xfId="6144" hidden="1"/>
    <cellStyle name="백분율 4" xfId="6866" hidden="1"/>
    <cellStyle name="백분율 4" xfId="6871" hidden="1"/>
    <cellStyle name="백분율 4" xfId="6937" hidden="1"/>
    <cellStyle name="백분율 4" xfId="6162" hidden="1"/>
    <cellStyle name="백분율 4" xfId="6874" hidden="1"/>
    <cellStyle name="백분율 4" xfId="6665" hidden="1"/>
    <cellStyle name="백분율 4" xfId="6318" hidden="1"/>
    <cellStyle name="백분율 4" xfId="6176" hidden="1"/>
    <cellStyle name="백분율 4" xfId="6978" hidden="1"/>
    <cellStyle name="백분율 4" xfId="6989" hidden="1"/>
    <cellStyle name="백분율 4" xfId="6994" hidden="1"/>
    <cellStyle name="백분율 4" xfId="7007" hidden="1"/>
    <cellStyle name="백분율 4" xfId="6959" hidden="1"/>
    <cellStyle name="백분율 4" xfId="6997" hidden="1"/>
    <cellStyle name="백분율 4" xfId="6078" hidden="1"/>
    <cellStyle name="백분율 4" xfId="6108" hidden="1"/>
    <cellStyle name="백분율 4" xfId="6292" hidden="1"/>
    <cellStyle name="백분율 4" xfId="6226" hidden="1"/>
    <cellStyle name="백분율 4" xfId="6105" hidden="1"/>
    <cellStyle name="백분율 4" xfId="6272" hidden="1"/>
    <cellStyle name="백분율 4" xfId="6479" hidden="1"/>
    <cellStyle name="백분율 4" xfId="6771" hidden="1"/>
    <cellStyle name="백분율 4" xfId="6421" hidden="1"/>
    <cellStyle name="백분율 4" xfId="6063" hidden="1"/>
    <cellStyle name="백분율 4" xfId="6237" hidden="1"/>
    <cellStyle name="백분율 4" xfId="6114" hidden="1"/>
    <cellStyle name="백분율 4" xfId="6262" hidden="1"/>
    <cellStyle name="백분율 4" xfId="7029" hidden="1"/>
    <cellStyle name="백분율 4" xfId="7034" hidden="1"/>
    <cellStyle name="백분율 4" xfId="7086" hidden="1"/>
    <cellStyle name="백분율 4" xfId="6250" hidden="1"/>
    <cellStyle name="백분율 4" xfId="7037" hidden="1"/>
    <cellStyle name="백분율 4" xfId="6367" hidden="1"/>
    <cellStyle name="백분율 4" xfId="6756" hidden="1"/>
    <cellStyle name="백분율 4" xfId="6238" hidden="1"/>
    <cellStyle name="백분율 4" xfId="7122" hidden="1"/>
    <cellStyle name="백분율 4" xfId="7133" hidden="1"/>
    <cellStyle name="백분율 4" xfId="7138" hidden="1"/>
    <cellStyle name="백분율 4" xfId="7151" hidden="1"/>
    <cellStyle name="백분율 4" xfId="7103" hidden="1"/>
    <cellStyle name="백분율 4" xfId="7141" hidden="1"/>
    <cellStyle name="백분율 4" xfId="6282" hidden="1"/>
    <cellStyle name="백분율 4" xfId="6796" hidden="1"/>
    <cellStyle name="백분율 4" xfId="6586" hidden="1"/>
    <cellStyle name="백분율 4" xfId="6069" hidden="1"/>
    <cellStyle name="백분율 4" xfId="6267" hidden="1"/>
    <cellStyle name="백분율 4" xfId="6216" hidden="1"/>
    <cellStyle name="백분율 4" xfId="6731" hidden="1"/>
    <cellStyle name="백분율 4" xfId="6928" hidden="1"/>
    <cellStyle name="백분율 4" xfId="6740" hidden="1"/>
    <cellStyle name="백분율 4" xfId="6290" hidden="1"/>
    <cellStyle name="백분율 4" xfId="6427" hidden="1"/>
    <cellStyle name="백분율 4" xfId="6794" hidden="1"/>
    <cellStyle name="백분율 4" xfId="6762" hidden="1"/>
    <cellStyle name="백분율 4" xfId="7172" hidden="1"/>
    <cellStyle name="백분율 4" xfId="7177" hidden="1"/>
    <cellStyle name="백분율 4" xfId="7212" hidden="1"/>
    <cellStyle name="백분율 4" xfId="6763" hidden="1"/>
    <cellStyle name="백분율 4" xfId="7180" hidden="1"/>
    <cellStyle name="백분율 4" xfId="6572" hidden="1"/>
    <cellStyle name="백분율 4" xfId="6920" hidden="1"/>
    <cellStyle name="백분율 4" xfId="6222" hidden="1"/>
    <cellStyle name="백분율 4" xfId="7248" hidden="1"/>
    <cellStyle name="백분율 4" xfId="7259" hidden="1"/>
    <cellStyle name="백분율 4" xfId="7264" hidden="1"/>
    <cellStyle name="백분율 4" xfId="7277" hidden="1"/>
    <cellStyle name="백분율 4" xfId="7229" hidden="1"/>
    <cellStyle name="백분율 4" xfId="7267" hidden="1"/>
    <cellStyle name="백분율 4" xfId="6424" hidden="1"/>
    <cellStyle name="백분율 4" xfId="6953" hidden="1"/>
    <cellStyle name="백분율 4" xfId="6672" hidden="1"/>
    <cellStyle name="백분율 4" xfId="6488" hidden="1"/>
    <cellStyle name="백분율 4" xfId="6590" hidden="1"/>
    <cellStyle name="백분율 4" xfId="6769" hidden="1"/>
    <cellStyle name="백분율 4" xfId="6899" hidden="1"/>
    <cellStyle name="백분율 4" xfId="7078" hidden="1"/>
    <cellStyle name="백분율 4" xfId="6907" hidden="1"/>
    <cellStyle name="백분율 4" xfId="6106" hidden="1"/>
    <cellStyle name="백분율 4" xfId="6739" hidden="1"/>
    <cellStyle name="백분율 4" xfId="6950" hidden="1"/>
    <cellStyle name="백분율 4" xfId="6924" hidden="1"/>
    <cellStyle name="백분율 4" xfId="7295" hidden="1"/>
    <cellStyle name="백분율 4" xfId="7300" hidden="1"/>
    <cellStyle name="백분율 4" xfId="7313" hidden="1"/>
    <cellStyle name="백분율 4" xfId="6925" hidden="1"/>
    <cellStyle name="백분율 4" xfId="7303" hidden="1"/>
    <cellStyle name="백분율 4" xfId="6718" hidden="1"/>
    <cellStyle name="백분율 4" xfId="7074" hidden="1"/>
    <cellStyle name="백분율 4" xfId="6768" hidden="1"/>
    <cellStyle name="백분율 4" xfId="7344" hidden="1"/>
    <cellStyle name="백분율 4" xfId="7355" hidden="1"/>
    <cellStyle name="백분율 4" xfId="7360" hidden="1"/>
    <cellStyle name="백분율 4" xfId="7373" hidden="1"/>
    <cellStyle name="백분율 4" xfId="7323" hidden="1"/>
    <cellStyle name="백분율 4" xfId="7363" hidden="1"/>
    <cellStyle name="백분율 4" xfId="7227" hidden="1"/>
    <cellStyle name="백분율 4" xfId="6109" hidden="1"/>
    <cellStyle name="백분율 4" xfId="5545" hidden="1"/>
    <cellStyle name="백분율 4" xfId="6772" hidden="1"/>
    <cellStyle name="백분율 4" xfId="6116" hidden="1"/>
    <cellStyle name="백분율 4" xfId="7160" hidden="1"/>
    <cellStyle name="백분율 4" xfId="5266" hidden="1"/>
    <cellStyle name="백분율 4" xfId="6110" hidden="1"/>
    <cellStyle name="백분율 4" xfId="7161" hidden="1"/>
    <cellStyle name="백분율 4" xfId="5336" hidden="1"/>
    <cellStyle name="백분율 4" xfId="5245" hidden="1"/>
    <cellStyle name="백분율 4" xfId="5739" hidden="1"/>
    <cellStyle name="백분율 4" xfId="5217" hidden="1"/>
    <cellStyle name="백분율 4" xfId="5369" hidden="1"/>
    <cellStyle name="백분율 4" xfId="2221" hidden="1"/>
    <cellStyle name="백분율 4" xfId="5467" hidden="1"/>
    <cellStyle name="백분율 4" xfId="5956" hidden="1"/>
    <cellStyle name="백분율 4" xfId="5350" hidden="1"/>
    <cellStyle name="백분율 4" xfId="5957" hidden="1"/>
    <cellStyle name="백분율 4" xfId="5599" hidden="1"/>
    <cellStyle name="백분율 4" xfId="5243" hidden="1"/>
    <cellStyle name="백분율 4" xfId="5577" hidden="1"/>
    <cellStyle name="백분율 4" xfId="5922" hidden="1"/>
    <cellStyle name="백분율 4" xfId="5834" hidden="1"/>
    <cellStyle name="백분율 4" xfId="5183" hidden="1"/>
    <cellStyle name="백분율 4" xfId="5190" hidden="1"/>
    <cellStyle name="백분율 4" xfId="5920" hidden="1"/>
    <cellStyle name="백분율 4" xfId="5445" hidden="1"/>
    <cellStyle name="백분율 4" xfId="5444" hidden="1"/>
    <cellStyle name="백분율 4" xfId="2262" hidden="1"/>
    <cellStyle name="백분율 4" xfId="7409" hidden="1"/>
    <cellStyle name="백분율 4" xfId="7420" hidden="1"/>
    <cellStyle name="백분율 4" xfId="7425" hidden="1"/>
    <cellStyle name="백분율 4" xfId="7504" hidden="1"/>
    <cellStyle name="백분율 4" xfId="1823" hidden="1"/>
    <cellStyle name="백분율 4" xfId="7428" hidden="1"/>
    <cellStyle name="백분율 4" xfId="7575" hidden="1"/>
    <cellStyle name="백분율 4" xfId="7586" hidden="1"/>
    <cellStyle name="백분율 4" xfId="7591" hidden="1"/>
    <cellStyle name="백분율 4" xfId="7727" hidden="1"/>
    <cellStyle name="백분율 4" xfId="7738" hidden="1"/>
    <cellStyle name="백분율 4" xfId="7743" hidden="1"/>
    <cellStyle name="백분율 4" xfId="7818" hidden="1"/>
    <cellStyle name="백분율 4" xfId="7669" hidden="1"/>
    <cellStyle name="백분율 4" xfId="7746" hidden="1"/>
    <cellStyle name="백분율 4" xfId="7654" hidden="1"/>
    <cellStyle name="백분율 4" xfId="7521" hidden="1"/>
    <cellStyle name="백분율 4" xfId="7594" hidden="1"/>
    <cellStyle name="백분율 4" xfId="7851" hidden="1"/>
    <cellStyle name="백분율 4" xfId="7862" hidden="1"/>
    <cellStyle name="백분율 4" xfId="7867" hidden="1"/>
    <cellStyle name="백분율 4" xfId="7880" hidden="1"/>
    <cellStyle name="백분율 4" xfId="7834" hidden="1"/>
    <cellStyle name="백분율 4" xfId="7870" hidden="1"/>
    <cellStyle name="백분율 4" xfId="7513" hidden="1"/>
    <cellStyle name="백분율 4" xfId="7512" hidden="1"/>
    <cellStyle name="백분율 4" xfId="5553" hidden="1"/>
    <cellStyle name="백분율 4" xfId="5161" hidden="1"/>
    <cellStyle name="백분율 4" xfId="7389" hidden="1"/>
    <cellStyle name="백분율 4" xfId="5611" hidden="1"/>
    <cellStyle name="백분율 4" xfId="7464" hidden="1"/>
    <cellStyle name="백분율 4" xfId="5896" hidden="1"/>
    <cellStyle name="백분율 4" xfId="5135" hidden="1"/>
    <cellStyle name="백분율 4" xfId="7610" hidden="1"/>
    <cellStyle name="백분율 4" xfId="2213" hidden="1"/>
    <cellStyle name="백분율 4" xfId="7607" hidden="1"/>
    <cellStyle name="백분율 4" xfId="5670" hidden="1"/>
    <cellStyle name="백분율 4" xfId="7898" hidden="1"/>
    <cellStyle name="백분율 4" xfId="7903" hidden="1"/>
    <cellStyle name="백분율 4" xfId="7967" hidden="1"/>
    <cellStyle name="백분율 4" xfId="5339" hidden="1"/>
    <cellStyle name="백분율 4" xfId="7906" hidden="1"/>
    <cellStyle name="백분율 4" xfId="7711" hidden="1"/>
    <cellStyle name="백분율 4" xfId="7386" hidden="1"/>
    <cellStyle name="백분율 4" xfId="5164" hidden="1"/>
    <cellStyle name="백분율 4" xfId="8004" hidden="1"/>
    <cellStyle name="백분율 4" xfId="8015" hidden="1"/>
    <cellStyle name="백분율 4" xfId="8020" hidden="1"/>
    <cellStyle name="백분율 4" xfId="8033" hidden="1"/>
    <cellStyle name="백분율 4" xfId="7987" hidden="1"/>
    <cellStyle name="백분율 4" xfId="8023" hidden="1"/>
    <cellStyle name="백분율 4" xfId="5362" hidden="1"/>
    <cellStyle name="백분율 4" xfId="5175" hidden="1"/>
    <cellStyle name="백분율 4" xfId="5847" hidden="1"/>
    <cellStyle name="백분율 4" xfId="5659" hidden="1"/>
    <cellStyle name="백분율 4" xfId="5676" hidden="1"/>
    <cellStyle name="백분율 4" xfId="5830" hidden="1"/>
    <cellStyle name="백분율 4" xfId="7539" hidden="1"/>
    <cellStyle name="백분율 4" xfId="7809" hidden="1"/>
    <cellStyle name="백분율 4" xfId="7484" hidden="1"/>
    <cellStyle name="백분율 4" xfId="5455" hidden="1"/>
    <cellStyle name="백분율 4" xfId="5892" hidden="1"/>
    <cellStyle name="백분율 4" xfId="5448" hidden="1"/>
    <cellStyle name="백분율 4" xfId="5797" hidden="1"/>
    <cellStyle name="백분율 4" xfId="8055" hidden="1"/>
    <cellStyle name="백분율 4" xfId="8060" hidden="1"/>
    <cellStyle name="백분율 4" xfId="8110" hidden="1"/>
    <cellStyle name="백분율 4" xfId="5425" hidden="1"/>
    <cellStyle name="백분율 4" xfId="8063" hidden="1"/>
    <cellStyle name="백분율 4" xfId="7432" hidden="1"/>
    <cellStyle name="백분율 4" xfId="7796" hidden="1"/>
    <cellStyle name="백분율 4" xfId="5427" hidden="1"/>
    <cellStyle name="백분율 4" xfId="8146" hidden="1"/>
    <cellStyle name="백분율 4" xfId="8157" hidden="1"/>
    <cellStyle name="백분율 4" xfId="8162" hidden="1"/>
    <cellStyle name="백분율 4" xfId="8175" hidden="1"/>
    <cellStyle name="백분율 4" xfId="8127" hidden="1"/>
    <cellStyle name="백분율 4" xfId="8165" hidden="1"/>
    <cellStyle name="백분율 4" xfId="5884" hidden="1"/>
    <cellStyle name="백분율 4" xfId="7832" hidden="1"/>
    <cellStyle name="백분율 4" xfId="7638" hidden="1"/>
    <cellStyle name="백분율 4" xfId="5784" hidden="1"/>
    <cellStyle name="백분율 4" xfId="5886" hidden="1"/>
    <cellStyle name="백분율 4" xfId="1817" hidden="1"/>
    <cellStyle name="백분율 4" xfId="7774" hidden="1"/>
    <cellStyle name="백분율 4" xfId="7958" hidden="1"/>
    <cellStyle name="백분율 4" xfId="7782" hidden="1"/>
    <cellStyle name="백분율 4" xfId="5420" hidden="1"/>
    <cellStyle name="백분율 4" xfId="7489" hidden="1"/>
    <cellStyle name="백분율 4" xfId="7830" hidden="1"/>
    <cellStyle name="백분율 4" xfId="7801" hidden="1"/>
    <cellStyle name="백분율 4" xfId="8196" hidden="1"/>
    <cellStyle name="백분율 4" xfId="8201" hidden="1"/>
    <cellStyle name="백분율 4" xfId="8235" hidden="1"/>
    <cellStyle name="백분율 4" xfId="7802" hidden="1"/>
    <cellStyle name="백분율 4" xfId="8204" hidden="1"/>
    <cellStyle name="백분율 4" xfId="7626" hidden="1"/>
    <cellStyle name="백분율 4" xfId="7951" hidden="1"/>
    <cellStyle name="백분율 4" xfId="5660" hidden="1"/>
    <cellStyle name="백분율 4" xfId="8269" hidden="1"/>
    <cellStyle name="백분율 4" xfId="8280" hidden="1"/>
    <cellStyle name="백분율 4" xfId="8285" hidden="1"/>
    <cellStyle name="백분율 4" xfId="8298" hidden="1"/>
    <cellStyle name="백분율 4" xfId="8251" hidden="1"/>
    <cellStyle name="백분율 4" xfId="8288" hidden="1"/>
    <cellStyle name="백분율 4" xfId="7487" hidden="1"/>
    <cellStyle name="백분율 4" xfId="7982" hidden="1"/>
    <cellStyle name="백분율 4" xfId="7718" hidden="1"/>
    <cellStyle name="백분율 4" xfId="7546" hidden="1"/>
    <cellStyle name="백분율 4" xfId="7641" hidden="1"/>
    <cellStyle name="백분율 4" xfId="7808" hidden="1"/>
    <cellStyle name="백분율 4" xfId="7930" hidden="1"/>
    <cellStyle name="백분율 4" xfId="8102" hidden="1"/>
    <cellStyle name="백분율 4" xfId="7938" hidden="1"/>
    <cellStyle name="백분율 4" xfId="5911" hidden="1"/>
    <cellStyle name="백분율 4" xfId="7781" hidden="1"/>
    <cellStyle name="백분율 4" xfId="7980" hidden="1"/>
    <cellStyle name="백분율 4" xfId="7954" hidden="1"/>
    <cellStyle name="백분율 4" xfId="8316" hidden="1"/>
    <cellStyle name="백분율 4" xfId="8321" hidden="1"/>
    <cellStyle name="백분율 4" xfId="8334" hidden="1"/>
    <cellStyle name="백분율 4" xfId="7955" hidden="1"/>
    <cellStyle name="백분율 4" xfId="8324" hidden="1"/>
    <cellStyle name="백분율 4" xfId="7761" hidden="1"/>
    <cellStyle name="백분율 4" xfId="8099" hidden="1"/>
    <cellStyle name="백분율 4" xfId="7807" hidden="1"/>
    <cellStyle name="백분율 4" xfId="8356" hidden="1"/>
    <cellStyle name="백분율 4" xfId="8367" hidden="1"/>
    <cellStyle name="백분율 4" xfId="8372" hidden="1"/>
    <cellStyle name="백분율 4" xfId="8385" hidden="1"/>
    <cellStyle name="백분율 4" xfId="8342" hidden="1"/>
    <cellStyle name="백분율 4" xfId="8375" hidden="1"/>
    <cellStyle name="백분율 4" xfId="8249" hidden="1"/>
    <cellStyle name="백분율 4" xfId="5174" hidden="1"/>
    <cellStyle name="백분율 4" xfId="5259" hidden="1"/>
    <cellStyle name="백분율 4" xfId="7810" hidden="1"/>
    <cellStyle name="백분율 4" xfId="5589" hidden="1"/>
    <cellStyle name="백분율 4" xfId="8184" hidden="1"/>
    <cellStyle name="백분율 4" xfId="5357" hidden="1"/>
    <cellStyle name="백분율 4" xfId="5605" hidden="1"/>
    <cellStyle name="백분율 4" xfId="8185" hidden="1"/>
    <cellStyle name="백분율 4" xfId="6472" hidden="1"/>
    <cellStyle name="백분율 4" xfId="5793" hidden="1"/>
    <cellStyle name="백분율 4" xfId="5232" hidden="1"/>
    <cellStyle name="백분율 4" xfId="2258" hidden="1"/>
    <cellStyle name="백분율 4" xfId="6418" hidden="1"/>
    <cellStyle name="백분율 4" xfId="6017" hidden="1"/>
    <cellStyle name="백분율 4" xfId="5330" hidden="1"/>
    <cellStyle name="백분율 4" xfId="5928" hidden="1"/>
    <cellStyle name="백분율 4" xfId="5772" hidden="1"/>
    <cellStyle name="백분율 4" xfId="5201" hidden="1"/>
    <cellStyle name="백분율 4" xfId="5566" hidden="1"/>
    <cellStyle name="백분율 4" xfId="5821" hidden="1"/>
    <cellStyle name="백분율 4" xfId="5984" hidden="1"/>
    <cellStyle name="백분율 4" xfId="5936" hidden="1"/>
    <cellStyle name="백분율 4" xfId="5221" hidden="1"/>
    <cellStyle name="백분율 4" xfId="6965" hidden="1"/>
    <cellStyle name="백분율 4" xfId="5308" hidden="1"/>
    <cellStyle name="백분율 4" xfId="5475" hidden="1"/>
    <cellStyle name="백분율 4" xfId="7015" hidden="1"/>
    <cellStyle name="백분율 4" xfId="7017" hidden="1"/>
    <cellStyle name="백분율 4" xfId="5329" hidden="1"/>
    <cellStyle name="백분율 4" xfId="8417" hidden="1"/>
    <cellStyle name="백분율 4" xfId="8428" hidden="1"/>
    <cellStyle name="백분율 4" xfId="8433" hidden="1"/>
    <cellStyle name="백분율 4" xfId="8503" hidden="1"/>
    <cellStyle name="백분율 4" xfId="6811" hidden="1"/>
    <cellStyle name="백분율 4" xfId="8436" hidden="1"/>
    <cellStyle name="백분율 4" xfId="8562" hidden="1"/>
    <cellStyle name="백분율 4" xfId="8573" hidden="1"/>
    <cellStyle name="백분율 4" xfId="8578" hidden="1"/>
    <cellStyle name="백분율 4" xfId="8700" hidden="1"/>
    <cellStyle name="백분율 4" xfId="8711" hidden="1"/>
    <cellStyle name="백분율 4" xfId="8716" hidden="1"/>
    <cellStyle name="백분율 4" xfId="8785" hidden="1"/>
    <cellStyle name="백분율 4" xfId="8649" hidden="1"/>
    <cellStyle name="백분율 4" xfId="8719" hidden="1"/>
    <cellStyle name="백분율 4" xfId="8636" hidden="1"/>
    <cellStyle name="백분율 4" xfId="8518" hidden="1"/>
    <cellStyle name="백분율 4" xfId="8581" hidden="1"/>
    <cellStyle name="백분율 4" xfId="8815" hidden="1"/>
    <cellStyle name="백분율 4" xfId="8826" hidden="1"/>
    <cellStyle name="백분율 4" xfId="8831" hidden="1"/>
    <cellStyle name="백분율 4" xfId="8844" hidden="1"/>
    <cellStyle name="백분율 4" xfId="8801" hidden="1"/>
    <cellStyle name="백분율 4" xfId="8834" hidden="1"/>
    <cellStyle name="백분율 4" xfId="8511" hidden="1"/>
    <cellStyle name="백분율 4" xfId="8510" hidden="1"/>
    <cellStyle name="백분율 4" xfId="5326" hidden="1"/>
    <cellStyle name="백분율 4" xfId="6182" hidden="1"/>
    <cellStyle name="백분율 4" xfId="8397" hidden="1"/>
    <cellStyle name="백분율 4" xfId="5526" hidden="1"/>
    <cellStyle name="백분율 4" xfId="8469" hidden="1"/>
    <cellStyle name="백분율 4" xfId="2204" hidden="1"/>
    <cellStyle name="백분율 4" xfId="6193" hidden="1"/>
    <cellStyle name="백분율 4" xfId="8597" hidden="1"/>
    <cellStyle name="백분율 4" xfId="5780" hidden="1"/>
    <cellStyle name="백분율 4" xfId="8594" hidden="1"/>
    <cellStyle name="백분율 4" xfId="5736" hidden="1"/>
    <cellStyle name="백분율 4" xfId="8862" hidden="1"/>
    <cellStyle name="백분율 4" xfId="8867" hidden="1"/>
    <cellStyle name="백분율 4" xfId="8926" hidden="1"/>
    <cellStyle name="백분율 4" xfId="6309" hidden="1"/>
    <cellStyle name="백분율 4" xfId="8870" hidden="1"/>
    <cellStyle name="백분율 4" xfId="8684" hidden="1"/>
    <cellStyle name="백분율 4" xfId="8395" hidden="1"/>
    <cellStyle name="백분율 4" xfId="6277" hidden="1"/>
    <cellStyle name="백분율 4" xfId="8954" hidden="1"/>
    <cellStyle name="백분율 4" xfId="8965" hidden="1"/>
    <cellStyle name="백분율 4" xfId="8970" hidden="1"/>
    <cellStyle name="백분율 4" xfId="8983" hidden="1"/>
    <cellStyle name="백분율 4" xfId="8942" hidden="1"/>
    <cellStyle name="백분율 4" xfId="8973" hidden="1"/>
    <cellStyle name="백분율 4" xfId="7068" hidden="1"/>
    <cellStyle name="백분율 4" xfId="6065" hidden="1"/>
    <cellStyle name="백분율 4" xfId="5490" hidden="1"/>
    <cellStyle name="백분율 4" xfId="5621" hidden="1"/>
    <cellStyle name="백분율 4" xfId="5238" hidden="1"/>
    <cellStyle name="백분율 4" xfId="5947" hidden="1"/>
    <cellStyle name="백분율 4" xfId="8532" hidden="1"/>
    <cellStyle name="백분율 4" xfId="8776" hidden="1"/>
    <cellStyle name="백분율 4" xfId="8485" hidden="1"/>
    <cellStyle name="백분율 4" xfId="5302" hidden="1"/>
    <cellStyle name="백분율 4" xfId="5705" hidden="1"/>
    <cellStyle name="백분율 4" xfId="5347" hidden="1"/>
    <cellStyle name="백분율 4" xfId="5375" hidden="1"/>
    <cellStyle name="백분율 4" xfId="9000" hidden="1"/>
    <cellStyle name="백분율 4" xfId="9005" hidden="1"/>
    <cellStyle name="백분율 4" xfId="9050" hidden="1"/>
    <cellStyle name="백분율 4" xfId="6252" hidden="1"/>
    <cellStyle name="백분율 4" xfId="9008" hidden="1"/>
    <cellStyle name="백분율 4" xfId="8440" hidden="1"/>
    <cellStyle name="백분율 4" xfId="8764" hidden="1"/>
    <cellStyle name="백분율 4" xfId="6254" hidden="1"/>
    <cellStyle name="백분율 4" xfId="9078" hidden="1"/>
    <cellStyle name="백분율 4" xfId="9089" hidden="1"/>
    <cellStyle name="백분율 4" xfId="9094" hidden="1"/>
    <cellStyle name="백분율 4" xfId="9107" hidden="1"/>
    <cellStyle name="백분율 4" xfId="9063" hidden="1"/>
    <cellStyle name="백분율 4" xfId="9097" hidden="1"/>
    <cellStyle name="백분율 4" xfId="5482" hidden="1"/>
    <cellStyle name="백분율 4" xfId="8799" hidden="1"/>
    <cellStyle name="백분율 4" xfId="8620" hidden="1"/>
    <cellStyle name="백분율 4" xfId="5582" hidden="1"/>
    <cellStyle name="백분율 4" xfId="5940" hidden="1"/>
    <cellStyle name="백분율 4" xfId="6810" hidden="1"/>
    <cellStyle name="백분율 4" xfId="8743" hidden="1"/>
    <cellStyle name="백분율 4" xfId="8918" hidden="1"/>
    <cellStyle name="백분율 4" xfId="8751" hidden="1"/>
    <cellStyle name="백분율 4" xfId="6068" hidden="1"/>
    <cellStyle name="백분율 4" xfId="8489" hidden="1"/>
    <cellStyle name="백분율 4" xfId="8797" hidden="1"/>
    <cellStyle name="백분율 4" xfId="8768" hidden="1"/>
    <cellStyle name="백분율 4" xfId="9128" hidden="1"/>
    <cellStyle name="백분율 4" xfId="9133" hidden="1"/>
    <cellStyle name="백분율 4" xfId="9165" hidden="1"/>
    <cellStyle name="백분율 4" xfId="8769" hidden="1"/>
    <cellStyle name="백분율 4" xfId="9136" hidden="1"/>
    <cellStyle name="백분율 4" xfId="8610" hidden="1"/>
    <cellStyle name="백분율 4" xfId="8911" hidden="1"/>
    <cellStyle name="백분율 4" xfId="5388" hidden="1"/>
    <cellStyle name="백분율 4" xfId="9197" hidden="1"/>
    <cellStyle name="백분율 4" xfId="9208" hidden="1"/>
    <cellStyle name="백분율 4" xfId="9213" hidden="1"/>
    <cellStyle name="백분율 4" xfId="9226" hidden="1"/>
    <cellStyle name="백분율 4" xfId="9180" hidden="1"/>
    <cellStyle name="백분율 4" xfId="9216" hidden="1"/>
    <cellStyle name="백분율 4" xfId="8487" hidden="1"/>
    <cellStyle name="백분율 4" xfId="8940" hidden="1"/>
    <cellStyle name="백분율 4" xfId="8691" hidden="1"/>
    <cellStyle name="백분율 4" xfId="8537" hidden="1"/>
    <cellStyle name="백분율 4" xfId="8623" hidden="1"/>
    <cellStyle name="백분율 4" xfId="8775" hidden="1"/>
    <cellStyle name="백분율 4" xfId="8892" hidden="1"/>
    <cellStyle name="백분율 4" xfId="9042" hidden="1"/>
    <cellStyle name="백분율 4" xfId="8898" hidden="1"/>
    <cellStyle name="백분율 4" xfId="5703" hidden="1"/>
    <cellStyle name="백분율 4" xfId="8750" hidden="1"/>
    <cellStyle name="백분율 4" xfId="8938" hidden="1"/>
    <cellStyle name="백분율 4" xfId="8914" hidden="1"/>
    <cellStyle name="백분율 4" xfId="9244" hidden="1"/>
    <cellStyle name="백분율 4" xfId="9249" hidden="1"/>
    <cellStyle name="백분율 4" xfId="9262" hidden="1"/>
    <cellStyle name="백분율 4" xfId="8915" hidden="1"/>
    <cellStyle name="백분율 4" xfId="9252" hidden="1"/>
    <cellStyle name="백분율 4" xfId="8733" hidden="1"/>
    <cellStyle name="백분율 4" xfId="9040" hidden="1"/>
    <cellStyle name="백분율 4" xfId="8774" hidden="1"/>
    <cellStyle name="백분율 4" xfId="9281" hidden="1"/>
    <cellStyle name="백분율 4" xfId="9292" hidden="1"/>
    <cellStyle name="백분율 4" xfId="9297" hidden="1"/>
    <cellStyle name="백분율 4" xfId="9310" hidden="1"/>
    <cellStyle name="백분율 4" xfId="9269" hidden="1"/>
    <cellStyle name="백분율 4" xfId="9300" hidden="1"/>
    <cellStyle name="백분율 4" xfId="9178" hidden="1"/>
    <cellStyle name="백분율 4" xfId="6564" hidden="1"/>
    <cellStyle name="백분율 4" xfId="6283" hidden="1"/>
    <cellStyle name="백분율 4" xfId="8777" hidden="1"/>
    <cellStyle name="백분율 4" xfId="5820" hidden="1"/>
    <cellStyle name="백분율 4" xfId="9116" hidden="1"/>
    <cellStyle name="백분율 4" xfId="5811" hidden="1"/>
    <cellStyle name="백분율 4" xfId="5980" hidden="1"/>
    <cellStyle name="백분율 4" xfId="9117" hidden="1"/>
    <cellStyle name="백분율 4" xfId="7532" hidden="1"/>
    <cellStyle name="백분율 4" xfId="5497" hidden="1"/>
    <cellStyle name="백분율 4" xfId="6457" hidden="1"/>
    <cellStyle name="백분율 4" xfId="5312" hidden="1"/>
    <cellStyle name="백분율 4" xfId="7481" hidden="1"/>
    <cellStyle name="백분율 4" xfId="5841" hidden="1"/>
    <cellStyle name="백분율 4" xfId="6797" hidden="1"/>
    <cellStyle name="백분율 4" xfId="5700" hidden="1"/>
    <cellStyle name="백분율 4" xfId="5321" hidden="1"/>
    <cellStyle name="백분율 4" xfId="2280" hidden="1"/>
    <cellStyle name="백분율 4" xfId="5750" hidden="1"/>
    <cellStyle name="백분율 4" xfId="5223" hidden="1"/>
    <cellStyle name="백분율 4" xfId="5195" hidden="1"/>
    <cellStyle name="백분율 4" xfId="5593" hidden="1"/>
    <cellStyle name="백분율 4" xfId="6855" hidden="1"/>
    <cellStyle name="백분율 4" xfId="7993" hidden="1"/>
    <cellStyle name="백분율 4" xfId="6394" hidden="1"/>
    <cellStyle name="백분율 4" xfId="5349" hidden="1"/>
    <cellStyle name="백분율 4" xfId="8041" hidden="1"/>
    <cellStyle name="백분율 4" xfId="8043" hidden="1"/>
    <cellStyle name="백분율 4" xfId="6787" hidden="1"/>
    <cellStyle name="백분율 4" xfId="9339" hidden="1"/>
    <cellStyle name="백분율 4" xfId="9350" hidden="1"/>
    <cellStyle name="백분율 4" xfId="9355" hidden="1"/>
    <cellStyle name="백분율 4" xfId="9422" hidden="1"/>
    <cellStyle name="백분율 4" xfId="7844" hidden="1"/>
    <cellStyle name="백분율 4" xfId="9358" hidden="1"/>
    <cellStyle name="백분율 4" xfId="9479" hidden="1"/>
    <cellStyle name="백분율 4" xfId="9490" hidden="1"/>
    <cellStyle name="백분율 4" xfId="9495" hidden="1"/>
    <cellStyle name="백분율 4" xfId="9613" hidden="1"/>
    <cellStyle name="백분율 4" xfId="9624" hidden="1"/>
    <cellStyle name="백분율 4" xfId="9629" hidden="1"/>
    <cellStyle name="백분율 4" xfId="9696" hidden="1"/>
    <cellStyle name="백분율 4" xfId="9564" hidden="1"/>
    <cellStyle name="백분율 4" xfId="9632" hidden="1"/>
    <cellStyle name="백분율 4" xfId="9552" hidden="1"/>
    <cellStyle name="백분율 4" xfId="9437" hidden="1"/>
    <cellStyle name="백분율 4" xfId="9498" hidden="1"/>
    <cellStyle name="백분율 4" xfId="9724" hidden="1"/>
    <cellStyle name="백분율 4" xfId="9735" hidden="1"/>
    <cellStyle name="백분율 4" xfId="9740" hidden="1"/>
    <cellStyle name="백분율 4" xfId="9753" hidden="1"/>
    <cellStyle name="백분율 4" xfId="9712" hidden="1"/>
    <cellStyle name="백분율 4" xfId="9743" hidden="1"/>
    <cellStyle name="백분율 4" xfId="9430" hidden="1"/>
    <cellStyle name="백분율 4" xfId="9429" hidden="1"/>
    <cellStyle name="백분율 4" xfId="6615" hidden="1"/>
    <cellStyle name="백분율 4" xfId="5665" hidden="1"/>
    <cellStyle name="백분율 4" xfId="9320" hidden="1"/>
    <cellStyle name="백분율 4" xfId="5274" hidden="1"/>
    <cellStyle name="백분율 4" xfId="9391" hidden="1"/>
    <cellStyle name="백분율 4" xfId="5594" hidden="1"/>
    <cellStyle name="백분율 4" xfId="5370" hidden="1"/>
    <cellStyle name="백분율 4" xfId="9514" hidden="1"/>
    <cellStyle name="백분율 4" xfId="5825" hidden="1"/>
    <cellStyle name="백분율 4" xfId="9511" hidden="1"/>
    <cellStyle name="백분율 4" xfId="5233" hidden="1"/>
    <cellStyle name="백분율 4" xfId="9770" hidden="1"/>
    <cellStyle name="백분율 4" xfId="9775" hidden="1"/>
    <cellStyle name="백분율 4" xfId="9830" hidden="1"/>
    <cellStyle name="백분율 4" xfId="5136" hidden="1"/>
    <cellStyle name="백분율 4" xfId="9778" hidden="1"/>
    <cellStyle name="백분율 4" xfId="9598" hidden="1"/>
    <cellStyle name="백분율 4" xfId="9318" hidden="1"/>
    <cellStyle name="백분율 4" xfId="5148" hidden="1"/>
    <cellStyle name="백분율 4" xfId="9858" hidden="1"/>
    <cellStyle name="백분율 4" xfId="9869" hidden="1"/>
    <cellStyle name="백분율 4" xfId="9874" hidden="1"/>
    <cellStyle name="백분율 4" xfId="9887" hidden="1"/>
    <cellStyle name="백분율 4" xfId="9846" hidden="1"/>
    <cellStyle name="백분율 4" xfId="9877" hidden="1"/>
    <cellStyle name="백분율 4" xfId="8093" hidden="1"/>
    <cellStyle name="백분율 4" xfId="2201" hidden="1"/>
    <cellStyle name="백분율 4" xfId="6001" hidden="1"/>
    <cellStyle name="백분율 4" xfId="5379" hidden="1"/>
    <cellStyle name="백분율 4" xfId="5615" hidden="1"/>
    <cellStyle name="백분율 4" xfId="5930" hidden="1"/>
    <cellStyle name="백분율 4" xfId="9450" hidden="1"/>
    <cellStyle name="백분율 4" xfId="9688" hidden="1"/>
    <cellStyle name="백분율 4" xfId="9406" hidden="1"/>
    <cellStyle name="백분율 4" xfId="6092" hidden="1"/>
    <cellStyle name="백분율 4" xfId="5356" hidden="1"/>
    <cellStyle name="백분율 4" xfId="6015" hidden="1"/>
    <cellStyle name="백분율 4" xfId="6289" hidden="1"/>
    <cellStyle name="백분율 4" xfId="9904" hidden="1"/>
    <cellStyle name="백분율 4" xfId="9909" hidden="1"/>
    <cellStyle name="백분율 4" xfId="9951" hidden="1"/>
    <cellStyle name="백분율 4" xfId="5152" hidden="1"/>
    <cellStyle name="백분율 4" xfId="9912" hidden="1"/>
    <cellStyle name="백분율 4" xfId="9362" hidden="1"/>
    <cellStyle name="백분율 4" xfId="9676" hidden="1"/>
    <cellStyle name="백분율 4" xfId="5836" hidden="1"/>
    <cellStyle name="백분율 4" xfId="9975" hidden="1"/>
    <cellStyle name="백분율 4" xfId="9986" hidden="1"/>
    <cellStyle name="백분율 4" xfId="9991" hidden="1"/>
    <cellStyle name="백분율 4" xfId="10004" hidden="1"/>
    <cellStyle name="백분율 4" xfId="9963" hidden="1"/>
    <cellStyle name="백분율 4" xfId="9994" hidden="1"/>
    <cellStyle name="백분율 4" xfId="5768" hidden="1"/>
    <cellStyle name="백분율 4" xfId="9710" hidden="1"/>
    <cellStyle name="백분율 4" xfId="9537" hidden="1"/>
    <cellStyle name="백분율 4" xfId="5530" hidden="1"/>
    <cellStyle name="백분율 4" xfId="5931" hidden="1"/>
    <cellStyle name="백분율 4" xfId="7843" hidden="1"/>
    <cellStyle name="백분율 4" xfId="9655" hidden="1"/>
    <cellStyle name="백분율 4" xfId="9822" hidden="1"/>
    <cellStyle name="백분율 4" xfId="9663" hidden="1"/>
    <cellStyle name="백분율 4" xfId="5562" hidden="1"/>
    <cellStyle name="백분율 4" xfId="9410" hidden="1"/>
    <cellStyle name="백분율 4" xfId="9708" hidden="1"/>
    <cellStyle name="백분율 4" xfId="9680" hidden="1"/>
    <cellStyle name="백분율 4" xfId="10021" hidden="1"/>
    <cellStyle name="백분율 4" xfId="10026" hidden="1"/>
    <cellStyle name="백분율 4" xfId="10057" hidden="1"/>
    <cellStyle name="백분율 4" xfId="9681" hidden="1"/>
    <cellStyle name="백분율 4" xfId="10029" hidden="1"/>
    <cellStyle name="백분율 4" xfId="9527" hidden="1"/>
    <cellStyle name="백분율 4" xfId="9816" hidden="1"/>
    <cellStyle name="백분율 4" xfId="7226" hidden="1"/>
    <cellStyle name="백분율 4" xfId="10081" hidden="1"/>
    <cellStyle name="백분율 4" xfId="10092" hidden="1"/>
    <cellStyle name="백분율 4" xfId="10097" hidden="1"/>
    <cellStyle name="백분율 4" xfId="10110" hidden="1"/>
    <cellStyle name="백분율 4" xfId="10069" hidden="1"/>
    <cellStyle name="백분율 4" xfId="10100" hidden="1"/>
    <cellStyle name="백분율 4" xfId="9408" hidden="1"/>
    <cellStyle name="백분율 4" xfId="9844" hidden="1"/>
    <cellStyle name="백분율 4" xfId="9604" hidden="1"/>
    <cellStyle name="백분율 4" xfId="9455" hidden="1"/>
    <cellStyle name="백분율 4" xfId="9540" hidden="1"/>
    <cellStyle name="백분율 4" xfId="9687" hidden="1"/>
    <cellStyle name="백분율 4" xfId="9797" hidden="1"/>
    <cellStyle name="백분율 4" xfId="9943" hidden="1"/>
    <cellStyle name="백분율 4" xfId="9803" hidden="1"/>
    <cellStyle name="백분율 4" xfId="5236" hidden="1"/>
    <cellStyle name="백분율 4" xfId="9662" hidden="1"/>
    <cellStyle name="백분율 4" xfId="9842" hidden="1"/>
    <cellStyle name="백분율 4" xfId="9818" hidden="1"/>
    <cellStyle name="백분율 4" xfId="10127" hidden="1"/>
    <cellStyle name="백분율 4" xfId="10132" hidden="1"/>
    <cellStyle name="백분율 4" xfId="10145" hidden="1"/>
    <cellStyle name="백분율 4" xfId="9819" hidden="1"/>
    <cellStyle name="백분율 4" xfId="10135" hidden="1"/>
    <cellStyle name="백분율 4" xfId="9645" hidden="1"/>
    <cellStyle name="백분율 4" xfId="9941" hidden="1"/>
    <cellStyle name="백분율 4" xfId="9686" hidden="1"/>
    <cellStyle name="백분율 4" xfId="10164" hidden="1"/>
    <cellStyle name="백분율 4" xfId="10175" hidden="1"/>
    <cellStyle name="백분율 4" xfId="10180" hidden="1"/>
    <cellStyle name="백분율 4" xfId="10193" hidden="1"/>
    <cellStyle name="백분율 4" xfId="10152" hidden="1"/>
    <cellStyle name="백분율 4" xfId="10183"/>
    <cellStyle name="백분율 40" xfId="3513"/>
    <cellStyle name="백분율 41" xfId="3516"/>
    <cellStyle name="백분율 42" xfId="3529"/>
    <cellStyle name="백분율 43" xfId="3545"/>
    <cellStyle name="백분율 44" xfId="3559"/>
    <cellStyle name="백분율 45" xfId="3536"/>
    <cellStyle name="백분율 46" xfId="3819"/>
    <cellStyle name="백분율 47" xfId="3835"/>
    <cellStyle name="백분율 48" xfId="3844"/>
    <cellStyle name="백분율 49" xfId="3825"/>
    <cellStyle name="백분율 5" xfId="139" hidden="1"/>
    <cellStyle name="백분율 5" xfId="183" hidden="1"/>
    <cellStyle name="백분율 5" xfId="196" hidden="1"/>
    <cellStyle name="백분율 5" xfId="201" hidden="1"/>
    <cellStyle name="백분율 5" xfId="700" hidden="1"/>
    <cellStyle name="백분율 5" xfId="711" hidden="1"/>
    <cellStyle name="백분율 5" xfId="716" hidden="1"/>
    <cellStyle name="백분율 5" xfId="927" hidden="1"/>
    <cellStyle name="백분율 5" xfId="582" hidden="1"/>
    <cellStyle name="백분율 5" xfId="725" hidden="1"/>
    <cellStyle name="백분율 5" xfId="1088" hidden="1"/>
    <cellStyle name="백분율 5" xfId="1099" hidden="1"/>
    <cellStyle name="백분율 5" xfId="1104" hidden="1"/>
    <cellStyle name="백분율 5" xfId="1476" hidden="1"/>
    <cellStyle name="백분율 5" xfId="1487" hidden="1"/>
    <cellStyle name="백분율 5" xfId="1492" hidden="1"/>
    <cellStyle name="백분율 5" xfId="1703" hidden="1"/>
    <cellStyle name="백분율 5" xfId="1358" hidden="1"/>
    <cellStyle name="백분율 5" xfId="1501" hidden="1"/>
    <cellStyle name="백분율 5" xfId="1315" hidden="1"/>
    <cellStyle name="백분율 5" xfId="970" hidden="1"/>
    <cellStyle name="백분율 5" xfId="1113" hidden="1"/>
    <cellStyle name="백분율 5" xfId="1758" hidden="1"/>
    <cellStyle name="백분율 5" xfId="1769" hidden="1"/>
    <cellStyle name="백분율 5" xfId="1774" hidden="1"/>
    <cellStyle name="백분율 5" xfId="1793" hidden="1"/>
    <cellStyle name="백분율 5" xfId="1738" hidden="1"/>
    <cellStyle name="백분율 5" xfId="1783" hidden="1"/>
    <cellStyle name="백분율 5" xfId="1967" hidden="1"/>
    <cellStyle name="백분율 5" xfId="1979" hidden="1"/>
    <cellStyle name="백분율 5" xfId="1984" hidden="1"/>
    <cellStyle name="백분율 5" xfId="2415" hidden="1"/>
    <cellStyle name="백분율 5" xfId="2426" hidden="1"/>
    <cellStyle name="백분율 5" xfId="2431" hidden="1"/>
    <cellStyle name="백분율 5" xfId="2642" hidden="1"/>
    <cellStyle name="백분율 5" xfId="2297" hidden="1"/>
    <cellStyle name="백분율 5" xfId="2440" hidden="1"/>
    <cellStyle name="백분율 5" xfId="2803" hidden="1"/>
    <cellStyle name="백분율 5" xfId="2814" hidden="1"/>
    <cellStyle name="백분율 5" xfId="2819" hidden="1"/>
    <cellStyle name="백분율 5" xfId="3191" hidden="1"/>
    <cellStyle name="백분율 5" xfId="3202" hidden="1"/>
    <cellStyle name="백분율 5" xfId="3207" hidden="1"/>
    <cellStyle name="백분율 5" xfId="3418" hidden="1"/>
    <cellStyle name="백분율 5" xfId="3073" hidden="1"/>
    <cellStyle name="백분율 5" xfId="3216" hidden="1"/>
    <cellStyle name="백분율 5" xfId="3030" hidden="1"/>
    <cellStyle name="백분율 5" xfId="2685" hidden="1"/>
    <cellStyle name="백분율 5" xfId="2828" hidden="1"/>
    <cellStyle name="백분율 5" xfId="3473" hidden="1"/>
    <cellStyle name="백분율 5" xfId="3484" hidden="1"/>
    <cellStyle name="백분율 5" xfId="3489" hidden="1"/>
    <cellStyle name="백분율 5" xfId="3508" hidden="1"/>
    <cellStyle name="백분율 5" xfId="3453" hidden="1"/>
    <cellStyle name="백분율 5" xfId="3498" hidden="1"/>
    <cellStyle name="백분율 5" xfId="3601" hidden="1"/>
    <cellStyle name="백분율 5" xfId="3612" hidden="1"/>
    <cellStyle name="백분율 5" xfId="3617" hidden="1"/>
    <cellStyle name="백분율 5" xfId="3873" hidden="1"/>
    <cellStyle name="백분율 5" xfId="3884" hidden="1"/>
    <cellStyle name="백분율 5" xfId="3889" hidden="1"/>
    <cellStyle name="백분율 5" xfId="3991" hidden="1"/>
    <cellStyle name="백분율 5" xfId="3814" hidden="1"/>
    <cellStyle name="백분율 5" xfId="3898" hidden="1"/>
    <cellStyle name="백분율 5" xfId="4089" hidden="1"/>
    <cellStyle name="백분율 5" xfId="4100" hidden="1"/>
    <cellStyle name="백분율 5" xfId="4105" hidden="1"/>
    <cellStyle name="백분율 5" xfId="4292" hidden="1"/>
    <cellStyle name="백분율 5" xfId="4303" hidden="1"/>
    <cellStyle name="백분율 5" xfId="4308" hidden="1"/>
    <cellStyle name="백분율 5" xfId="4410" hidden="1"/>
    <cellStyle name="백분율 5" xfId="4221" hidden="1"/>
    <cellStyle name="백분율 5" xfId="4317" hidden="1"/>
    <cellStyle name="백분율 5" xfId="4190" hidden="1"/>
    <cellStyle name="백분율 5" xfId="4021" hidden="1"/>
    <cellStyle name="백분율 5" xfId="4114" hidden="1"/>
    <cellStyle name="백분율 5" xfId="4459" hidden="1"/>
    <cellStyle name="백분율 5" xfId="4470" hidden="1"/>
    <cellStyle name="백분율 5" xfId="4475" hidden="1"/>
    <cellStyle name="백분율 5" xfId="4494" hidden="1"/>
    <cellStyle name="백분율 5" xfId="4439" hidden="1"/>
    <cellStyle name="백분율 5" xfId="4484" hidden="1"/>
    <cellStyle name="백분율 5" xfId="4420" hidden="1"/>
    <cellStyle name="백분율 5" xfId="3864" hidden="1"/>
    <cellStyle name="백분율 5" xfId="3588" hidden="1"/>
    <cellStyle name="백분율 5" xfId="4158" hidden="1"/>
    <cellStyle name="백분율 5" xfId="3695" hidden="1"/>
    <cellStyle name="백분율 5" xfId="4374" hidden="1"/>
    <cellStyle name="백분율 5" xfId="4077" hidden="1"/>
    <cellStyle name="백분율 5" xfId="4165" hidden="1"/>
    <cellStyle name="백분율 5" xfId="3953" hidden="1"/>
    <cellStyle name="백분율 5" xfId="4130" hidden="1"/>
    <cellStyle name="백분율 5" xfId="4129" hidden="1"/>
    <cellStyle name="백분율 5" xfId="4044" hidden="1"/>
    <cellStyle name="백분율 5" xfId="3627" hidden="1"/>
    <cellStyle name="백분율 5" xfId="4512" hidden="1"/>
    <cellStyle name="백분율 5" xfId="4517" hidden="1"/>
    <cellStyle name="백분율 5" xfId="4601" hidden="1"/>
    <cellStyle name="백분율 5" xfId="4080" hidden="1"/>
    <cellStyle name="백분율 5" xfId="4526" hidden="1"/>
    <cellStyle name="백분율 5" xfId="4333" hidden="1"/>
    <cellStyle name="백분율 5" xfId="4354" hidden="1"/>
    <cellStyle name="백분율 5" xfId="3920" hidden="1"/>
    <cellStyle name="백분율 5" xfId="4650" hidden="1"/>
    <cellStyle name="백분율 5" xfId="4661" hidden="1"/>
    <cellStyle name="백분율 5" xfId="4666" hidden="1"/>
    <cellStyle name="백분율 5" xfId="4685" hidden="1"/>
    <cellStyle name="백분율 5" xfId="4630" hidden="1"/>
    <cellStyle name="백분율 5" xfId="4675" hidden="1"/>
    <cellStyle name="백분율 5" xfId="4611" hidden="1"/>
    <cellStyle name="백분율 5" xfId="3699" hidden="1"/>
    <cellStyle name="백분율 5" xfId="4230" hidden="1"/>
    <cellStyle name="백분율 5" xfId="3853" hidden="1"/>
    <cellStyle name="백분율 5" xfId="3978" hidden="1"/>
    <cellStyle name="백분율 5" xfId="4573" hidden="1"/>
    <cellStyle name="백분율 5" xfId="3670" hidden="1"/>
    <cellStyle name="백분율 5" xfId="3914" hidden="1"/>
    <cellStyle name="백분율 5" xfId="3945" hidden="1"/>
    <cellStyle name="백분율 5" xfId="3534" hidden="1"/>
    <cellStyle name="백분율 5" xfId="3553" hidden="1"/>
    <cellStyle name="백분율 5" xfId="4266" hidden="1"/>
    <cellStyle name="백분율 5" xfId="3762" hidden="1"/>
    <cellStyle name="백분율 5" xfId="4703" hidden="1"/>
    <cellStyle name="백분율 5" xfId="4708" hidden="1"/>
    <cellStyle name="백분율 5" xfId="4772" hidden="1"/>
    <cellStyle name="백분율 5" xfId="3926" hidden="1"/>
    <cellStyle name="백분율 5" xfId="4717" hidden="1"/>
    <cellStyle name="백분율 5" xfId="4537" hidden="1"/>
    <cellStyle name="백분율 5" xfId="4555" hidden="1"/>
    <cellStyle name="백분율 5" xfId="4284" hidden="1"/>
    <cellStyle name="백분율 5" xfId="4816" hidden="1"/>
    <cellStyle name="백분율 5" xfId="4827" hidden="1"/>
    <cellStyle name="백분율 5" xfId="4832" hidden="1"/>
    <cellStyle name="백분율 5" xfId="4851" hidden="1"/>
    <cellStyle name="백분율 5" xfId="4796" hidden="1"/>
    <cellStyle name="백분율 5" xfId="4841" hidden="1"/>
    <cellStyle name="백분율 5" xfId="4782" hidden="1"/>
    <cellStyle name="백분율 5" xfId="3861" hidden="1"/>
    <cellStyle name="백분율 5" xfId="4014" hidden="1"/>
    <cellStyle name="백분율 5" xfId="3700" hidden="1"/>
    <cellStyle name="백분율 5" xfId="4048" hidden="1"/>
    <cellStyle name="백분율 5" xfId="4751" hidden="1"/>
    <cellStyle name="백분율 5" xfId="3733" hidden="1"/>
    <cellStyle name="백분율 5" xfId="4269" hidden="1"/>
    <cellStyle name="백분율 5" xfId="4365" hidden="1"/>
    <cellStyle name="백분율 5" xfId="3795" hidden="1"/>
    <cellStyle name="백분율 5" xfId="3530" hidden="1"/>
    <cellStyle name="백분율 5" xfId="4322" hidden="1"/>
    <cellStyle name="백분율 5" xfId="4287" hidden="1"/>
    <cellStyle name="백분율 5" xfId="4869" hidden="1"/>
    <cellStyle name="백분율 5" xfId="4874" hidden="1"/>
    <cellStyle name="백분율 5" xfId="4921" hidden="1"/>
    <cellStyle name="백분율 5" xfId="3550" hidden="1"/>
    <cellStyle name="백분율 5" xfId="4883" hidden="1"/>
    <cellStyle name="백분율 5" xfId="4725" hidden="1"/>
    <cellStyle name="백분율 5" xfId="4740" hidden="1"/>
    <cellStyle name="백분율 5" xfId="1846" hidden="1"/>
    <cellStyle name="백분율 5" xfId="4964" hidden="1"/>
    <cellStyle name="백분율 5" xfId="4975" hidden="1"/>
    <cellStyle name="백분율 5" xfId="4980" hidden="1"/>
    <cellStyle name="백분율 5" xfId="4999" hidden="1"/>
    <cellStyle name="백분율 5" xfId="4944" hidden="1"/>
    <cellStyle name="백분율 5" xfId="4989" hidden="1"/>
    <cellStyle name="백분율 5" xfId="4931" hidden="1"/>
    <cellStyle name="백분율 5" xfId="4160" hidden="1"/>
    <cellStyle name="백분율 5" xfId="4058" hidden="1"/>
    <cellStyle name="백분율 5" xfId="3977" hidden="1"/>
    <cellStyle name="백분율 5" xfId="3673" hidden="1"/>
    <cellStyle name="백분율 5" xfId="4905" hidden="1"/>
    <cellStyle name="백분율 5" xfId="4046" hidden="1"/>
    <cellStyle name="백분율 5" xfId="3636" hidden="1"/>
    <cellStyle name="백분율 5" xfId="4564" hidden="1"/>
    <cellStyle name="백분율 5" xfId="4169" hidden="1"/>
    <cellStyle name="백분율 5" xfId="3797" hidden="1"/>
    <cellStyle name="백분율 5" xfId="4529" hidden="1"/>
    <cellStyle name="백분율 5" xfId="3632" hidden="1"/>
    <cellStyle name="백분율 5" xfId="5017" hidden="1"/>
    <cellStyle name="백분율 5" xfId="5022" hidden="1"/>
    <cellStyle name="백분율 5" xfId="5041" hidden="1"/>
    <cellStyle name="백분율 5" xfId="3784" hidden="1"/>
    <cellStyle name="백분율 5" xfId="5031" hidden="1"/>
    <cellStyle name="백분율 5" xfId="4887" hidden="1"/>
    <cellStyle name="백분율 5" xfId="4899" hidden="1"/>
    <cellStyle name="백분율 5" xfId="3820" hidden="1"/>
    <cellStyle name="백분율 5" xfId="5078" hidden="1"/>
    <cellStyle name="백분율 5" xfId="5089" hidden="1"/>
    <cellStyle name="백분율 5" xfId="5094" hidden="1"/>
    <cellStyle name="백분율 5" xfId="5113" hidden="1"/>
    <cellStyle name="백분율 5" xfId="5058" hidden="1"/>
    <cellStyle name="백분율 5" xfId="5103" hidden="1"/>
    <cellStyle name="백분율 5" xfId="2003" hidden="1"/>
    <cellStyle name="백분율 5" xfId="1990" hidden="1"/>
    <cellStyle name="백분율 5" xfId="5128" hidden="1"/>
    <cellStyle name="백분율 5" xfId="5393" hidden="1"/>
    <cellStyle name="백분율 5" xfId="5404" hidden="1"/>
    <cellStyle name="백분율 5" xfId="5409" hidden="1"/>
    <cellStyle name="백분율 5" xfId="5541" hidden="1"/>
    <cellStyle name="백분율 5" xfId="5324" hidden="1"/>
    <cellStyle name="백분율 5" xfId="5418" hidden="1"/>
    <cellStyle name="백분율 5" xfId="5626" hidden="1"/>
    <cellStyle name="백분율 5" xfId="5637" hidden="1"/>
    <cellStyle name="백분율 5" xfId="5642" hidden="1"/>
    <cellStyle name="백분율 5" xfId="5856" hidden="1"/>
    <cellStyle name="백분율 5" xfId="5867" hidden="1"/>
    <cellStyle name="백분율 5" xfId="5872" hidden="1"/>
    <cellStyle name="백분율 5" xfId="5996" hidden="1"/>
    <cellStyle name="백분율 5" xfId="5787" hidden="1"/>
    <cellStyle name="백분율 5" xfId="5881" hidden="1"/>
    <cellStyle name="백분율 5" xfId="5761" hidden="1"/>
    <cellStyle name="백분율 5" xfId="5565" hidden="1"/>
    <cellStyle name="백분율 5" xfId="5651" hidden="1"/>
    <cellStyle name="백분율 5" xfId="6021" hidden="1"/>
    <cellStyle name="백분율 5" xfId="6032" hidden="1"/>
    <cellStyle name="백분율 5" xfId="6037" hidden="1"/>
    <cellStyle name="백분율 5" xfId="6056" hidden="1"/>
    <cellStyle name="백분율 5" xfId="6011" hidden="1"/>
    <cellStyle name="백분율 5" xfId="6046" hidden="1"/>
    <cellStyle name="백분율 5" xfId="6121" hidden="1"/>
    <cellStyle name="백분율 5" xfId="6132" hidden="1"/>
    <cellStyle name="백분율 5" xfId="6137" hidden="1"/>
    <cellStyle name="백분율 5" xfId="6341" hidden="1"/>
    <cellStyle name="백분율 5" xfId="6352" hidden="1"/>
    <cellStyle name="백분율 5" xfId="6357" hidden="1"/>
    <cellStyle name="백분율 5" xfId="6445" hidden="1"/>
    <cellStyle name="백분율 5" xfId="6301" hidden="1"/>
    <cellStyle name="백분율 5" xfId="6366" hidden="1"/>
    <cellStyle name="백분율 5" xfId="6516" hidden="1"/>
    <cellStyle name="백분율 5" xfId="6527" hidden="1"/>
    <cellStyle name="백분율 5" xfId="6532" hidden="1"/>
    <cellStyle name="백분율 5" xfId="6678" hidden="1"/>
    <cellStyle name="백분율 5" xfId="6689" hidden="1"/>
    <cellStyle name="백분율 5" xfId="6694" hidden="1"/>
    <cellStyle name="백분율 5" xfId="6783" hidden="1"/>
    <cellStyle name="백분율 5" xfId="6628" hidden="1"/>
    <cellStyle name="백분율 5" xfId="6703" hidden="1"/>
    <cellStyle name="백분율 5" xfId="6606" hidden="1"/>
    <cellStyle name="백분율 5" xfId="6465" hidden="1"/>
    <cellStyle name="백분율 5" xfId="6541" hidden="1"/>
    <cellStyle name="백분율 5" xfId="6815" hidden="1"/>
    <cellStyle name="백분율 5" xfId="6826" hidden="1"/>
    <cellStyle name="백분율 5" xfId="6831" hidden="1"/>
    <cellStyle name="백분율 5" xfId="6850" hidden="1"/>
    <cellStyle name="백분율 5" xfId="6804" hidden="1"/>
    <cellStyle name="백분율 5" xfId="6840" hidden="1"/>
    <cellStyle name="백분율 5" xfId="6792" hidden="1"/>
    <cellStyle name="백분율 5" xfId="6332" hidden="1"/>
    <cellStyle name="백분율 5" xfId="6111" hidden="1"/>
    <cellStyle name="백분율 5" xfId="6577" hidden="1"/>
    <cellStyle name="백분율 5" xfId="6200" hidden="1"/>
    <cellStyle name="백분율 5" xfId="6750" hidden="1"/>
    <cellStyle name="백분율 5" xfId="6507" hidden="1"/>
    <cellStyle name="백분율 5" xfId="6583" hidden="1"/>
    <cellStyle name="백분율 5" xfId="6410" hidden="1"/>
    <cellStyle name="백분율 5" xfId="6553" hidden="1"/>
    <cellStyle name="백분율 5" xfId="6552" hidden="1"/>
    <cellStyle name="백분율 5" xfId="6481" hidden="1"/>
    <cellStyle name="백분율 5" xfId="6147" hidden="1"/>
    <cellStyle name="백분율 5" xfId="6863" hidden="1"/>
    <cellStyle name="백분율 5" xfId="6868" hidden="1"/>
    <cellStyle name="백분율 5" xfId="6940" hidden="1"/>
    <cellStyle name="백분율 5" xfId="6509" hidden="1"/>
    <cellStyle name="백분율 5" xfId="6877" hidden="1"/>
    <cellStyle name="백분율 5" xfId="6716" hidden="1"/>
    <cellStyle name="백분율 5" xfId="6733" hidden="1"/>
    <cellStyle name="백분율 5" xfId="6384" hidden="1"/>
    <cellStyle name="백분율 5" xfId="6975" hidden="1"/>
    <cellStyle name="백분율 5" xfId="6986" hidden="1"/>
    <cellStyle name="백분율 5" xfId="6991" hidden="1"/>
    <cellStyle name="백분율 5" xfId="7010" hidden="1"/>
    <cellStyle name="백분율 5" xfId="6962" hidden="1"/>
    <cellStyle name="백분율 5" xfId="7000" hidden="1"/>
    <cellStyle name="백분율 5" xfId="6948" hidden="1"/>
    <cellStyle name="백분율 5" xfId="6204" hidden="1"/>
    <cellStyle name="백분율 5" xfId="6634" hidden="1"/>
    <cellStyle name="백분율 5" xfId="6325" hidden="1"/>
    <cellStyle name="백분율 5" xfId="6432" hidden="1"/>
    <cellStyle name="백분율 5" xfId="6915" hidden="1"/>
    <cellStyle name="백분율 5" xfId="6181" hidden="1"/>
    <cellStyle name="백분율 5" xfId="6379" hidden="1"/>
    <cellStyle name="백분율 5" xfId="6403" hidden="1"/>
    <cellStyle name="백분율 5" xfId="6073" hidden="1"/>
    <cellStyle name="백분율 5" xfId="6083" hidden="1"/>
    <cellStyle name="백분율 5" xfId="6659" hidden="1"/>
    <cellStyle name="백분율 5" xfId="6259" hidden="1"/>
    <cellStyle name="백분율 5" xfId="7026" hidden="1"/>
    <cellStyle name="백분율 5" xfId="7031" hidden="1"/>
    <cellStyle name="백분율 5" xfId="7089" hidden="1"/>
    <cellStyle name="백분율 5" xfId="6390" hidden="1"/>
    <cellStyle name="백분율 5" xfId="7040" hidden="1"/>
    <cellStyle name="백분율 5" xfId="6885" hidden="1"/>
    <cellStyle name="백분율 5" xfId="6901" hidden="1"/>
    <cellStyle name="백분율 5" xfId="6671" hidden="1"/>
    <cellStyle name="백분율 5" xfId="7119" hidden="1"/>
    <cellStyle name="백분율 5" xfId="7130" hidden="1"/>
    <cellStyle name="백분율 5" xfId="7135" hidden="1"/>
    <cellStyle name="백분율 5" xfId="7154" hidden="1"/>
    <cellStyle name="백분율 5" xfId="7106" hidden="1"/>
    <cellStyle name="백분율 5" xfId="7144" hidden="1"/>
    <cellStyle name="백분율 5" xfId="7097" hidden="1"/>
    <cellStyle name="백분율 5" xfId="6330" hidden="1"/>
    <cellStyle name="백분율 5" xfId="6459" hidden="1"/>
    <cellStyle name="백분율 5" xfId="6205" hidden="1"/>
    <cellStyle name="백분율 5" xfId="6484" hidden="1"/>
    <cellStyle name="백분율 5" xfId="7070" hidden="1"/>
    <cellStyle name="백분율 5" xfId="6234" hidden="1"/>
    <cellStyle name="백분율 5" xfId="6661" hidden="1"/>
    <cellStyle name="백분율 5" xfId="6743" hidden="1"/>
    <cellStyle name="백분율 5" xfId="6286" hidden="1"/>
    <cellStyle name="백분율 5" xfId="6070" hidden="1"/>
    <cellStyle name="백분율 5" xfId="6707" hidden="1"/>
    <cellStyle name="백분율 5" xfId="6673" hidden="1"/>
    <cellStyle name="백분율 5" xfId="7169" hidden="1"/>
    <cellStyle name="백분율 5" xfId="7174" hidden="1"/>
    <cellStyle name="백분율 5" xfId="7215" hidden="1"/>
    <cellStyle name="백분율 5" xfId="6080" hidden="1"/>
    <cellStyle name="백분율 5" xfId="7183" hidden="1"/>
    <cellStyle name="백분율 5" xfId="7045" hidden="1"/>
    <cellStyle name="백분율 5" xfId="7059" hidden="1"/>
    <cellStyle name="백분율 5" xfId="1965" hidden="1"/>
    <cellStyle name="백분율 5" xfId="7245" hidden="1"/>
    <cellStyle name="백분율 5" xfId="7256" hidden="1"/>
    <cellStyle name="백분율 5" xfId="7261" hidden="1"/>
    <cellStyle name="백분율 5" xfId="7280" hidden="1"/>
    <cellStyle name="백분율 5" xfId="7232" hidden="1"/>
    <cellStyle name="백분율 5" xfId="7270" hidden="1"/>
    <cellStyle name="백분율 5" xfId="7224" hidden="1"/>
    <cellStyle name="백분율 5" xfId="6578" hidden="1"/>
    <cellStyle name="백분율 5" xfId="6493" hidden="1"/>
    <cellStyle name="백분율 5" xfId="6431" hidden="1"/>
    <cellStyle name="백분율 5" xfId="6183" hidden="1"/>
    <cellStyle name="백분율 5" xfId="7199" hidden="1"/>
    <cellStyle name="백분율 5" xfId="6483" hidden="1"/>
    <cellStyle name="백분율 5" xfId="6156" hidden="1"/>
    <cellStyle name="백분율 5" xfId="6909" hidden="1"/>
    <cellStyle name="백분율 5" xfId="6587" hidden="1"/>
    <cellStyle name="백분율 5" xfId="6288" hidden="1"/>
    <cellStyle name="백분율 5" xfId="6878" hidden="1"/>
    <cellStyle name="백분율 5" xfId="6152" hidden="1"/>
    <cellStyle name="백분율 5" xfId="7292" hidden="1"/>
    <cellStyle name="백분율 5" xfId="7297" hidden="1"/>
    <cellStyle name="백분율 5" xfId="7316" hidden="1"/>
    <cellStyle name="백분율 5" xfId="6276" hidden="1"/>
    <cellStyle name="백분율 5" xfId="7306" hidden="1"/>
    <cellStyle name="백분율 5" xfId="7185" hidden="1"/>
    <cellStyle name="백분율 5" xfId="7194" hidden="1"/>
    <cellStyle name="백분율 5" xfId="6304" hidden="1"/>
    <cellStyle name="백분율 5" xfId="7341" hidden="1"/>
    <cellStyle name="백분율 5" xfId="7352" hidden="1"/>
    <cellStyle name="백분율 5" xfId="7357" hidden="1"/>
    <cellStyle name="백분율 5" xfId="7376" hidden="1"/>
    <cellStyle name="백분율 5" xfId="7326" hidden="1"/>
    <cellStyle name="백분율 5" xfId="7366" hidden="1"/>
    <cellStyle name="백분율 5" xfId="6253" hidden="1"/>
    <cellStyle name="백분율 5" xfId="6667" hidden="1"/>
    <cellStyle name="백분율 5" xfId="6880" hidden="1"/>
    <cellStyle name="백분율 5" xfId="6324" hidden="1"/>
    <cellStyle name="백분율 5" xfId="6894" hidden="1"/>
    <cellStyle name="백분율 5" xfId="6923" hidden="1"/>
    <cellStyle name="백분율 5" xfId="5263" hidden="1"/>
    <cellStyle name="백분율 5" xfId="6808" hidden="1"/>
    <cellStyle name="백분율 5" xfId="7112" hidden="1"/>
    <cellStyle name="백분율 5" xfId="2238" hidden="1"/>
    <cellStyle name="백분율 5" xfId="5741" hidden="1"/>
    <cellStyle name="백분율 5" xfId="5607" hidden="1"/>
    <cellStyle name="백분율 5" xfId="5711" hidden="1"/>
    <cellStyle name="백분율 5" xfId="5215" hidden="1"/>
    <cellStyle name="백분율 5" xfId="5942" hidden="1"/>
    <cellStyle name="백분율 5" xfId="5620" hidden="1"/>
    <cellStyle name="백분율 5" xfId="5498" hidden="1"/>
    <cellStyle name="백분율 5" xfId="5484" hidden="1"/>
    <cellStyle name="백분율 5" xfId="5958" hidden="1"/>
    <cellStyle name="백분율 5" xfId="5808" hidden="1"/>
    <cellStyle name="백분율 5" xfId="5819" hidden="1"/>
    <cellStyle name="백분율 5" xfId="5188" hidden="1"/>
    <cellStyle name="백분율 5" xfId="5921" hidden="1"/>
    <cellStyle name="백분율 5" xfId="5186" hidden="1"/>
    <cellStyle name="백분율 5" xfId="5456" hidden="1"/>
    <cellStyle name="백분율 5" xfId="5807" hidden="1"/>
    <cellStyle name="백분율 5" xfId="2218" hidden="1"/>
    <cellStyle name="백분율 5" xfId="5173" hidden="1"/>
    <cellStyle name="백분율 5" xfId="5386" hidden="1"/>
    <cellStyle name="백분율 5" xfId="2202" hidden="1"/>
    <cellStyle name="백분율 5" xfId="7406" hidden="1"/>
    <cellStyle name="백분율 5" xfId="7417" hidden="1"/>
    <cellStyle name="백분율 5" xfId="7422" hidden="1"/>
    <cellStyle name="백분율 5" xfId="7507" hidden="1"/>
    <cellStyle name="백분율 5" xfId="5144" hidden="1"/>
    <cellStyle name="백분율 5" xfId="7431" hidden="1"/>
    <cellStyle name="백분율 5" xfId="7572" hidden="1"/>
    <cellStyle name="백분율 5" xfId="7583" hidden="1"/>
    <cellStyle name="백분율 5" xfId="7588" hidden="1"/>
    <cellStyle name="백분율 5" xfId="7724" hidden="1"/>
    <cellStyle name="백분율 5" xfId="7735" hidden="1"/>
    <cellStyle name="백분율 5" xfId="7740" hidden="1"/>
    <cellStyle name="백분율 5" xfId="7821" hidden="1"/>
    <cellStyle name="백분율 5" xfId="7677" hidden="1"/>
    <cellStyle name="백분율 5" xfId="7749" hidden="1"/>
    <cellStyle name="백분율 5" xfId="7657" hidden="1"/>
    <cellStyle name="백분율 5" xfId="7525" hidden="1"/>
    <cellStyle name="백분율 5" xfId="7597" hidden="1"/>
    <cellStyle name="백분율 5" xfId="7848" hidden="1"/>
    <cellStyle name="백분율 5" xfId="7859" hidden="1"/>
    <cellStyle name="백분율 5" xfId="7864" hidden="1"/>
    <cellStyle name="백분율 5" xfId="7883" hidden="1"/>
    <cellStyle name="백분율 5" xfId="7837" hidden="1"/>
    <cellStyle name="백분율 5" xfId="7873" hidden="1"/>
    <cellStyle name="백분율 5" xfId="7828" hidden="1"/>
    <cellStyle name="백분율 5" xfId="7397" hidden="1"/>
    <cellStyle name="백분율 5" xfId="5833" hidden="1"/>
    <cellStyle name="백분율 5" xfId="7631" hidden="1"/>
    <cellStyle name="백분율 5" xfId="5898" hidden="1"/>
    <cellStyle name="백분율 5" xfId="7791" hidden="1"/>
    <cellStyle name="백분율 5" xfId="7563" hidden="1"/>
    <cellStyle name="백분율 5" xfId="7635" hidden="1"/>
    <cellStyle name="백분율 5" xfId="7473" hidden="1"/>
    <cellStyle name="백분율 5" xfId="7609" hidden="1"/>
    <cellStyle name="백분율 5" xfId="7608" hidden="1"/>
    <cellStyle name="백분율 5" xfId="7541" hidden="1"/>
    <cellStyle name="백분율 5" xfId="5169" hidden="1"/>
    <cellStyle name="백분율 5" xfId="7895" hidden="1"/>
    <cellStyle name="백분율 5" xfId="7900" hidden="1"/>
    <cellStyle name="백분율 5" xfId="7970" hidden="1"/>
    <cellStyle name="백분율 5" xfId="7565" hidden="1"/>
    <cellStyle name="백분율 5" xfId="7909" hidden="1"/>
    <cellStyle name="백분율 5" xfId="7759" hidden="1"/>
    <cellStyle name="백분율 5" xfId="7776" hidden="1"/>
    <cellStyle name="백분율 5" xfId="7449" hidden="1"/>
    <cellStyle name="백분율 5" xfId="8001" hidden="1"/>
    <cellStyle name="백분율 5" xfId="8012" hidden="1"/>
    <cellStyle name="백분율 5" xfId="8017" hidden="1"/>
    <cellStyle name="백분율 5" xfId="8036" hidden="1"/>
    <cellStyle name="백분율 5" xfId="7990" hidden="1"/>
    <cellStyle name="백분율 5" xfId="8026" hidden="1"/>
    <cellStyle name="백분율 5" xfId="7978" hidden="1"/>
    <cellStyle name="백분율 5" xfId="5897" hidden="1"/>
    <cellStyle name="백분율 5" xfId="7682" hidden="1"/>
    <cellStyle name="백분율 5" xfId="7392" hidden="1"/>
    <cellStyle name="백분율 5" xfId="7494" hidden="1"/>
    <cellStyle name="백분율 5" xfId="7946" hidden="1"/>
    <cellStyle name="백분율 5" xfId="5332" hidden="1"/>
    <cellStyle name="백분율 5" xfId="7444" hidden="1"/>
    <cellStyle name="백분율 5" xfId="7466" hidden="1"/>
    <cellStyle name="백분율 5" xfId="5453" hidden="1"/>
    <cellStyle name="백분율 5" xfId="5452" hidden="1"/>
    <cellStyle name="백분율 5" xfId="7705" hidden="1"/>
    <cellStyle name="백분율 5" xfId="2214" hidden="1"/>
    <cellStyle name="백분율 5" xfId="8052" hidden="1"/>
    <cellStyle name="백분율 5" xfId="8057" hidden="1"/>
    <cellStyle name="백분율 5" xfId="8113" hidden="1"/>
    <cellStyle name="백분율 5" xfId="7455" hidden="1"/>
    <cellStyle name="백분율 5" xfId="8066" hidden="1"/>
    <cellStyle name="백분율 5" xfId="7917" hidden="1"/>
    <cellStyle name="백분율 5" xfId="7932" hidden="1"/>
    <cellStyle name="백분율 5" xfId="7717" hidden="1"/>
    <cellStyle name="백분율 5" xfId="8143" hidden="1"/>
    <cellStyle name="백분율 5" xfId="8154" hidden="1"/>
    <cellStyle name="백분율 5" xfId="8159" hidden="1"/>
    <cellStyle name="백분율 5" xfId="8178" hidden="1"/>
    <cellStyle name="백분율 5" xfId="8130" hidden="1"/>
    <cellStyle name="백분율 5" xfId="8168" hidden="1"/>
    <cellStyle name="백분율 5" xfId="8121" hidden="1"/>
    <cellStyle name="백분율 5" xfId="7395" hidden="1"/>
    <cellStyle name="백분율 5" xfId="7519" hidden="1"/>
    <cellStyle name="백분율 5" xfId="5432" hidden="1"/>
    <cellStyle name="백분율 5" xfId="7543" hidden="1"/>
    <cellStyle name="백분율 5" xfId="8095" hidden="1"/>
    <cellStyle name="백분율 5" xfId="5823" hidden="1"/>
    <cellStyle name="백분율 5" xfId="7707" hidden="1"/>
    <cellStyle name="백분율 5" xfId="7784" hidden="1"/>
    <cellStyle name="백분율 5" xfId="5883" hidden="1"/>
    <cellStyle name="백분율 5" xfId="5454" hidden="1"/>
    <cellStyle name="백분율 5" xfId="7751" hidden="1"/>
    <cellStyle name="백분율 5" xfId="7719" hidden="1"/>
    <cellStyle name="백분율 5" xfId="8193" hidden="1"/>
    <cellStyle name="백분율 5" xfId="8198" hidden="1"/>
    <cellStyle name="백분율 5" xfId="8238" hidden="1"/>
    <cellStyle name="백분율 5" xfId="5341" hidden="1"/>
    <cellStyle name="백분율 5" xfId="8207" hidden="1"/>
    <cellStyle name="백분율 5" xfId="8070" hidden="1"/>
    <cellStyle name="백분율 5" xfId="8084" hidden="1"/>
    <cellStyle name="백분율 5" xfId="5381" hidden="1"/>
    <cellStyle name="백분율 5" xfId="8266" hidden="1"/>
    <cellStyle name="백분율 5" xfId="8277" hidden="1"/>
    <cellStyle name="백분율 5" xfId="8282" hidden="1"/>
    <cellStyle name="백분율 5" xfId="8301" hidden="1"/>
    <cellStyle name="백분율 5" xfId="8254" hidden="1"/>
    <cellStyle name="백분율 5" xfId="8291" hidden="1"/>
    <cellStyle name="백분율 5" xfId="8247" hidden="1"/>
    <cellStyle name="백분율 5" xfId="7632" hidden="1"/>
    <cellStyle name="백분율 5" xfId="7551" hidden="1"/>
    <cellStyle name="백분율 5" xfId="7493" hidden="1"/>
    <cellStyle name="백분율 5" xfId="5436" hidden="1"/>
    <cellStyle name="백분율 5" xfId="8222" hidden="1"/>
    <cellStyle name="백분율 5" xfId="7542" hidden="1"/>
    <cellStyle name="백분율 5" xfId="5597" hidden="1"/>
    <cellStyle name="백분율 5" xfId="7940" hidden="1"/>
    <cellStyle name="백분율 5" xfId="7639" hidden="1"/>
    <cellStyle name="백분율 5" xfId="5653" hidden="1"/>
    <cellStyle name="백분율 5" xfId="7910" hidden="1"/>
    <cellStyle name="백분율 5" xfId="5904" hidden="1"/>
    <cellStyle name="백분율 5" xfId="8313" hidden="1"/>
    <cellStyle name="백분율 5" xfId="8318" hidden="1"/>
    <cellStyle name="백분율 5" xfId="8337" hidden="1"/>
    <cellStyle name="백분율 5" xfId="5421" hidden="1"/>
    <cellStyle name="백분율 5" xfId="8327" hidden="1"/>
    <cellStyle name="백분율 5" xfId="8208" hidden="1"/>
    <cellStyle name="백분율 5" xfId="8217" hidden="1"/>
    <cellStyle name="백분율 5" xfId="5141" hidden="1"/>
    <cellStyle name="백분율 5" xfId="8353" hidden="1"/>
    <cellStyle name="백분율 5" xfId="8364" hidden="1"/>
    <cellStyle name="백분율 5" xfId="8369" hidden="1"/>
    <cellStyle name="백분율 5" xfId="8388" hidden="1"/>
    <cellStyle name="백분율 5" xfId="8345" hidden="1"/>
    <cellStyle name="백분율 5" xfId="8378" hidden="1"/>
    <cellStyle name="백분율 5" xfId="5609" hidden="1"/>
    <cellStyle name="백분율 5" xfId="7713" hidden="1"/>
    <cellStyle name="백분율 5" xfId="7912" hidden="1"/>
    <cellStyle name="백분율 5" xfId="7391" hidden="1"/>
    <cellStyle name="백분율 5" xfId="7926" hidden="1"/>
    <cellStyle name="백분율 5" xfId="7953" hidden="1"/>
    <cellStyle name="백분율 5" xfId="6232" hidden="1"/>
    <cellStyle name="백분율 5" xfId="7841" hidden="1"/>
    <cellStyle name="백분율 5" xfId="8136" hidden="1"/>
    <cellStyle name="백분율 5" xfId="6420" hidden="1"/>
    <cellStyle name="백분율 5" xfId="2241" hidden="1"/>
    <cellStyle name="백분율 5" xfId="5248" hidden="1"/>
    <cellStyle name="백분율 5" xfId="5509" hidden="1"/>
    <cellStyle name="백분율 5" xfId="2196" hidden="1"/>
    <cellStyle name="백분율 5" xfId="5699" hidden="1"/>
    <cellStyle name="백분율 5" xfId="5843" hidden="1"/>
    <cellStyle name="백분율 5" xfId="5291" hidden="1"/>
    <cellStyle name="백분율 5" xfId="5548" hidden="1"/>
    <cellStyle name="백분율 5" xfId="5200" hidden="1"/>
    <cellStyle name="백분율 5" xfId="5719" hidden="1"/>
    <cellStyle name="백분율 5" xfId="5717" hidden="1"/>
    <cellStyle name="백분율 5" xfId="6944" hidden="1"/>
    <cellStyle name="백분율 5" xfId="5702" hidden="1"/>
    <cellStyle name="백분율 5" xfId="6728" hidden="1"/>
    <cellStyle name="백분율 5" xfId="5301" hidden="1"/>
    <cellStyle name="백분율 5" xfId="5495" hidden="1"/>
    <cellStyle name="백분율 5" xfId="6014" hidden="1"/>
    <cellStyle name="백분율 5" xfId="6477" hidden="1"/>
    <cellStyle name="백분율 5" xfId="6098" hidden="1"/>
    <cellStyle name="백분율 5" xfId="6428" hidden="1"/>
    <cellStyle name="백분율 5" xfId="8414" hidden="1"/>
    <cellStyle name="백분율 5" xfId="8425" hidden="1"/>
    <cellStyle name="백분율 5" xfId="8430" hidden="1"/>
    <cellStyle name="백분율 5" xfId="8506" hidden="1"/>
    <cellStyle name="백분율 5" xfId="6618" hidden="1"/>
    <cellStyle name="백분율 5" xfId="8439" hidden="1"/>
    <cellStyle name="백분율 5" xfId="8559" hidden="1"/>
    <cellStyle name="백분율 5" xfId="8570" hidden="1"/>
    <cellStyle name="백분율 5" xfId="8575" hidden="1"/>
    <cellStyle name="백분율 5" xfId="8697" hidden="1"/>
    <cellStyle name="백분율 5" xfId="8708" hidden="1"/>
    <cellStyle name="백분율 5" xfId="8713" hidden="1"/>
    <cellStyle name="백분율 5" xfId="8788" hidden="1"/>
    <cellStyle name="백분율 5" xfId="8656" hidden="1"/>
    <cellStyle name="백분율 5" xfId="8722" hidden="1"/>
    <cellStyle name="백분율 5" xfId="8639" hidden="1"/>
    <cellStyle name="백분율 5" xfId="8522" hidden="1"/>
    <cellStyle name="백분율 5" xfId="8584" hidden="1"/>
    <cellStyle name="백분율 5" xfId="8812" hidden="1"/>
    <cellStyle name="백분율 5" xfId="8823" hidden="1"/>
    <cellStyle name="백분율 5" xfId="8828" hidden="1"/>
    <cellStyle name="백분율 5" xfId="8847" hidden="1"/>
    <cellStyle name="백분율 5" xfId="8804" hidden="1"/>
    <cellStyle name="백분율 5" xfId="8837" hidden="1"/>
    <cellStyle name="백분율 5" xfId="8795" hidden="1"/>
    <cellStyle name="백분율 5" xfId="8405" hidden="1"/>
    <cellStyle name="백분율 5" xfId="5492" hidden="1"/>
    <cellStyle name="백분율 5" xfId="8615" hidden="1"/>
    <cellStyle name="백분율 5" xfId="2265" hidden="1"/>
    <cellStyle name="백분율 5" xfId="8759" hidden="1"/>
    <cellStyle name="백분율 5" xfId="8551" hidden="1"/>
    <cellStyle name="백분율 5" xfId="8618" hidden="1"/>
    <cellStyle name="백분율 5" xfId="8476" hidden="1"/>
    <cellStyle name="백분율 5" xfId="8596" hidden="1"/>
    <cellStyle name="백분율 5" xfId="8595" hidden="1"/>
    <cellStyle name="백분율 5" xfId="8534" hidden="1"/>
    <cellStyle name="백분율 5" xfId="6316" hidden="1"/>
    <cellStyle name="백분율 5" xfId="8859" hidden="1"/>
    <cellStyle name="백분율 5" xfId="8864" hidden="1"/>
    <cellStyle name="백분율 5" xfId="8929" hidden="1"/>
    <cellStyle name="백분율 5" xfId="8553" hidden="1"/>
    <cellStyle name="백분율 5" xfId="8873" hidden="1"/>
    <cellStyle name="백분율 5" xfId="8731" hidden="1"/>
    <cellStyle name="백분율 5" xfId="8745" hidden="1"/>
    <cellStyle name="백분율 5" xfId="8455" hidden="1"/>
    <cellStyle name="백분율 5" xfId="8951" hidden="1"/>
    <cellStyle name="백분율 5" xfId="8962" hidden="1"/>
    <cellStyle name="백분율 5" xfId="8967" hidden="1"/>
    <cellStyle name="백분율 5" xfId="8986" hidden="1"/>
    <cellStyle name="백분율 5" xfId="8945" hidden="1"/>
    <cellStyle name="백분율 5" xfId="8976" hidden="1"/>
    <cellStyle name="백분율 5" xfId="8936" hidden="1"/>
    <cellStyle name="백분율 5" xfId="1820" hidden="1"/>
    <cellStyle name="백분율 5" xfId="8661" hidden="1"/>
    <cellStyle name="백분율 5" xfId="8400" hidden="1"/>
    <cellStyle name="백분율 5" xfId="8493" hidden="1"/>
    <cellStyle name="백분율 5" xfId="8906" hidden="1"/>
    <cellStyle name="백분율 5" xfId="6651" hidden="1"/>
    <cellStyle name="백분율 5" xfId="8451" hidden="1"/>
    <cellStyle name="백분율 5" xfId="8471" hidden="1"/>
    <cellStyle name="백분율 5" xfId="6954" hidden="1"/>
    <cellStyle name="백분율 5" xfId="6714" hidden="1"/>
    <cellStyle name="백분율 5" xfId="8678" hidden="1"/>
    <cellStyle name="백분율 5" xfId="5778" hidden="1"/>
    <cellStyle name="백분율 5" xfId="8997" hidden="1"/>
    <cellStyle name="백분율 5" xfId="9002" hidden="1"/>
    <cellStyle name="백분율 5" xfId="9053" hidden="1"/>
    <cellStyle name="백분율 5" xfId="8461" hidden="1"/>
    <cellStyle name="백분율 5" xfId="9011" hidden="1"/>
    <cellStyle name="백분율 5" xfId="8880" hidden="1"/>
    <cellStyle name="백분율 5" xfId="8894" hidden="1"/>
    <cellStyle name="백분율 5" xfId="8690" hidden="1"/>
    <cellStyle name="백분율 5" xfId="9075" hidden="1"/>
    <cellStyle name="백분율 5" xfId="9086" hidden="1"/>
    <cellStyle name="백분율 5" xfId="9091" hidden="1"/>
    <cellStyle name="백분율 5" xfId="9110" hidden="1"/>
    <cellStyle name="백분율 5" xfId="9066" hidden="1"/>
    <cellStyle name="백분율 5" xfId="9100" hidden="1"/>
    <cellStyle name="백분율 5" xfId="9060" hidden="1"/>
    <cellStyle name="백분율 5" xfId="8403" hidden="1"/>
    <cellStyle name="백분율 5" xfId="8516" hidden="1"/>
    <cellStyle name="백분율 5" xfId="6208" hidden="1"/>
    <cellStyle name="백분율 5" xfId="8536" hidden="1"/>
    <cellStyle name="백분율 5" xfId="9036" hidden="1"/>
    <cellStyle name="백분율 5" xfId="5949" hidden="1"/>
    <cellStyle name="백분율 5" xfId="8680" hidden="1"/>
    <cellStyle name="백분율 5" xfId="8753" hidden="1"/>
    <cellStyle name="백분율 5" xfId="5706" hidden="1"/>
    <cellStyle name="백분율 5" xfId="5328" hidden="1"/>
    <cellStyle name="백분율 5" xfId="8724" hidden="1"/>
    <cellStyle name="백분율 5" xfId="8692" hidden="1"/>
    <cellStyle name="백분율 5" xfId="9125" hidden="1"/>
    <cellStyle name="백분율 5" xfId="9130" hidden="1"/>
    <cellStyle name="백분율 5" xfId="9168" hidden="1"/>
    <cellStyle name="백분율 5" xfId="6314" hidden="1"/>
    <cellStyle name="백분율 5" xfId="9139" hidden="1"/>
    <cellStyle name="백분율 5" xfId="9014" hidden="1"/>
    <cellStyle name="백분율 5" xfId="9027" hidden="1"/>
    <cellStyle name="백분율 5" xfId="7236" hidden="1"/>
    <cellStyle name="백분율 5" xfId="9194" hidden="1"/>
    <cellStyle name="백분율 5" xfId="9205" hidden="1"/>
    <cellStyle name="백분율 5" xfId="9210" hidden="1"/>
    <cellStyle name="백분율 5" xfId="9229" hidden="1"/>
    <cellStyle name="백분율 5" xfId="9183" hidden="1"/>
    <cellStyle name="백분율 5" xfId="9219" hidden="1"/>
    <cellStyle name="백분율 5" xfId="9176" hidden="1"/>
    <cellStyle name="백분율 5" xfId="8616" hidden="1"/>
    <cellStyle name="백분율 5" xfId="8541" hidden="1"/>
    <cellStyle name="백분율 5" xfId="8492" hidden="1"/>
    <cellStyle name="백분율 5" xfId="6191" hidden="1"/>
    <cellStyle name="백분율 5" xfId="9154" hidden="1"/>
    <cellStyle name="백분율 5" xfId="8535" hidden="1"/>
    <cellStyle name="백분율 5" xfId="5389" hidden="1"/>
    <cellStyle name="백분율 5" xfId="8900" hidden="1"/>
    <cellStyle name="백분율 5" xfId="8621" hidden="1"/>
    <cellStyle name="백분율 5" xfId="5974" hidden="1"/>
    <cellStyle name="백분율 5" xfId="8874" hidden="1"/>
    <cellStyle name="백분율 5" xfId="5704" hidden="1"/>
    <cellStyle name="백분율 5" xfId="9241" hidden="1"/>
    <cellStyle name="백분율 5" xfId="9246" hidden="1"/>
    <cellStyle name="백분율 5" xfId="9265" hidden="1"/>
    <cellStyle name="백분율 5" xfId="6883" hidden="1"/>
    <cellStyle name="백분율 5" xfId="9255" hidden="1"/>
    <cellStyle name="백분율 5" xfId="9140" hidden="1"/>
    <cellStyle name="백분율 5" xfId="9149" hidden="1"/>
    <cellStyle name="백분율 5" xfId="5316" hidden="1"/>
    <cellStyle name="백분율 5" xfId="9278" hidden="1"/>
    <cellStyle name="백분율 5" xfId="9289" hidden="1"/>
    <cellStyle name="백분율 5" xfId="9294" hidden="1"/>
    <cellStyle name="백분율 5" xfId="9313" hidden="1"/>
    <cellStyle name="백분율 5" xfId="9272" hidden="1"/>
    <cellStyle name="백분율 5" xfId="9303" hidden="1"/>
    <cellStyle name="백분율 5" xfId="5827" hidden="1"/>
    <cellStyle name="백분율 5" xfId="8686" hidden="1"/>
    <cellStyle name="백분율 5" xfId="8876" hidden="1"/>
    <cellStyle name="백분율 5" xfId="8399" hidden="1"/>
    <cellStyle name="백분율 5" xfId="8889" hidden="1"/>
    <cellStyle name="백분율 5" xfId="8913" hidden="1"/>
    <cellStyle name="백분율 5" xfId="5156" hidden="1"/>
    <cellStyle name="백분율 5" xfId="8808" hidden="1"/>
    <cellStyle name="백분율 5" xfId="9070" hidden="1"/>
    <cellStyle name="백분율 5" xfId="7483" hidden="1"/>
    <cellStyle name="백분율 5" xfId="6579" hidden="1"/>
    <cellStyle name="백분율 5" xfId="5380" hidden="1"/>
    <cellStyle name="백분율 5" xfId="5289" hidden="1"/>
    <cellStyle name="백분율 5" xfId="6713" hidden="1"/>
    <cellStyle name="백분율 5" xfId="5964" hidden="1"/>
    <cellStyle name="백분율 5" xfId="5219" hidden="1"/>
    <cellStyle name="백분율 5" xfId="6581" hidden="1"/>
    <cellStyle name="백분율 5" xfId="5257" hidden="1"/>
    <cellStyle name="백분율 5" xfId="2279" hidden="1"/>
    <cellStyle name="백분율 5" xfId="2200" hidden="1"/>
    <cellStyle name="백분율 5" xfId="5508" hidden="1"/>
    <cellStyle name="백분율 5" xfId="7974" hidden="1"/>
    <cellStyle name="백분율 5" xfId="5963" hidden="1"/>
    <cellStyle name="백분율 5" xfId="7771" hidden="1"/>
    <cellStyle name="백분율 5" xfId="6588" hidden="1"/>
    <cellStyle name="백분율 5" xfId="5292" hidden="1"/>
    <cellStyle name="백분율 5" xfId="5464" hidden="1"/>
    <cellStyle name="백분율 5" xfId="7537" hidden="1"/>
    <cellStyle name="백분율 5" xfId="5575" hidden="1"/>
    <cellStyle name="백분율 5" xfId="7490" hidden="1"/>
    <cellStyle name="백분율 5" xfId="9336" hidden="1"/>
    <cellStyle name="백분율 5" xfId="9347" hidden="1"/>
    <cellStyle name="백분율 5" xfId="9352" hidden="1"/>
    <cellStyle name="백분율 5" xfId="9425" hidden="1"/>
    <cellStyle name="백분율 5" xfId="7668" hidden="1"/>
    <cellStyle name="백분율 5" xfId="9361" hidden="1"/>
    <cellStyle name="백분율 5" xfId="9476" hidden="1"/>
    <cellStyle name="백분율 5" xfId="9487" hidden="1"/>
    <cellStyle name="백분율 5" xfId="9492" hidden="1"/>
    <cellStyle name="백분율 5" xfId="9610" hidden="1"/>
    <cellStyle name="백분율 5" xfId="9621" hidden="1"/>
    <cellStyle name="백분율 5" xfId="9626" hidden="1"/>
    <cellStyle name="백분율 5" xfId="9699" hidden="1"/>
    <cellStyle name="백분율 5" xfId="9571" hidden="1"/>
    <cellStyle name="백분율 5" xfId="9635" hidden="1"/>
    <cellStyle name="백분율 5" xfId="9555" hidden="1"/>
    <cellStyle name="백분율 5" xfId="9441" hidden="1"/>
    <cellStyle name="백분율 5" xfId="9501" hidden="1"/>
    <cellStyle name="백분율 5" xfId="9721" hidden="1"/>
    <cellStyle name="백분율 5" xfId="9732" hidden="1"/>
    <cellStyle name="백분율 5" xfId="9737" hidden="1"/>
    <cellStyle name="백분율 5" xfId="9756" hidden="1"/>
    <cellStyle name="백분율 5" xfId="9715" hidden="1"/>
    <cellStyle name="백분율 5" xfId="9746" hidden="1"/>
    <cellStyle name="백분율 5" xfId="9706" hidden="1"/>
    <cellStyle name="백분율 5" xfId="9327" hidden="1"/>
    <cellStyle name="백분율 5" xfId="1807" hidden="1"/>
    <cellStyle name="백분율 5" xfId="9532" hidden="1"/>
    <cellStyle name="백분율 5" xfId="5556" hidden="1"/>
    <cellStyle name="백분율 5" xfId="9671" hidden="1"/>
    <cellStyle name="백분율 5" xfId="9468" hidden="1"/>
    <cellStyle name="백분율 5" xfId="9535" hidden="1"/>
    <cellStyle name="백분율 5" xfId="9398" hidden="1"/>
    <cellStyle name="백분율 5" xfId="9513" hidden="1"/>
    <cellStyle name="백분율 5" xfId="9512" hidden="1"/>
    <cellStyle name="백분율 5" xfId="9452" hidden="1"/>
    <cellStyle name="백분율 5" xfId="7384" hidden="1"/>
    <cellStyle name="백분율 5" xfId="9767" hidden="1"/>
    <cellStyle name="백분율 5" xfId="9772" hidden="1"/>
    <cellStyle name="백분율 5" xfId="9833" hidden="1"/>
    <cellStyle name="백분율 5" xfId="9470" hidden="1"/>
    <cellStyle name="백분율 5" xfId="9781" hidden="1"/>
    <cellStyle name="백분율 5" xfId="9643" hidden="1"/>
    <cellStyle name="백분율 5" xfId="9657" hidden="1"/>
    <cellStyle name="백분율 5" xfId="9377" hidden="1"/>
    <cellStyle name="백분율 5" xfId="9855" hidden="1"/>
    <cellStyle name="백분율 5" xfId="9866" hidden="1"/>
    <cellStyle name="백분율 5" xfId="9871" hidden="1"/>
    <cellStyle name="백분율 5" xfId="9890" hidden="1"/>
    <cellStyle name="백분율 5" xfId="9849" hidden="1"/>
    <cellStyle name="백분율 5" xfId="9880" hidden="1"/>
    <cellStyle name="백분율 5" xfId="9840" hidden="1"/>
    <cellStyle name="백분율 5" xfId="6800" hidden="1"/>
    <cellStyle name="백분율 5" xfId="9576" hidden="1"/>
    <cellStyle name="백분율 5" xfId="9322" hidden="1"/>
    <cellStyle name="백분율 5" xfId="9414" hidden="1"/>
    <cellStyle name="백분율 5" xfId="9811" hidden="1"/>
    <cellStyle name="백분율 5" xfId="7699" hidden="1"/>
    <cellStyle name="백분율 5" xfId="9373" hidden="1"/>
    <cellStyle name="백분율 5" xfId="9393" hidden="1"/>
    <cellStyle name="백분율 5" xfId="7983" hidden="1"/>
    <cellStyle name="백분율 5" xfId="7757" hidden="1"/>
    <cellStyle name="백분율 5" xfId="9592" hidden="1"/>
    <cellStyle name="백분율 5" xfId="5226" hidden="1"/>
    <cellStyle name="백분율 5" xfId="9901" hidden="1"/>
    <cellStyle name="백분율 5" xfId="9906" hidden="1"/>
    <cellStyle name="백분율 5" xfId="9954" hidden="1"/>
    <cellStyle name="백분율 5" xfId="9383" hidden="1"/>
    <cellStyle name="백분율 5" xfId="9915" hidden="1"/>
    <cellStyle name="백분율 5" xfId="9787" hidden="1"/>
    <cellStyle name="백분율 5" xfId="9799" hidden="1"/>
    <cellStyle name="백분율 5" xfId="9603" hidden="1"/>
    <cellStyle name="백분율 5" xfId="9972" hidden="1"/>
    <cellStyle name="백분율 5" xfId="9983" hidden="1"/>
    <cellStyle name="백분율 5" xfId="9988" hidden="1"/>
    <cellStyle name="백분율 5" xfId="10007" hidden="1"/>
    <cellStyle name="백분율 5" xfId="9966" hidden="1"/>
    <cellStyle name="백분율 5" xfId="9997" hidden="1"/>
    <cellStyle name="백분율 5" xfId="9961" hidden="1"/>
    <cellStyle name="백분율 5" xfId="9325" hidden="1"/>
    <cellStyle name="백분율 5" xfId="9435" hidden="1"/>
    <cellStyle name="백분율 5" xfId="5159" hidden="1"/>
    <cellStyle name="백분율 5" xfId="9454" hidden="1"/>
    <cellStyle name="백분율 5" xfId="9937" hidden="1"/>
    <cellStyle name="백분율 5" xfId="2199" hidden="1"/>
    <cellStyle name="백분율 5" xfId="9594" hidden="1"/>
    <cellStyle name="백분율 5" xfId="9665" hidden="1"/>
    <cellStyle name="백분율 5" xfId="5731" hidden="1"/>
    <cellStyle name="백분율 5" xfId="6798" hidden="1"/>
    <cellStyle name="백분율 5" xfId="9637" hidden="1"/>
    <cellStyle name="백분율 5" xfId="9605" hidden="1"/>
    <cellStyle name="백분율 5" xfId="10018" hidden="1"/>
    <cellStyle name="백분율 5" xfId="10023" hidden="1"/>
    <cellStyle name="백분율 5" xfId="10060" hidden="1"/>
    <cellStyle name="백분율 5" xfId="7383" hidden="1"/>
    <cellStyle name="백분율 5" xfId="10032" hidden="1"/>
    <cellStyle name="백분율 5" xfId="9918" hidden="1"/>
    <cellStyle name="백분율 5" xfId="9929" hidden="1"/>
    <cellStyle name="백분율 5" xfId="8258" hidden="1"/>
    <cellStyle name="백분율 5" xfId="10078" hidden="1"/>
    <cellStyle name="백분율 5" xfId="10089" hidden="1"/>
    <cellStyle name="백분율 5" xfId="10094" hidden="1"/>
    <cellStyle name="백분율 5" xfId="10113" hidden="1"/>
    <cellStyle name="백분율 5" xfId="10072" hidden="1"/>
    <cellStyle name="백분율 5" xfId="10103" hidden="1"/>
    <cellStyle name="백분율 5" xfId="10067" hidden="1"/>
    <cellStyle name="백분율 5" xfId="9533" hidden="1"/>
    <cellStyle name="백분율 5" xfId="9458" hidden="1"/>
    <cellStyle name="백분율 5" xfId="9413" hidden="1"/>
    <cellStyle name="백분율 5" xfId="5604" hidden="1"/>
    <cellStyle name="백분율 5" xfId="10046" hidden="1"/>
    <cellStyle name="백분율 5" xfId="9453" hidden="1"/>
    <cellStyle name="백분율 5" xfId="5551" hidden="1"/>
    <cellStyle name="백분율 5" xfId="9805" hidden="1"/>
    <cellStyle name="백분율 5" xfId="9538" hidden="1"/>
    <cellStyle name="백분율 5" xfId="5579" hidden="1"/>
    <cellStyle name="백분율 5" xfId="9782" hidden="1"/>
    <cellStyle name="백분율 5" xfId="5591" hidden="1"/>
    <cellStyle name="백분율 5" xfId="10124" hidden="1"/>
    <cellStyle name="백분율 5" xfId="10129" hidden="1"/>
    <cellStyle name="백분율 5" xfId="10148" hidden="1"/>
    <cellStyle name="백분율 5" xfId="7915" hidden="1"/>
    <cellStyle name="백분율 5" xfId="10138" hidden="1"/>
    <cellStyle name="백분율 5" xfId="10033" hidden="1"/>
    <cellStyle name="백분율 5" xfId="10042" hidden="1"/>
    <cellStyle name="백분율 5" xfId="6398" hidden="1"/>
    <cellStyle name="백분율 5" xfId="10161" hidden="1"/>
    <cellStyle name="백분율 5" xfId="10172" hidden="1"/>
    <cellStyle name="백분율 5" xfId="10177" hidden="1"/>
    <cellStyle name="백분율 5" xfId="10196" hidden="1"/>
    <cellStyle name="백분율 5" xfId="10155" hidden="1"/>
    <cellStyle name="백분율 5" xfId="10186"/>
    <cellStyle name="백분율 50" xfId="4007"/>
    <cellStyle name="백분율 51" xfId="4005"/>
    <cellStyle name="백분율 52" xfId="3996"/>
    <cellStyle name="백분율 53" xfId="4006"/>
    <cellStyle name="백분율 54" xfId="4030"/>
    <cellStyle name="백분율 55" xfId="4052"/>
    <cellStyle name="백분율 56" xfId="4061"/>
    <cellStyle name="백분율 57" xfId="4040"/>
    <cellStyle name="백분율 58" xfId="4229"/>
    <cellStyle name="백분율 59" xfId="4250"/>
    <cellStyle name="백분율 6" xfId="1849"/>
    <cellStyle name="백분율 60" xfId="4258"/>
    <cellStyle name="백분율 61" xfId="4238"/>
    <cellStyle name="백분율 62" xfId="4428"/>
    <cellStyle name="백분율 63" xfId="4426"/>
    <cellStyle name="백분율 64" xfId="4415"/>
    <cellStyle name="백분율 65" xfId="4427"/>
    <cellStyle name="백분율 66" xfId="4204"/>
    <cellStyle name="백분율 67" xfId="4202"/>
    <cellStyle name="백분율 68" xfId="4195"/>
    <cellStyle name="백분율 69" xfId="4203"/>
    <cellStyle name="백분율 7" xfId="1880"/>
    <cellStyle name="백분율 70" xfId="4444"/>
    <cellStyle name="백분율 71" xfId="4449"/>
    <cellStyle name="백분율 72" xfId="4452"/>
    <cellStyle name="백분율 73" xfId="4445"/>
    <cellStyle name="백분율 74" xfId="4503"/>
    <cellStyle name="백분율 75" xfId="4501"/>
    <cellStyle name="백분율 76" xfId="4499"/>
    <cellStyle name="백분율 77" xfId="4502"/>
    <cellStyle name="백분율 78" xfId="4430"/>
    <cellStyle name="백분율 79" xfId="3788"/>
    <cellStyle name="백분율 8" xfId="1897"/>
    <cellStyle name="백분율 80" xfId="3783"/>
    <cellStyle name="백분율 81" xfId="3587"/>
    <cellStyle name="백분율 82" xfId="4286"/>
    <cellStyle name="백분율 83" xfId="3704"/>
    <cellStyle name="백분율 84" xfId="4075"/>
    <cellStyle name="백분율 85" xfId="3966"/>
    <cellStyle name="백분율 86" xfId="3939"/>
    <cellStyle name="백분율 87" xfId="4137"/>
    <cellStyle name="백분율 88" xfId="3941"/>
    <cellStyle name="백분율 89" xfId="4356"/>
    <cellStyle name="백분율 9" xfId="1864"/>
    <cellStyle name="백분율 90" xfId="3934"/>
    <cellStyle name="백분율 91" xfId="3830"/>
    <cellStyle name="백분율 92" xfId="4348"/>
    <cellStyle name="백분율 93" xfId="3933"/>
    <cellStyle name="백분율 94" xfId="3532"/>
    <cellStyle name="백분율 95" xfId="3640"/>
    <cellStyle name="백분율 96" xfId="3537"/>
    <cellStyle name="백분율 97" xfId="3643"/>
    <cellStyle name="백분율 98" xfId="4619"/>
    <cellStyle name="백분율 99" xfId="4617"/>
    <cellStyle name="보통" xfId="16" builtinId="28" customBuiltin="1"/>
    <cellStyle name="뷭?_BOOKSHIP" xfId="517"/>
    <cellStyle name="설명 텍스트" xfId="23" builtinId="53" customBuiltin="1"/>
    <cellStyle name="셀 확인" xfId="21" builtinId="23" customBuiltin="1"/>
    <cellStyle name="숫자(R)" xfId="518"/>
    <cellStyle name="쉼표" xfId="49" builtinId="3" hidden="1"/>
    <cellStyle name="쉼표" xfId="83" builtinId="3" hidden="1"/>
    <cellStyle name="쉼표" xfId="100" builtinId="3" hidden="1"/>
    <cellStyle name="쉼표" xfId="80" builtinId="3" hidden="1"/>
    <cellStyle name="쉼표" xfId="589" builtinId="3" hidden="1"/>
    <cellStyle name="쉼표" xfId="620" builtinId="3" hidden="1"/>
    <cellStyle name="쉼표" xfId="637" builtinId="3" hidden="1"/>
    <cellStyle name="쉼표" xfId="617" builtinId="3" hidden="1"/>
    <cellStyle name="쉼표" xfId="946" builtinId="3" hidden="1"/>
    <cellStyle name="쉼표" xfId="682" builtinId="3" hidden="1"/>
    <cellStyle name="쉼표" xfId="933" builtinId="3" hidden="1"/>
    <cellStyle name="쉼표" xfId="569" builtinId="3" hidden="1"/>
    <cellStyle name="쉼표" xfId="977" builtinId="3" hidden="1"/>
    <cellStyle name="쉼표" xfId="1008" builtinId="3" hidden="1"/>
    <cellStyle name="쉼표" xfId="1025" builtinId="3" hidden="1"/>
    <cellStyle name="쉼표" xfId="1005" builtinId="3" hidden="1"/>
    <cellStyle name="쉼표" xfId="1365" builtinId="3" hidden="1"/>
    <cellStyle name="쉼표" xfId="1396" builtinId="3" hidden="1"/>
    <cellStyle name="쉼표" xfId="1413" builtinId="3" hidden="1"/>
    <cellStyle name="쉼표" xfId="1393" builtinId="3" hidden="1"/>
    <cellStyle name="쉼표" xfId="1722" builtinId="3" hidden="1"/>
    <cellStyle name="쉼표" xfId="1458" builtinId="3" hidden="1"/>
    <cellStyle name="쉼표" xfId="1709" builtinId="3" hidden="1"/>
    <cellStyle name="쉼표" xfId="1345" builtinId="3" hidden="1"/>
    <cellStyle name="쉼표" xfId="1334" builtinId="3" hidden="1"/>
    <cellStyle name="쉼표" xfId="1070" builtinId="3" hidden="1"/>
    <cellStyle name="쉼표" xfId="1321" builtinId="3" hidden="1"/>
    <cellStyle name="쉼표" xfId="957" builtinId="3" hidden="1"/>
    <cellStyle name="쉼표" xfId="1741" builtinId="3" hidden="1"/>
    <cellStyle name="쉼표" xfId="1746" builtinId="3" hidden="1"/>
    <cellStyle name="쉼표" xfId="1749" builtinId="3" hidden="1"/>
    <cellStyle name="쉼표" xfId="1745" builtinId="3" hidden="1"/>
    <cellStyle name="쉼표" xfId="1803" builtinId="3" hidden="1"/>
    <cellStyle name="쉼표" xfId="1754" builtinId="3" hidden="1"/>
    <cellStyle name="쉼표" xfId="1799" builtinId="3" hidden="1"/>
    <cellStyle name="쉼표" xfId="1733" builtinId="3" hidden="1"/>
    <cellStyle name="쉼표 [0]" xfId="1" builtinId="6"/>
    <cellStyle name="쉼표 [0] 2" xfId="119"/>
    <cellStyle name="쉼표 [0] 2 2" xfId="519"/>
    <cellStyle name="쉼표 [0] 3" xfId="520"/>
    <cellStyle name="쉼표 [0] 3 2" xfId="207"/>
    <cellStyle name="쉼표 [0] 4" xfId="521"/>
    <cellStyle name="쉼표 [0] 5" xfId="522"/>
    <cellStyle name="쉼표 [0] 6" xfId="1828"/>
    <cellStyle name="쉼표 10" xfId="176"/>
    <cellStyle name="쉼표 100" xfId="3859"/>
    <cellStyle name="쉼표 101" xfId="3932"/>
    <cellStyle name="쉼표 102" xfId="3589"/>
    <cellStyle name="쉼표 103" xfId="4325"/>
    <cellStyle name="쉼표 104" xfId="3638"/>
    <cellStyle name="쉼표 105" xfId="4239"/>
    <cellStyle name="쉼표 106" xfId="4620"/>
    <cellStyle name="쉼표 107" xfId="4318"/>
    <cellStyle name="쉼표 108" xfId="4607"/>
    <cellStyle name="쉼표 109" xfId="3838"/>
    <cellStyle name="쉼표 11" xfId="177"/>
    <cellStyle name="쉼표 110" xfId="3647"/>
    <cellStyle name="쉼표 111" xfId="4083"/>
    <cellStyle name="쉼표 112" xfId="4232"/>
    <cellStyle name="쉼표 113" xfId="3678"/>
    <cellStyle name="쉼표 114" xfId="4633"/>
    <cellStyle name="쉼표 115" xfId="4638"/>
    <cellStyle name="쉼표 116" xfId="4641"/>
    <cellStyle name="쉼표 117" xfId="4637"/>
    <cellStyle name="쉼표 118" xfId="4695"/>
    <cellStyle name="쉼표 119" xfId="4646"/>
    <cellStyle name="쉼표 12" xfId="186"/>
    <cellStyle name="쉼표 120" xfId="4691"/>
    <cellStyle name="쉼표 121" xfId="4625"/>
    <cellStyle name="쉼표 122" xfId="3565"/>
    <cellStyle name="쉼표 123" xfId="4171"/>
    <cellStyle name="쉼표 124" xfId="3622"/>
    <cellStyle name="쉼표 125" xfId="3599"/>
    <cellStyle name="쉼표 126" xfId="4397"/>
    <cellStyle name="쉼표 127" xfId="4580"/>
    <cellStyle name="쉼표 128" xfId="4237"/>
    <cellStyle name="쉼표 129" xfId="4321"/>
    <cellStyle name="쉼표 13" xfId="180"/>
    <cellStyle name="쉼표 130" xfId="4043"/>
    <cellStyle name="쉼표 131" xfId="4577"/>
    <cellStyle name="쉼표 132" xfId="1844"/>
    <cellStyle name="쉼표 133" xfId="3854"/>
    <cellStyle name="쉼표 134" xfId="3849"/>
    <cellStyle name="쉼표 135" xfId="4134"/>
    <cellStyle name="쉼표 136" xfId="4159"/>
    <cellStyle name="쉼표 137" xfId="3949"/>
    <cellStyle name="쉼표 138" xfId="4424"/>
    <cellStyle name="쉼표 139" xfId="4532"/>
    <cellStyle name="쉼표 14" xfId="1847"/>
    <cellStyle name="쉼표 140" xfId="3758"/>
    <cellStyle name="쉼표 141" xfId="3642"/>
    <cellStyle name="쉼표 142" xfId="4788"/>
    <cellStyle name="쉼표 143" xfId="4527"/>
    <cellStyle name="쉼표 144" xfId="4778"/>
    <cellStyle name="쉼표 145" xfId="4163"/>
    <cellStyle name="쉼표 146" xfId="3751"/>
    <cellStyle name="쉼표 147" xfId="4020"/>
    <cellStyle name="쉼표 148" xfId="4117"/>
    <cellStyle name="쉼표 149" xfId="3523"/>
    <cellStyle name="쉼표 15" xfId="1878"/>
    <cellStyle name="쉼표 150" xfId="4799"/>
    <cellStyle name="쉼표 151" xfId="4804"/>
    <cellStyle name="쉼표 152" xfId="4807"/>
    <cellStyle name="쉼표 153" xfId="4803"/>
    <cellStyle name="쉼표 154" xfId="4861"/>
    <cellStyle name="쉼표 155" xfId="4812"/>
    <cellStyle name="쉼표 156" xfId="4857"/>
    <cellStyle name="쉼표 157" xfId="4791"/>
    <cellStyle name="쉼표 158" xfId="3778"/>
    <cellStyle name="쉼표 159" xfId="3654"/>
    <cellStyle name="쉼표 16" xfId="1895"/>
    <cellStyle name="쉼표 160" xfId="3766"/>
    <cellStyle name="쉼표 161" xfId="3771"/>
    <cellStyle name="쉼표 162" xfId="4588"/>
    <cellStyle name="쉼표 163" xfId="4757"/>
    <cellStyle name="쉼표 164" xfId="3905"/>
    <cellStyle name="쉼표 165" xfId="4528"/>
    <cellStyle name="쉼표 166" xfId="3674"/>
    <cellStyle name="쉼표 167" xfId="4755"/>
    <cellStyle name="쉼표 168" xfId="4432"/>
    <cellStyle name="쉼표 169" xfId="4070"/>
    <cellStyle name="쉼표 17" xfId="1875"/>
    <cellStyle name="쉼표 170" xfId="3540"/>
    <cellStyle name="쉼표 171" xfId="3662"/>
    <cellStyle name="쉼표 172" xfId="4335"/>
    <cellStyle name="쉼표 173" xfId="4364"/>
    <cellStyle name="쉼표 174" xfId="4615"/>
    <cellStyle name="쉼표 175" xfId="4721"/>
    <cellStyle name="쉼표 176" xfId="3970"/>
    <cellStyle name="쉼표 177" xfId="1832"/>
    <cellStyle name="쉼표 178" xfId="4936"/>
    <cellStyle name="쉼표 179" xfId="4718"/>
    <cellStyle name="쉼표 18" xfId="2304"/>
    <cellStyle name="쉼표 180" xfId="4927"/>
    <cellStyle name="쉼표 181" xfId="3656"/>
    <cellStyle name="쉼표 182" xfId="3856"/>
    <cellStyle name="쉼표 183" xfId="3935"/>
    <cellStyle name="쉼표 184" xfId="4234"/>
    <cellStyle name="쉼표 185" xfId="4009"/>
    <cellStyle name="쉼표 186" xfId="4947"/>
    <cellStyle name="쉼표 187" xfId="4952"/>
    <cellStyle name="쉼표 188" xfId="4955"/>
    <cellStyle name="쉼표 189" xfId="4951"/>
    <cellStyle name="쉼표 19" xfId="2335"/>
    <cellStyle name="쉼표 190" xfId="5009"/>
    <cellStyle name="쉼표 191" xfId="4960"/>
    <cellStyle name="쉼표 192" xfId="5005"/>
    <cellStyle name="쉼표 193" xfId="4939"/>
    <cellStyle name="쉼표 194" xfId="4388"/>
    <cellStyle name="쉼표 195" xfId="3745"/>
    <cellStyle name="쉼표 196" xfId="3715"/>
    <cellStyle name="쉼표 197" xfId="4220"/>
    <cellStyle name="쉼표 198" xfId="4760"/>
    <cellStyle name="쉼표 199" xfId="4910"/>
    <cellStyle name="쉼표 2" xfId="122"/>
    <cellStyle name="쉼표 20" xfId="2352"/>
    <cellStyle name="쉼표 200" xfId="3952"/>
    <cellStyle name="쉼표 201" xfId="4719"/>
    <cellStyle name="쉼표 202" xfId="3731"/>
    <cellStyle name="쉼표 203" xfId="4909"/>
    <cellStyle name="쉼표 204" xfId="4623"/>
    <cellStyle name="쉼표 205" xfId="4346"/>
    <cellStyle name="쉼표 206" xfId="3792"/>
    <cellStyle name="쉼표 207" xfId="3739"/>
    <cellStyle name="쉼표 208" xfId="4539"/>
    <cellStyle name="쉼표 209" xfId="4563"/>
    <cellStyle name="쉼표 21" xfId="2332"/>
    <cellStyle name="쉼표 210" xfId="4784"/>
    <cellStyle name="쉼표 211" xfId="4885"/>
    <cellStyle name="쉼표 212" xfId="4025"/>
    <cellStyle name="쉼표 213" xfId="3805"/>
    <cellStyle name="쉼표 214" xfId="5051"/>
    <cellStyle name="쉼표 215" xfId="4884"/>
    <cellStyle name="쉼표 216" xfId="5047"/>
    <cellStyle name="쉼표 217" xfId="3743"/>
    <cellStyle name="쉼표 218" xfId="4379"/>
    <cellStyle name="쉼표 219" xfId="3687"/>
    <cellStyle name="쉼표 22" xfId="2661"/>
    <cellStyle name="쉼표 220" xfId="4116"/>
    <cellStyle name="쉼표 221" xfId="4073"/>
    <cellStyle name="쉼표 222" xfId="5061"/>
    <cellStyle name="쉼표 223" xfId="5066"/>
    <cellStyle name="쉼표 224" xfId="5069"/>
    <cellStyle name="쉼표 225" xfId="5065"/>
    <cellStyle name="쉼표 226" xfId="5123"/>
    <cellStyle name="쉼표 227" xfId="5074"/>
    <cellStyle name="쉼표 228" xfId="5119"/>
    <cellStyle name="쉼표 229" xfId="5053"/>
    <cellStyle name="쉼표 23" xfId="2397"/>
    <cellStyle name="쉼표 24" xfId="2648"/>
    <cellStyle name="쉼표 25" xfId="2284"/>
    <cellStyle name="쉼표 26" xfId="2692"/>
    <cellStyle name="쉼표 27" xfId="2723"/>
    <cellStyle name="쉼표 28" xfId="2740"/>
    <cellStyle name="쉼표 29" xfId="2720"/>
    <cellStyle name="쉼표 3" xfId="153"/>
    <cellStyle name="쉼표 30" xfId="3080"/>
    <cellStyle name="쉼표 31" xfId="3111"/>
    <cellStyle name="쉼표 32" xfId="3128"/>
    <cellStyle name="쉼표 33" xfId="3108"/>
    <cellStyle name="쉼표 34" xfId="3437"/>
    <cellStyle name="쉼표 35" xfId="3173"/>
    <cellStyle name="쉼표 36" xfId="3424"/>
    <cellStyle name="쉼표 37" xfId="3060"/>
    <cellStyle name="쉼표 38" xfId="3049"/>
    <cellStyle name="쉼표 39" xfId="2785"/>
    <cellStyle name="쉼표 4" xfId="170"/>
    <cellStyle name="쉼표 40" xfId="3036"/>
    <cellStyle name="쉼표 41" xfId="2672"/>
    <cellStyle name="쉼표 42" xfId="3456"/>
    <cellStyle name="쉼표 43" xfId="3461"/>
    <cellStyle name="쉼표 44" xfId="3464"/>
    <cellStyle name="쉼표 45" xfId="3460"/>
    <cellStyle name="쉼표 46" xfId="3518"/>
    <cellStyle name="쉼표 47" xfId="3469"/>
    <cellStyle name="쉼표 48" xfId="3514"/>
    <cellStyle name="쉼표 49" xfId="3448"/>
    <cellStyle name="쉼표 5" xfId="150"/>
    <cellStyle name="쉼표 50" xfId="3527"/>
    <cellStyle name="쉼표 51" xfId="3543"/>
    <cellStyle name="쉼표 52" xfId="3557"/>
    <cellStyle name="쉼표 53" xfId="3541"/>
    <cellStyle name="쉼표 54" xfId="3817"/>
    <cellStyle name="쉼표 55" xfId="3833"/>
    <cellStyle name="쉼표 56" xfId="3842"/>
    <cellStyle name="쉼표 57" xfId="3831"/>
    <cellStyle name="쉼표 58" xfId="4008"/>
    <cellStyle name="쉼표 59" xfId="3862"/>
    <cellStyle name="쉼표 6" xfId="178"/>
    <cellStyle name="쉼표 60" xfId="3997"/>
    <cellStyle name="쉼표 61" xfId="3808"/>
    <cellStyle name="쉼표 62" xfId="4028"/>
    <cellStyle name="쉼표 63" xfId="4050"/>
    <cellStyle name="쉼표 64" xfId="4059"/>
    <cellStyle name="쉼표 65" xfId="4047"/>
    <cellStyle name="쉼표 66" xfId="4227"/>
    <cellStyle name="쉼표 67" xfId="4248"/>
    <cellStyle name="쉼표 68" xfId="4256"/>
    <cellStyle name="쉼표 69" xfId="4246"/>
    <cellStyle name="쉼표 7" xfId="182"/>
    <cellStyle name="쉼표 70" xfId="4429"/>
    <cellStyle name="쉼표 71" xfId="4281"/>
    <cellStyle name="쉼표 72" xfId="4416"/>
    <cellStyle name="쉼표 73" xfId="4211"/>
    <cellStyle name="쉼표 74" xfId="4205"/>
    <cellStyle name="쉼표 75" xfId="4078"/>
    <cellStyle name="쉼표 76" xfId="4196"/>
    <cellStyle name="쉼표 77" xfId="4012"/>
    <cellStyle name="쉼표 78" xfId="4442"/>
    <cellStyle name="쉼표 79" xfId="4447"/>
    <cellStyle name="쉼표 8" xfId="185"/>
    <cellStyle name="쉼표 80" xfId="4450"/>
    <cellStyle name="쉼표 81" xfId="4446"/>
    <cellStyle name="쉼표 82" xfId="4504"/>
    <cellStyle name="쉼표 83" xfId="4455"/>
    <cellStyle name="쉼표 84" xfId="4500"/>
    <cellStyle name="쉼표 85" xfId="4434"/>
    <cellStyle name="쉼표 86" xfId="3836"/>
    <cellStyle name="쉼표 87" xfId="3790"/>
    <cellStyle name="쉼표 88" xfId="1835"/>
    <cellStyle name="쉼표 89" xfId="3570"/>
    <cellStyle name="쉼표 9" xfId="181"/>
    <cellStyle name="쉼표 90" xfId="3708"/>
    <cellStyle name="쉼표 91" xfId="4382"/>
    <cellStyle name="쉼표 92" xfId="3702"/>
    <cellStyle name="쉼표 93" xfId="4264"/>
    <cellStyle name="쉼표 94" xfId="4138"/>
    <cellStyle name="쉼표 95" xfId="4378"/>
    <cellStyle name="쉼표 96" xfId="3679"/>
    <cellStyle name="쉼표 97" xfId="3855"/>
    <cellStyle name="쉼표 98" xfId="4136"/>
    <cellStyle name="쉼표 99" xfId="4045"/>
    <cellStyle name="스타일 1" xfId="523"/>
    <cellStyle name="스타일 2" xfId="524"/>
    <cellStyle name="스타일 3" xfId="525"/>
    <cellStyle name="안건회계법인" xfId="526"/>
    <cellStyle name="연결된 셀" xfId="20" builtinId="24" customBuiltin="1"/>
    <cellStyle name="왼쪽2" xfId="527"/>
    <cellStyle name="요약" xfId="24" builtinId="25" customBuiltin="1"/>
    <cellStyle name="원" xfId="528"/>
    <cellStyle name="입력" xfId="17" builtinId="20" customBuiltin="1"/>
    <cellStyle name="자리수" xfId="529"/>
    <cellStyle name="자리수0" xfId="530"/>
    <cellStyle name="제목" xfId="9" builtinId="15" customBuiltin="1"/>
    <cellStyle name="제목 1" xfId="10" builtinId="16" customBuiltin="1"/>
    <cellStyle name="제목 2" xfId="11" builtinId="17" customBuiltin="1"/>
    <cellStyle name="제목 3" xfId="12" builtinId="18" customBuiltin="1"/>
    <cellStyle name="제목 4" xfId="13" builtinId="19" customBuiltin="1"/>
    <cellStyle name="제목 5" xfId="67"/>
    <cellStyle name="제목 6" xfId="68"/>
    <cellStyle name="제목 7" xfId="53"/>
    <cellStyle name="제목 8" xfId="121"/>
    <cellStyle name="좋음" xfId="14" builtinId="26" customBuiltin="1"/>
    <cellStyle name="중제목" xfId="531"/>
    <cellStyle name="중제목번호" xfId="532"/>
    <cellStyle name="지정되지 않음" xfId="533"/>
    <cellStyle name="출력" xfId="18" builtinId="21" customBuiltin="1"/>
    <cellStyle name="콤마 [0.00]" xfId="534"/>
    <cellStyle name="콤마 [0]_  종  합  " xfId="535"/>
    <cellStyle name="콤마 [1]" xfId="536"/>
    <cellStyle name="콤마 [2]" xfId="537"/>
    <cellStyle name="콤마[,]" xfId="538"/>
    <cellStyle name="콤마_  종  합  " xfId="539"/>
    <cellStyle name="통화" xfId="50" builtinId="4" hidden="1"/>
    <cellStyle name="통화" xfId="84" builtinId="4" hidden="1"/>
    <cellStyle name="통화" xfId="101" builtinId="4" hidden="1"/>
    <cellStyle name="통화" xfId="103" builtinId="4" hidden="1"/>
    <cellStyle name="통화" xfId="590" builtinId="4" hidden="1"/>
    <cellStyle name="통화" xfId="621" builtinId="4" hidden="1"/>
    <cellStyle name="통화" xfId="638" builtinId="4" hidden="1"/>
    <cellStyle name="통화" xfId="640" builtinId="4" hidden="1"/>
    <cellStyle name="통화" xfId="570" builtinId="4" hidden="1"/>
    <cellStyle name="통화" xfId="655" builtinId="4" hidden="1"/>
    <cellStyle name="통화" xfId="568" builtinId="4" hidden="1"/>
    <cellStyle name="통화" xfId="931" builtinId="4" hidden="1"/>
    <cellStyle name="통화" xfId="978" builtinId="4" hidden="1"/>
    <cellStyle name="통화" xfId="1009" builtinId="4" hidden="1"/>
    <cellStyle name="통화" xfId="1026" builtinId="4" hidden="1"/>
    <cellStyle name="통화" xfId="1028" builtinId="4" hidden="1"/>
    <cellStyle name="통화" xfId="1366" builtinId="4" hidden="1"/>
    <cellStyle name="통화" xfId="1397" builtinId="4" hidden="1"/>
    <cellStyle name="통화" xfId="1414" builtinId="4" hidden="1"/>
    <cellStyle name="통화" xfId="1416" builtinId="4" hidden="1"/>
    <cellStyle name="통화" xfId="1346" builtinId="4" hidden="1"/>
    <cellStyle name="통화" xfId="1431" builtinId="4" hidden="1"/>
    <cellStyle name="통화" xfId="1344" builtinId="4" hidden="1"/>
    <cellStyle name="통화" xfId="1707" builtinId="4" hidden="1"/>
    <cellStyle name="통화" xfId="958" builtinId="4" hidden="1"/>
    <cellStyle name="통화" xfId="1043" builtinId="4" hidden="1"/>
    <cellStyle name="통화" xfId="956" builtinId="4" hidden="1"/>
    <cellStyle name="통화" xfId="1319" builtinId="4" hidden="1"/>
    <cellStyle name="통화" xfId="1742" builtinId="4" hidden="1"/>
    <cellStyle name="통화" xfId="1747" builtinId="4" hidden="1"/>
    <cellStyle name="통화" xfId="1750" builtinId="4" hidden="1"/>
    <cellStyle name="통화" xfId="1752" builtinId="4" hidden="1"/>
    <cellStyle name="통화" xfId="1734" builtinId="4" hidden="1"/>
    <cellStyle name="통화" xfId="1753" builtinId="4" hidden="1"/>
    <cellStyle name="통화" xfId="1732" builtinId="4" hidden="1"/>
    <cellStyle name="통화" xfId="1797" builtinId="4" hidden="1"/>
    <cellStyle name="통화 [0㉝〸" xfId="540"/>
    <cellStyle name="통화 10" xfId="2305"/>
    <cellStyle name="통화 100" xfId="4251"/>
    <cellStyle name="통화 101" xfId="4605"/>
    <cellStyle name="통화 102" xfId="3575"/>
    <cellStyle name="통화 103" xfId="4347"/>
    <cellStyle name="통화 104" xfId="3938"/>
    <cellStyle name="통화 105" xfId="3538"/>
    <cellStyle name="통화 106" xfId="4634"/>
    <cellStyle name="통화 107" xfId="4639"/>
    <cellStyle name="통화 108" xfId="4642"/>
    <cellStyle name="통화 109" xfId="4644"/>
    <cellStyle name="통화 11" xfId="2336"/>
    <cellStyle name="통화 110" xfId="4626"/>
    <cellStyle name="통화 111" xfId="4645"/>
    <cellStyle name="통화 112" xfId="4624"/>
    <cellStyle name="통화 113" xfId="4689"/>
    <cellStyle name="통화 114" xfId="4120"/>
    <cellStyle name="통화 115" xfId="3967"/>
    <cellStyle name="통화 116" xfId="3802"/>
    <cellStyle name="통화 117" xfId="4244"/>
    <cellStyle name="통화 118" xfId="3521"/>
    <cellStyle name="통화 119" xfId="4145"/>
    <cellStyle name="통화 12" xfId="2353"/>
    <cellStyle name="통화 120" xfId="4039"/>
    <cellStyle name="통화 121" xfId="3900"/>
    <cellStyle name="통화 122" xfId="4081"/>
    <cellStyle name="통화 123" xfId="4055"/>
    <cellStyle name="통화 124" xfId="3837"/>
    <cellStyle name="통화 125" xfId="4558"/>
    <cellStyle name="통화 126" xfId="4553"/>
    <cellStyle name="통화 127" xfId="3561"/>
    <cellStyle name="통화 128" xfId="3915"/>
    <cellStyle name="통화 129" xfId="3950"/>
    <cellStyle name="통화 13" xfId="2355"/>
    <cellStyle name="통화 130" xfId="3785"/>
    <cellStyle name="통화 131" xfId="3858"/>
    <cellStyle name="통화 132" xfId="3571"/>
    <cellStyle name="통화 133" xfId="3556"/>
    <cellStyle name="통화 134" xfId="3919"/>
    <cellStyle name="통화 135" xfId="3671"/>
    <cellStyle name="통화 136" xfId="4324"/>
    <cellStyle name="통화 137" xfId="4776"/>
    <cellStyle name="통화 138" xfId="3576"/>
    <cellStyle name="통화 139" xfId="4548"/>
    <cellStyle name="통화 14" xfId="2285"/>
    <cellStyle name="통화 140" xfId="3847"/>
    <cellStyle name="통화 141" xfId="3794"/>
    <cellStyle name="통화 142" xfId="4800"/>
    <cellStyle name="통화 143" xfId="4805"/>
    <cellStyle name="통화 144" xfId="4808"/>
    <cellStyle name="통화 145" xfId="4810"/>
    <cellStyle name="통화 146" xfId="4792"/>
    <cellStyle name="통화 147" xfId="4811"/>
    <cellStyle name="통화 148" xfId="4790"/>
    <cellStyle name="통화 149" xfId="4855"/>
    <cellStyle name="통화 15" xfId="2370"/>
    <cellStyle name="통화 150" xfId="3664"/>
    <cellStyle name="통화 151" xfId="4283"/>
    <cellStyle name="통화 152" xfId="3712"/>
    <cellStyle name="통화 153" xfId="3641"/>
    <cellStyle name="통화 154" xfId="4209"/>
    <cellStyle name="통화 155" xfId="3659"/>
    <cellStyle name="통화 156" xfId="4350"/>
    <cellStyle name="통화 157" xfId="4371"/>
    <cellStyle name="통화 158" xfId="3593"/>
    <cellStyle name="통화 159" xfId="3930"/>
    <cellStyle name="통화 16" xfId="2283"/>
    <cellStyle name="통화 160" xfId="4242"/>
    <cellStyle name="통화 161" xfId="4743"/>
    <cellStyle name="통화 162" xfId="4738"/>
    <cellStyle name="통화 163" xfId="1841"/>
    <cellStyle name="통화 164" xfId="4368"/>
    <cellStyle name="통화 165" xfId="3685"/>
    <cellStyle name="통화 166" xfId="4387"/>
    <cellStyle name="통화 167" xfId="3839"/>
    <cellStyle name="통화 168" xfId="3598"/>
    <cellStyle name="통화 169" xfId="1836"/>
    <cellStyle name="통화 17" xfId="2646"/>
    <cellStyle name="통화 170" xfId="3691"/>
    <cellStyle name="통화 171" xfId="3732"/>
    <cellStyle name="통화 172" xfId="4531"/>
    <cellStyle name="통화 173" xfId="4925"/>
    <cellStyle name="통화 174" xfId="3586"/>
    <cellStyle name="통화 175" xfId="4735"/>
    <cellStyle name="통화 176" xfId="3962"/>
    <cellStyle name="통화 177" xfId="4278"/>
    <cellStyle name="통화 178" xfId="4948"/>
    <cellStyle name="통화 179" xfId="4953"/>
    <cellStyle name="통화 18" xfId="2693"/>
    <cellStyle name="통화 180" xfId="4956"/>
    <cellStyle name="통화 181" xfId="4958"/>
    <cellStyle name="통화 182" xfId="4940"/>
    <cellStyle name="통화 183" xfId="4959"/>
    <cellStyle name="통화 184" xfId="4938"/>
    <cellStyle name="통화 185" xfId="5003"/>
    <cellStyle name="통화 186" xfId="1833"/>
    <cellStyle name="통화 187" xfId="3548"/>
    <cellStyle name="통화 188" xfId="3723"/>
    <cellStyle name="통화 189" xfId="3755"/>
    <cellStyle name="통화 19" xfId="2724"/>
    <cellStyle name="통화 190" xfId="4330"/>
    <cellStyle name="통화 191" xfId="3740"/>
    <cellStyle name="통화 192" xfId="4551"/>
    <cellStyle name="통화 193" xfId="4570"/>
    <cellStyle name="통화 194" xfId="4201"/>
    <cellStyle name="통화 195" xfId="3689"/>
    <cellStyle name="통화 196" xfId="4326"/>
    <cellStyle name="통화 197" xfId="4901"/>
    <cellStyle name="통화 198" xfId="4897"/>
    <cellStyle name="통화 199" xfId="4031"/>
    <cellStyle name="통화 2" xfId="123" hidden="1"/>
    <cellStyle name="통화 2" xfId="175" hidden="1"/>
    <cellStyle name="통화 2" xfId="194" hidden="1"/>
    <cellStyle name="통화 2" xfId="192" hidden="1"/>
    <cellStyle name="통화 2" xfId="698" hidden="1"/>
    <cellStyle name="통화 2" xfId="709" hidden="1"/>
    <cellStyle name="통화 2" xfId="707" hidden="1"/>
    <cellStyle name="통화 2" xfId="929" hidden="1"/>
    <cellStyle name="통화 2" xfId="588" hidden="1"/>
    <cellStyle name="통화 2" xfId="920" hidden="1"/>
    <cellStyle name="통화 2" xfId="1086" hidden="1"/>
    <cellStyle name="통화 2" xfId="1097" hidden="1"/>
    <cellStyle name="통화 2" xfId="1095" hidden="1"/>
    <cellStyle name="통화 2" xfId="1474" hidden="1"/>
    <cellStyle name="통화 2" xfId="1485" hidden="1"/>
    <cellStyle name="통화 2" xfId="1483" hidden="1"/>
    <cellStyle name="통화 2" xfId="1705" hidden="1"/>
    <cellStyle name="통화 2" xfId="1364" hidden="1"/>
    <cellStyle name="통화 2" xfId="1696" hidden="1"/>
    <cellStyle name="통화 2" xfId="1317" hidden="1"/>
    <cellStyle name="통화 2" xfId="976" hidden="1"/>
    <cellStyle name="통화 2" xfId="1308" hidden="1"/>
    <cellStyle name="통화 2" xfId="1756" hidden="1"/>
    <cellStyle name="통화 2" xfId="1767" hidden="1"/>
    <cellStyle name="통화 2" xfId="1765" hidden="1"/>
    <cellStyle name="통화 2" xfId="1795" hidden="1"/>
    <cellStyle name="통화 2" xfId="1740" hidden="1"/>
    <cellStyle name="통화 2" xfId="1786" hidden="1"/>
    <cellStyle name="통화 2" xfId="1961" hidden="1"/>
    <cellStyle name="통화 2" xfId="1977" hidden="1"/>
    <cellStyle name="통화 2" xfId="1975" hidden="1"/>
    <cellStyle name="통화 2" xfId="2413" hidden="1"/>
    <cellStyle name="통화 2" xfId="2424" hidden="1"/>
    <cellStyle name="통화 2" xfId="2422" hidden="1"/>
    <cellStyle name="통화 2" xfId="2644" hidden="1"/>
    <cellStyle name="통화 2" xfId="2303" hidden="1"/>
    <cellStyle name="통화 2" xfId="2635" hidden="1"/>
    <cellStyle name="통화 2" xfId="2801" hidden="1"/>
    <cellStyle name="통화 2" xfId="2812" hidden="1"/>
    <cellStyle name="통화 2" xfId="2810" hidden="1"/>
    <cellStyle name="통화 2" xfId="3189" hidden="1"/>
    <cellStyle name="통화 2" xfId="3200" hidden="1"/>
    <cellStyle name="통화 2" xfId="3198" hidden="1"/>
    <cellStyle name="통화 2" xfId="3420" hidden="1"/>
    <cellStyle name="통화 2" xfId="3079" hidden="1"/>
    <cellStyle name="통화 2" xfId="3411" hidden="1"/>
    <cellStyle name="통화 2" xfId="3032" hidden="1"/>
    <cellStyle name="통화 2" xfId="2691" hidden="1"/>
    <cellStyle name="통화 2" xfId="3023" hidden="1"/>
    <cellStyle name="통화 2" xfId="3471" hidden="1"/>
    <cellStyle name="통화 2" xfId="3482" hidden="1"/>
    <cellStyle name="통화 2" xfId="3480" hidden="1"/>
    <cellStyle name="통화 2" xfId="3510" hidden="1"/>
    <cellStyle name="통화 2" xfId="3455" hidden="1"/>
    <cellStyle name="통화 2" xfId="3501" hidden="1"/>
    <cellStyle name="통화 2" xfId="3597" hidden="1"/>
    <cellStyle name="통화 2" xfId="3610" hidden="1"/>
    <cellStyle name="통화 2" xfId="3608" hidden="1"/>
    <cellStyle name="통화 2" xfId="3871" hidden="1"/>
    <cellStyle name="통화 2" xfId="3882" hidden="1"/>
    <cellStyle name="통화 2" xfId="3880" hidden="1"/>
    <cellStyle name="통화 2" xfId="3993" hidden="1"/>
    <cellStyle name="통화 2" xfId="3816" hidden="1"/>
    <cellStyle name="통화 2" xfId="3984" hidden="1"/>
    <cellStyle name="통화 2" xfId="4087" hidden="1"/>
    <cellStyle name="통화 2" xfId="4098" hidden="1"/>
    <cellStyle name="통화 2" xfId="4096" hidden="1"/>
    <cellStyle name="통화 2" xfId="4290" hidden="1"/>
    <cellStyle name="통화 2" xfId="4301" hidden="1"/>
    <cellStyle name="통화 2" xfId="4299" hidden="1"/>
    <cellStyle name="통화 2" xfId="4412" hidden="1"/>
    <cellStyle name="통화 2" xfId="4226" hidden="1"/>
    <cellStyle name="통화 2" xfId="4403" hidden="1"/>
    <cellStyle name="통화 2" xfId="4192" hidden="1"/>
    <cellStyle name="통화 2" xfId="4027" hidden="1"/>
    <cellStyle name="통화 2" xfId="4183" hidden="1"/>
    <cellStyle name="통화 2" xfId="4457" hidden="1"/>
    <cellStyle name="통화 2" xfId="4468" hidden="1"/>
    <cellStyle name="통화 2" xfId="4466" hidden="1"/>
    <cellStyle name="통화 2" xfId="4496" hidden="1"/>
    <cellStyle name="통화 2" xfId="4441" hidden="1"/>
    <cellStyle name="통화 2" xfId="4487" hidden="1"/>
    <cellStyle name="통화 2" xfId="4421" hidden="1"/>
    <cellStyle name="통화 2" xfId="4079" hidden="1"/>
    <cellStyle name="통화 2" xfId="3770" hidden="1"/>
    <cellStyle name="통화 2" xfId="4215" hidden="1"/>
    <cellStyle name="통화 2" xfId="3956" hidden="1"/>
    <cellStyle name="통화 2" xfId="4157" hidden="1"/>
    <cellStyle name="통화 2" xfId="3860" hidden="1"/>
    <cellStyle name="통화 2" xfId="3709" hidden="1"/>
    <cellStyle name="통화 2" xfId="4358" hidden="1"/>
    <cellStyle name="통화 2" xfId="3925" hidden="1"/>
    <cellStyle name="통화 2" xfId="4265" hidden="1"/>
    <cellStyle name="통화 2" xfId="3667" hidden="1"/>
    <cellStyle name="통화 2" xfId="3629" hidden="1"/>
    <cellStyle name="통화 2" xfId="4510" hidden="1"/>
    <cellStyle name="통화 2" xfId="4508" hidden="1"/>
    <cellStyle name="통화 2" xfId="4603" hidden="1"/>
    <cellStyle name="통화 2" xfId="3645" hidden="1"/>
    <cellStyle name="통화 2" xfId="4594" hidden="1"/>
    <cellStyle name="통화 2" xfId="3650" hidden="1"/>
    <cellStyle name="통화 2" xfId="3869" hidden="1"/>
    <cellStyle name="통화 2" xfId="3911" hidden="1"/>
    <cellStyle name="통화 2" xfId="4648" hidden="1"/>
    <cellStyle name="통화 2" xfId="4659" hidden="1"/>
    <cellStyle name="통화 2" xfId="4657" hidden="1"/>
    <cellStyle name="통화 2" xfId="4687" hidden="1"/>
    <cellStyle name="통화 2" xfId="4632" hidden="1"/>
    <cellStyle name="통화 2" xfId="4678" hidden="1"/>
    <cellStyle name="통화 2" xfId="4612" hidden="1"/>
    <cellStyle name="통화 2" xfId="3867" hidden="1"/>
    <cellStyle name="통화 2" xfId="3522" hidden="1"/>
    <cellStyle name="통화 2" xfId="4328" hidden="1"/>
    <cellStyle name="통화 2" xfId="3946" hidden="1"/>
    <cellStyle name="통화 2" xfId="4270" hidden="1"/>
    <cellStyle name="통화 2" xfId="3959" hidden="1"/>
    <cellStyle name="통화 2" xfId="3975" hidden="1"/>
    <cellStyle name="통화 2" xfId="4559" hidden="1"/>
    <cellStyle name="통화 2" xfId="3590" hidden="1"/>
    <cellStyle name="통화 2" xfId="3902" hidden="1"/>
    <cellStyle name="통화 2" xfId="1834" hidden="1"/>
    <cellStyle name="통화 2" xfId="1845" hidden="1"/>
    <cellStyle name="통화 2" xfId="4701" hidden="1"/>
    <cellStyle name="통화 2" xfId="4699" hidden="1"/>
    <cellStyle name="통화 2" xfId="4774" hidden="1"/>
    <cellStyle name="통화 2" xfId="1837" hidden="1"/>
    <cellStyle name="통화 2" xfId="4765" hidden="1"/>
    <cellStyle name="통화 2" xfId="3748" hidden="1"/>
    <cellStyle name="통화 2" xfId="3533" hidden="1"/>
    <cellStyle name="통화 2" xfId="4369" hidden="1"/>
    <cellStyle name="통화 2" xfId="4814" hidden="1"/>
    <cellStyle name="통화 2" xfId="4825" hidden="1"/>
    <cellStyle name="통화 2" xfId="4823" hidden="1"/>
    <cellStyle name="통화 2" xfId="4853" hidden="1"/>
    <cellStyle name="통화 2" xfId="4798" hidden="1"/>
    <cellStyle name="통화 2" xfId="4844" hidden="1"/>
    <cellStyle name="통화 2" xfId="4783" hidden="1"/>
    <cellStyle name="통화 2" xfId="3591" hidden="1"/>
    <cellStyle name="통화 2" xfId="4431" hidden="1"/>
    <cellStyle name="통화 2" xfId="4534" hidden="1"/>
    <cellStyle name="통화 2" xfId="3948" hidden="1"/>
    <cellStyle name="통화 2" xfId="3573" hidden="1"/>
    <cellStyle name="통화 2" xfId="4068" hidden="1"/>
    <cellStyle name="통화 2" xfId="4143" hidden="1"/>
    <cellStyle name="통화 2" xfId="4744" hidden="1"/>
    <cellStyle name="통화 2" xfId="4004" hidden="1"/>
    <cellStyle name="통화 2" xfId="4372" hidden="1"/>
    <cellStyle name="통화 2" xfId="3806" hidden="1"/>
    <cellStyle name="통화 2" xfId="4260" hidden="1"/>
    <cellStyle name="통화 2" xfId="4867" hidden="1"/>
    <cellStyle name="통화 2" xfId="4865" hidden="1"/>
    <cellStyle name="통화 2" xfId="4923" hidden="1"/>
    <cellStyle name="통화 2" xfId="3804" hidden="1"/>
    <cellStyle name="통화 2" xfId="4914" hidden="1"/>
    <cellStyle name="통화 2" xfId="3718" hidden="1"/>
    <cellStyle name="통화 2" xfId="3796" hidden="1"/>
    <cellStyle name="통화 2" xfId="4568" hidden="1"/>
    <cellStyle name="통화 2" xfId="4962" hidden="1"/>
    <cellStyle name="통화 2" xfId="4973" hidden="1"/>
    <cellStyle name="통화 2" xfId="4971" hidden="1"/>
    <cellStyle name="통화 2" xfId="5001" hidden="1"/>
    <cellStyle name="통화 2" xfId="4946" hidden="1"/>
    <cellStyle name="통화 2" xfId="4992" hidden="1"/>
    <cellStyle name="통화 2" xfId="4932" hidden="1"/>
    <cellStyle name="통화 2" xfId="4200" hidden="1"/>
    <cellStyle name="통화 2" xfId="4622" hidden="1"/>
    <cellStyle name="통화 2" xfId="4722" hidden="1"/>
    <cellStyle name="통화 2" xfId="4274" hidden="1"/>
    <cellStyle name="통화 2" xfId="3623" hidden="1"/>
    <cellStyle name="통화 2" xfId="4071" hidden="1"/>
    <cellStyle name="통화 2" xfId="3660" hidden="1"/>
    <cellStyle name="통화 2" xfId="4902" hidden="1"/>
    <cellStyle name="통화 2" xfId="3940" hidden="1"/>
    <cellStyle name="통화 2" xfId="4571" hidden="1"/>
    <cellStyle name="통화 2" xfId="3711" hidden="1"/>
    <cellStyle name="통화 2" xfId="4231" hidden="1"/>
    <cellStyle name="통화 2" xfId="5015" hidden="1"/>
    <cellStyle name="통화 2" xfId="5013" hidden="1"/>
    <cellStyle name="통화 2" xfId="5043" hidden="1"/>
    <cellStyle name="통화 2" xfId="4384" hidden="1"/>
    <cellStyle name="통화 2" xfId="5034" hidden="1"/>
    <cellStyle name="통화 2" xfId="3974" hidden="1"/>
    <cellStyle name="통화 2" xfId="4385" hidden="1"/>
    <cellStyle name="통화 2" xfId="4748" hidden="1"/>
    <cellStyle name="통화 2" xfId="5076" hidden="1"/>
    <cellStyle name="통화 2" xfId="5087" hidden="1"/>
    <cellStyle name="통화 2" xfId="5085" hidden="1"/>
    <cellStyle name="통화 2" xfId="5115" hidden="1"/>
    <cellStyle name="통화 2" xfId="5060" hidden="1"/>
    <cellStyle name="통화 2" xfId="5106" hidden="1"/>
    <cellStyle name="통화 2" xfId="1826" hidden="1"/>
    <cellStyle name="통화 2" xfId="1992" hidden="1"/>
    <cellStyle name="통화 2" xfId="1994" hidden="1"/>
    <cellStyle name="통화 2" xfId="5391" hidden="1"/>
    <cellStyle name="통화 2" xfId="5402" hidden="1"/>
    <cellStyle name="통화 2" xfId="5400" hidden="1"/>
    <cellStyle name="통화 2" xfId="5543" hidden="1"/>
    <cellStyle name="통화 2" xfId="5327" hidden="1"/>
    <cellStyle name="통화 2" xfId="5534" hidden="1"/>
    <cellStyle name="통화 2" xfId="5624" hidden="1"/>
    <cellStyle name="통화 2" xfId="5635" hidden="1"/>
    <cellStyle name="통화 2" xfId="5633" hidden="1"/>
    <cellStyle name="통화 2" xfId="5854" hidden="1"/>
    <cellStyle name="통화 2" xfId="5865" hidden="1"/>
    <cellStyle name="통화 2" xfId="5863" hidden="1"/>
    <cellStyle name="통화 2" xfId="5998" hidden="1"/>
    <cellStyle name="통화 2" xfId="5792" hidden="1"/>
    <cellStyle name="통화 2" xfId="5989" hidden="1"/>
    <cellStyle name="통화 2" xfId="5763" hidden="1"/>
    <cellStyle name="통화 2" xfId="5568" hidden="1"/>
    <cellStyle name="통화 2" xfId="5754" hidden="1"/>
    <cellStyle name="통화 2" xfId="6019" hidden="1"/>
    <cellStyle name="통화 2" xfId="6030" hidden="1"/>
    <cellStyle name="통화 2" xfId="6028" hidden="1"/>
    <cellStyle name="통화 2" xfId="6058" hidden="1"/>
    <cellStyle name="통화 2" xfId="6013" hidden="1"/>
    <cellStyle name="통화 2" xfId="6049" hidden="1"/>
    <cellStyle name="통화 2" xfId="6118" hidden="1"/>
    <cellStyle name="통화 2" xfId="6130" hidden="1"/>
    <cellStyle name="통화 2" xfId="6128" hidden="1"/>
    <cellStyle name="통화 2" xfId="6339" hidden="1"/>
    <cellStyle name="통화 2" xfId="6350" hidden="1"/>
    <cellStyle name="통화 2" xfId="6348" hidden="1"/>
    <cellStyle name="통화 2" xfId="6447" hidden="1"/>
    <cellStyle name="통화 2" xfId="6303" hidden="1"/>
    <cellStyle name="통화 2" xfId="6438" hidden="1"/>
    <cellStyle name="통화 2" xfId="6514" hidden="1"/>
    <cellStyle name="통화 2" xfId="6525" hidden="1"/>
    <cellStyle name="통화 2" xfId="6523" hidden="1"/>
    <cellStyle name="통화 2" xfId="6676" hidden="1"/>
    <cellStyle name="통화 2" xfId="6687" hidden="1"/>
    <cellStyle name="통화 2" xfId="6685" hidden="1"/>
    <cellStyle name="통화 2" xfId="6785" hidden="1"/>
    <cellStyle name="통화 2" xfId="6632" hidden="1"/>
    <cellStyle name="통화 2" xfId="6776" hidden="1"/>
    <cellStyle name="통화 2" xfId="6608" hidden="1"/>
    <cellStyle name="통화 2" xfId="6470" hidden="1"/>
    <cellStyle name="통화 2" xfId="6599" hidden="1"/>
    <cellStyle name="통화 2" xfId="6813" hidden="1"/>
    <cellStyle name="통화 2" xfId="6824" hidden="1"/>
    <cellStyle name="통화 2" xfId="6822" hidden="1"/>
    <cellStyle name="통화 2" xfId="6852" hidden="1"/>
    <cellStyle name="통화 2" xfId="6806" hidden="1"/>
    <cellStyle name="통화 2" xfId="6843" hidden="1"/>
    <cellStyle name="통화 2" xfId="6793" hidden="1"/>
    <cellStyle name="통화 2" xfId="6508" hidden="1"/>
    <cellStyle name="통화 2" xfId="6266" hidden="1"/>
    <cellStyle name="통화 2" xfId="6622" hidden="1"/>
    <cellStyle name="통화 2" xfId="6413" hidden="1"/>
    <cellStyle name="통화 2" xfId="6576" hidden="1"/>
    <cellStyle name="통화 2" xfId="6329" hidden="1"/>
    <cellStyle name="통화 2" xfId="6212" hidden="1"/>
    <cellStyle name="통화 2" xfId="6736" hidden="1"/>
    <cellStyle name="통화 2" xfId="6389" hidden="1"/>
    <cellStyle name="통화 2" xfId="6658" hidden="1"/>
    <cellStyle name="통화 2" xfId="6178" hidden="1"/>
    <cellStyle name="통화 2" xfId="6149" hidden="1"/>
    <cellStyle name="통화 2" xfId="6861" hidden="1"/>
    <cellStyle name="통화 2" xfId="6859" hidden="1"/>
    <cellStyle name="통화 2" xfId="6942" hidden="1"/>
    <cellStyle name="통화 2" xfId="6161" hidden="1"/>
    <cellStyle name="통화 2" xfId="6933" hidden="1"/>
    <cellStyle name="통화 2" xfId="6164" hidden="1"/>
    <cellStyle name="통화 2" xfId="6337" hidden="1"/>
    <cellStyle name="통화 2" xfId="6376" hidden="1"/>
    <cellStyle name="통화 2" xfId="6973" hidden="1"/>
    <cellStyle name="통화 2" xfId="6984" hidden="1"/>
    <cellStyle name="통화 2" xfId="6982" hidden="1"/>
    <cellStyle name="통화 2" xfId="7012" hidden="1"/>
    <cellStyle name="통화 2" xfId="6964" hidden="1"/>
    <cellStyle name="통화 2" xfId="7003" hidden="1"/>
    <cellStyle name="통화 2" xfId="6949" hidden="1"/>
    <cellStyle name="통화 2" xfId="6335" hidden="1"/>
    <cellStyle name="통화 2" xfId="6066" hidden="1"/>
    <cellStyle name="통화 2" xfId="6711" hidden="1"/>
    <cellStyle name="통화 2" xfId="6404" hidden="1"/>
    <cellStyle name="통화 2" xfId="6662" hidden="1"/>
    <cellStyle name="통화 2" xfId="6416" hidden="1"/>
    <cellStyle name="통화 2" xfId="6430" hidden="1"/>
    <cellStyle name="통화 2" xfId="6905" hidden="1"/>
    <cellStyle name="통화 2" xfId="6112" hidden="1"/>
    <cellStyle name="통화 2" xfId="6370" hidden="1"/>
    <cellStyle name="통화 2" xfId="2259" hidden="1"/>
    <cellStyle name="통화 2" xfId="1915" hidden="1"/>
    <cellStyle name="통화 2" xfId="7024" hidden="1"/>
    <cellStyle name="통화 2" xfId="7022" hidden="1"/>
    <cellStyle name="통화 2" xfId="7091" hidden="1"/>
    <cellStyle name="통화 2" xfId="2256" hidden="1"/>
    <cellStyle name="통화 2" xfId="7082" hidden="1"/>
    <cellStyle name="통화 2" xfId="6248" hidden="1"/>
    <cellStyle name="통화 2" xfId="6072" hidden="1"/>
    <cellStyle name="통화 2" xfId="6746" hidden="1"/>
    <cellStyle name="통화 2" xfId="7117" hidden="1"/>
    <cellStyle name="통화 2" xfId="7128" hidden="1"/>
    <cellStyle name="통화 2" xfId="7126" hidden="1"/>
    <cellStyle name="통화 2" xfId="7156" hidden="1"/>
    <cellStyle name="통화 2" xfId="7108" hidden="1"/>
    <cellStyle name="통화 2" xfId="7147" hidden="1"/>
    <cellStyle name="통화 2" xfId="7098" hidden="1"/>
    <cellStyle name="통화 2" xfId="6113" hidden="1"/>
    <cellStyle name="통화 2" xfId="6799" hidden="1"/>
    <cellStyle name="통화 2" xfId="6882" hidden="1"/>
    <cellStyle name="통화 2" xfId="6406" hidden="1"/>
    <cellStyle name="통화 2" xfId="6099" hidden="1"/>
    <cellStyle name="통화 2" xfId="6500" hidden="1"/>
    <cellStyle name="통화 2" xfId="6562" hidden="1"/>
    <cellStyle name="통화 2" xfId="7063" hidden="1"/>
    <cellStyle name="통화 2" xfId="6454" hidden="1"/>
    <cellStyle name="통화 2" xfId="6748" hidden="1"/>
    <cellStyle name="통화 2" xfId="6294" hidden="1"/>
    <cellStyle name="통화 2" xfId="6653" hidden="1"/>
    <cellStyle name="통화 2" xfId="7167" hidden="1"/>
    <cellStyle name="통화 2" xfId="7165" hidden="1"/>
    <cellStyle name="통화 2" xfId="7217" hidden="1"/>
    <cellStyle name="통화 2" xfId="6293" hidden="1"/>
    <cellStyle name="통화 2" xfId="7208" hidden="1"/>
    <cellStyle name="통화 2" xfId="6220" hidden="1"/>
    <cellStyle name="통화 2" xfId="6287" hidden="1"/>
    <cellStyle name="통화 2" xfId="6912" hidden="1"/>
    <cellStyle name="통화 2" xfId="7243" hidden="1"/>
    <cellStyle name="통화 2" xfId="7254" hidden="1"/>
    <cellStyle name="통화 2" xfId="7252" hidden="1"/>
    <cellStyle name="통화 2" xfId="7282" hidden="1"/>
    <cellStyle name="통화 2" xfId="7234" hidden="1"/>
    <cellStyle name="통화 2" xfId="7273" hidden="1"/>
    <cellStyle name="통화 2" xfId="7225" hidden="1"/>
    <cellStyle name="통화 2" xfId="6614" hidden="1"/>
    <cellStyle name="통화 2" xfId="6957" hidden="1"/>
    <cellStyle name="통화 2" xfId="7043" hidden="1"/>
    <cellStyle name="통화 2" xfId="6664" hidden="1"/>
    <cellStyle name="통화 2" xfId="6143" hidden="1"/>
    <cellStyle name="통화 2" xfId="6502" hidden="1"/>
    <cellStyle name="통화 2" xfId="6172" hidden="1"/>
    <cellStyle name="통화 2" xfId="7196" hidden="1"/>
    <cellStyle name="통화 2" xfId="6399" hidden="1"/>
    <cellStyle name="통화 2" xfId="6913" hidden="1"/>
    <cellStyle name="통화 2" xfId="6214" hidden="1"/>
    <cellStyle name="통화 2" xfId="6635" hidden="1"/>
    <cellStyle name="통화 2" xfId="7290" hidden="1"/>
    <cellStyle name="통화 2" xfId="7288" hidden="1"/>
    <cellStyle name="통화 2" xfId="7318" hidden="1"/>
    <cellStyle name="통화 2" xfId="6759" hidden="1"/>
    <cellStyle name="통화 2" xfId="7309" hidden="1"/>
    <cellStyle name="통화 2" xfId="6429" hidden="1"/>
    <cellStyle name="통화 2" xfId="6760" hidden="1"/>
    <cellStyle name="통화 2" xfId="7067" hidden="1"/>
    <cellStyle name="통화 2" xfId="7339" hidden="1"/>
    <cellStyle name="통화 2" xfId="7350" hidden="1"/>
    <cellStyle name="통화 2" xfId="7348" hidden="1"/>
    <cellStyle name="통화 2" xfId="7378" hidden="1"/>
    <cellStyle name="통화 2" xfId="7328" hidden="1"/>
    <cellStyle name="통화 2" xfId="7369" hidden="1"/>
    <cellStyle name="통화 2" xfId="6709" hidden="1"/>
    <cellStyle name="통화 2" xfId="7237" hidden="1"/>
    <cellStyle name="통화 2" xfId="7239" hidden="1"/>
    <cellStyle name="통화 2" xfId="6279" hidden="1"/>
    <cellStyle name="통화 2" xfId="6104" hidden="1"/>
    <cellStyle name="통화 2" xfId="5546" hidden="1"/>
    <cellStyle name="통화 2" xfId="5261" hidden="1"/>
    <cellStyle name="통화 2" xfId="6610" hidden="1"/>
    <cellStyle name="통화 2" xfId="5270" hidden="1"/>
    <cellStyle name="통화 2" xfId="5247" hidden="1"/>
    <cellStyle name="통화 2" xfId="5976" hidden="1"/>
    <cellStyle name="통화 2" xfId="5246" hidden="1"/>
    <cellStyle name="통화 2" xfId="5798" hidden="1"/>
    <cellStyle name="통화 2" xfId="5487" hidden="1"/>
    <cellStyle name="통화 2" xfId="5710" hidden="1"/>
    <cellStyle name="통화 2" xfId="5387" hidden="1"/>
    <cellStyle name="통화 2" xfId="5954" hidden="1"/>
    <cellStyle name="통화 2" xfId="5925" hidden="1"/>
    <cellStyle name="통화 2" xfId="5229" hidden="1"/>
    <cellStyle name="통화 2" xfId="5748" hidden="1"/>
    <cellStyle name="통화 2" xfId="5959" hidden="1"/>
    <cellStyle name="통화 2" xfId="5924" hidden="1"/>
    <cellStyle name="통화 2" xfId="5187" hidden="1"/>
    <cellStyle name="통화 2" xfId="5923" hidden="1"/>
    <cellStyle name="통화 2" xfId="5918" hidden="1"/>
    <cellStyle name="통화 2" xfId="5690" hidden="1"/>
    <cellStyle name="통화 2" xfId="5355" hidden="1"/>
    <cellStyle name="통화 2" xfId="5353" hidden="1"/>
    <cellStyle name="통화 2" xfId="5619" hidden="1"/>
    <cellStyle name="통화 2" xfId="5172" hidden="1"/>
    <cellStyle name="통화 2" xfId="7404" hidden="1"/>
    <cellStyle name="통화 2" xfId="7415" hidden="1"/>
    <cellStyle name="통화 2" xfId="7413" hidden="1"/>
    <cellStyle name="통화 2" xfId="7509" hidden="1"/>
    <cellStyle name="통화 2" xfId="5142" hidden="1"/>
    <cellStyle name="통화 2" xfId="7500" hidden="1"/>
    <cellStyle name="통화 2" xfId="7570" hidden="1"/>
    <cellStyle name="통화 2" xfId="7581" hidden="1"/>
    <cellStyle name="통화 2" xfId="7579" hidden="1"/>
    <cellStyle name="통화 2" xfId="7722" hidden="1"/>
    <cellStyle name="통화 2" xfId="7733" hidden="1"/>
    <cellStyle name="통화 2" xfId="7731" hidden="1"/>
    <cellStyle name="통화 2" xfId="7823" hidden="1"/>
    <cellStyle name="통화 2" xfId="7681" hidden="1"/>
    <cellStyle name="통화 2" xfId="7814" hidden="1"/>
    <cellStyle name="통화 2" xfId="7659" hidden="1"/>
    <cellStyle name="통화 2" xfId="7530" hidden="1"/>
    <cellStyle name="통화 2" xfId="7650" hidden="1"/>
    <cellStyle name="통화 2" xfId="7846" hidden="1"/>
    <cellStyle name="통화 2" xfId="7857" hidden="1"/>
    <cellStyle name="통화 2" xfId="7855" hidden="1"/>
    <cellStyle name="통화 2" xfId="7885" hidden="1"/>
    <cellStyle name="통화 2" xfId="7839" hidden="1"/>
    <cellStyle name="통화 2" xfId="7876" hidden="1"/>
    <cellStyle name="통화 2" xfId="7829" hidden="1"/>
    <cellStyle name="통화 2" xfId="7564" hidden="1"/>
    <cellStyle name="통화 2" xfId="5150" hidden="1"/>
    <cellStyle name="통화 2" xfId="7671" hidden="1"/>
    <cellStyle name="통화 2" xfId="7476" hidden="1"/>
    <cellStyle name="통화 2" xfId="7630" hidden="1"/>
    <cellStyle name="통화 2" xfId="7394" hidden="1"/>
    <cellStyle name="통화 2" xfId="5661" hidden="1"/>
    <cellStyle name="통화 2" xfId="7778" hidden="1"/>
    <cellStyle name="통화 2" xfId="7454" hidden="1"/>
    <cellStyle name="통화 2" xfId="7704" hidden="1"/>
    <cellStyle name="통화 2" xfId="2252" hidden="1"/>
    <cellStyle name="통화 2" xfId="5903" hidden="1"/>
    <cellStyle name="통화 2" xfId="7893" hidden="1"/>
    <cellStyle name="통화 2" xfId="7891" hidden="1"/>
    <cellStyle name="통화 2" xfId="7972" hidden="1"/>
    <cellStyle name="통화 2" xfId="5806" hidden="1"/>
    <cellStyle name="통화 2" xfId="7963" hidden="1"/>
    <cellStyle name="통화 2" xfId="5167" hidden="1"/>
    <cellStyle name="통화 2" xfId="7402" hidden="1"/>
    <cellStyle name="통화 2" xfId="7441" hidden="1"/>
    <cellStyle name="통화 2" xfId="7999" hidden="1"/>
    <cellStyle name="통화 2" xfId="8010" hidden="1"/>
    <cellStyle name="통화 2" xfId="8008" hidden="1"/>
    <cellStyle name="통화 2" xfId="8038" hidden="1"/>
    <cellStyle name="통화 2" xfId="7992" hidden="1"/>
    <cellStyle name="통화 2" xfId="8029" hidden="1"/>
    <cellStyle name="통화 2" xfId="7979" hidden="1"/>
    <cellStyle name="통화 2" xfId="7400" hidden="1"/>
    <cellStyle name="통화 2" xfId="2235" hidden="1"/>
    <cellStyle name="통화 2" xfId="7755" hidden="1"/>
    <cellStyle name="통화 2" xfId="7467" hidden="1"/>
    <cellStyle name="통화 2" xfId="7708" hidden="1"/>
    <cellStyle name="통화 2" xfId="7479" hidden="1"/>
    <cellStyle name="통화 2" xfId="7492" hidden="1"/>
    <cellStyle name="통화 2" xfId="7936" hidden="1"/>
    <cellStyle name="통화 2" xfId="5674" hidden="1"/>
    <cellStyle name="통화 2" xfId="7435" hidden="1"/>
    <cellStyle name="통화 2" xfId="5555" hidden="1"/>
    <cellStyle name="통화 2" xfId="5845" hidden="1"/>
    <cellStyle name="통화 2" xfId="8050" hidden="1"/>
    <cellStyle name="통화 2" xfId="8048" hidden="1"/>
    <cellStyle name="통화 2" xfId="8115" hidden="1"/>
    <cellStyle name="통화 2" xfId="6005" hidden="1"/>
    <cellStyle name="통화 2" xfId="8106" hidden="1"/>
    <cellStyle name="통화 2" xfId="5890" hidden="1"/>
    <cellStyle name="통화 2" xfId="5915" hidden="1"/>
    <cellStyle name="통화 2" xfId="7787" hidden="1"/>
    <cellStyle name="통화 2" xfId="8141" hidden="1"/>
    <cellStyle name="통화 2" xfId="8152" hidden="1"/>
    <cellStyle name="통화 2" xfId="8150" hidden="1"/>
    <cellStyle name="통화 2" xfId="8180" hidden="1"/>
    <cellStyle name="통화 2" xfId="8132" hidden="1"/>
    <cellStyle name="통화 2" xfId="8171" hidden="1"/>
    <cellStyle name="통화 2" xfId="8122" hidden="1"/>
    <cellStyle name="통화 2" xfId="5909" hidden="1"/>
    <cellStyle name="통화 2" xfId="7833" hidden="1"/>
    <cellStyle name="통화 2" xfId="7914" hidden="1"/>
    <cellStyle name="통화 2" xfId="7469" hidden="1"/>
    <cellStyle name="통화 2" xfId="5801" hidden="1"/>
    <cellStyle name="통화 2" xfId="7557" hidden="1"/>
    <cellStyle name="통화 2" xfId="7617" hidden="1"/>
    <cellStyle name="통화 2" xfId="8088" hidden="1"/>
    <cellStyle name="통화 2" xfId="7516" hidden="1"/>
    <cellStyle name="통화 2" xfId="7789" hidden="1"/>
    <cellStyle name="통화 2" xfId="5882" hidden="1"/>
    <cellStyle name="통화 2" xfId="7700" hidden="1"/>
    <cellStyle name="통화 2" xfId="8191" hidden="1"/>
    <cellStyle name="통화 2" xfId="8189" hidden="1"/>
    <cellStyle name="통화 2" xfId="8240" hidden="1"/>
    <cellStyle name="통화 2" xfId="5383" hidden="1"/>
    <cellStyle name="통화 2" xfId="8231" hidden="1"/>
    <cellStyle name="통화 2" xfId="5781" hidden="1"/>
    <cellStyle name="통화 2" xfId="5419" hidden="1"/>
    <cellStyle name="통화 2" xfId="7943" hidden="1"/>
    <cellStyle name="통화 2" xfId="8264" hidden="1"/>
    <cellStyle name="통화 2" xfId="8275" hidden="1"/>
    <cellStyle name="통화 2" xfId="8273" hidden="1"/>
    <cellStyle name="통화 2" xfId="8303" hidden="1"/>
    <cellStyle name="통화 2" xfId="8256" hidden="1"/>
    <cellStyle name="통화 2" xfId="8294" hidden="1"/>
    <cellStyle name="통화 2" xfId="8248" hidden="1"/>
    <cellStyle name="통화 2" xfId="7665" hidden="1"/>
    <cellStyle name="통화 2" xfId="7985" hidden="1"/>
    <cellStyle name="통화 2" xfId="8068" hidden="1"/>
    <cellStyle name="통화 2" xfId="7710" hidden="1"/>
    <cellStyle name="통화 2" xfId="5320" hidden="1"/>
    <cellStyle name="통화 2" xfId="7559" hidden="1"/>
    <cellStyle name="통화 2" xfId="5838" hidden="1"/>
    <cellStyle name="통화 2" xfId="8219" hidden="1"/>
    <cellStyle name="통화 2" xfId="7462" hidden="1"/>
    <cellStyle name="통화 2" xfId="7944" hidden="1"/>
    <cellStyle name="통화 2" xfId="5431" hidden="1"/>
    <cellStyle name="통화 2" xfId="7683" hidden="1"/>
    <cellStyle name="통화 2" xfId="8311" hidden="1"/>
    <cellStyle name="통화 2" xfId="8309" hidden="1"/>
    <cellStyle name="통화 2" xfId="8339" hidden="1"/>
    <cellStyle name="통화 2" xfId="7798" hidden="1"/>
    <cellStyle name="통화 2" xfId="8330" hidden="1"/>
    <cellStyle name="통화 2" xfId="7491" hidden="1"/>
    <cellStyle name="통화 2" xfId="7799" hidden="1"/>
    <cellStyle name="통화 2" xfId="8092" hidden="1"/>
    <cellStyle name="통화 2" xfId="8351" hidden="1"/>
    <cellStyle name="통화 2" xfId="8362" hidden="1"/>
    <cellStyle name="통화 2" xfId="8360" hidden="1"/>
    <cellStyle name="통화 2" xfId="8390" hidden="1"/>
    <cellStyle name="통화 2" xfId="8347" hidden="1"/>
    <cellStyle name="통화 2" xfId="8381" hidden="1"/>
    <cellStyle name="통화 2" xfId="7753" hidden="1"/>
    <cellStyle name="통화 2" xfId="8259" hidden="1"/>
    <cellStyle name="통화 2" xfId="8260" hidden="1"/>
    <cellStyle name="통화 2" xfId="5586" hidden="1"/>
    <cellStyle name="통화 2" xfId="5449" hidden="1"/>
    <cellStyle name="통화 2" xfId="5258" hidden="1"/>
    <cellStyle name="통화 2" xfId="6958" hidden="1"/>
    <cellStyle name="통화 2" xfId="7661" hidden="1"/>
    <cellStyle name="통화 2" xfId="6627" hidden="1"/>
    <cellStyle name="통화 2" xfId="5584" hidden="1"/>
    <cellStyle name="통화 2" xfId="5335" hidden="1"/>
    <cellStyle name="통화 2" xfId="1829" hidden="1"/>
    <cellStyle name="통화 2" xfId="5720" hidden="1"/>
    <cellStyle name="통화 2" xfId="5616" hidden="1"/>
    <cellStyle name="통화 2" xfId="5962" hidden="1"/>
    <cellStyle name="통화 2" xfId="7220" hidden="1"/>
    <cellStyle name="통화 2" xfId="5202" hidden="1"/>
    <cellStyle name="통화 2" xfId="2208" hidden="1"/>
    <cellStyle name="통화 2" xfId="6485" hidden="1"/>
    <cellStyle name="통화 2" xfId="5726" hidden="1"/>
    <cellStyle name="통화 2" xfId="5598" hidden="1"/>
    <cellStyle name="통화 2" xfId="5205" hidden="1"/>
    <cellStyle name="통화 2" xfId="6100" hidden="1"/>
    <cellStyle name="통화 2" xfId="5476" hidden="1"/>
    <cellStyle name="통화 2" xfId="5701" hidden="1"/>
    <cellStyle name="통화 2" xfId="5513" hidden="1"/>
    <cellStyle name="통화 2" xfId="6004" hidden="1"/>
    <cellStyle name="통화 2" xfId="5773" hidden="1"/>
    <cellStyle name="통화 2" xfId="5525" hidden="1"/>
    <cellStyle name="통화 2" xfId="6368" hidden="1"/>
    <cellStyle name="통화 2" xfId="8412" hidden="1"/>
    <cellStyle name="통화 2" xfId="8423" hidden="1"/>
    <cellStyle name="통화 2" xfId="8421" hidden="1"/>
    <cellStyle name="통화 2" xfId="8508" hidden="1"/>
    <cellStyle name="통화 2" xfId="6730" hidden="1"/>
    <cellStyle name="통화 2" xfId="8499" hidden="1"/>
    <cellStyle name="통화 2" xfId="8557" hidden="1"/>
    <cellStyle name="통화 2" xfId="8568" hidden="1"/>
    <cellStyle name="통화 2" xfId="8566" hidden="1"/>
    <cellStyle name="통화 2" xfId="8695" hidden="1"/>
    <cellStyle name="통화 2" xfId="8706" hidden="1"/>
    <cellStyle name="통화 2" xfId="8704" hidden="1"/>
    <cellStyle name="통화 2" xfId="8790" hidden="1"/>
    <cellStyle name="통화 2" xfId="8660" hidden="1"/>
    <cellStyle name="통화 2" xfId="8781" hidden="1"/>
    <cellStyle name="통화 2" xfId="8641" hidden="1"/>
    <cellStyle name="통화 2" xfId="8527" hidden="1"/>
    <cellStyle name="통화 2" xfId="8632" hidden="1"/>
    <cellStyle name="통화 2" xfId="8810" hidden="1"/>
    <cellStyle name="통화 2" xfId="8821" hidden="1"/>
    <cellStyle name="통화 2" xfId="8819" hidden="1"/>
    <cellStyle name="통화 2" xfId="8849" hidden="1"/>
    <cellStyle name="통화 2" xfId="8806" hidden="1"/>
    <cellStyle name="통화 2" xfId="8840" hidden="1"/>
    <cellStyle name="통화 2" xfId="8796" hidden="1"/>
    <cellStyle name="통화 2" xfId="8552" hidden="1"/>
    <cellStyle name="통화 2" xfId="7102" hidden="1"/>
    <cellStyle name="통화 2" xfId="8651" hidden="1"/>
    <cellStyle name="통화 2" xfId="8479" hidden="1"/>
    <cellStyle name="통화 2" xfId="8614" hidden="1"/>
    <cellStyle name="통화 2" xfId="8402" hidden="1"/>
    <cellStyle name="통화 2" xfId="5738" hidden="1"/>
    <cellStyle name="통화 2" xfId="8747" hidden="1"/>
    <cellStyle name="통화 2" xfId="8460" hidden="1"/>
    <cellStyle name="통화 2" xfId="8677" hidden="1"/>
    <cellStyle name="통화 2" xfId="2232" hidden="1"/>
    <cellStyle name="통화 2" xfId="5478" hidden="1"/>
    <cellStyle name="통화 2" xfId="8857" hidden="1"/>
    <cellStyle name="통화 2" xfId="8855" hidden="1"/>
    <cellStyle name="통화 2" xfId="8931" hidden="1"/>
    <cellStyle name="통화 2" xfId="5951" hidden="1"/>
    <cellStyle name="통화 2" xfId="8922" hidden="1"/>
    <cellStyle name="통화 2" xfId="6380" hidden="1"/>
    <cellStyle name="통화 2" xfId="8410" hidden="1"/>
    <cellStyle name="통화 2" xfId="8448" hidden="1"/>
    <cellStyle name="통화 2" xfId="8949" hidden="1"/>
    <cellStyle name="통화 2" xfId="8960" hidden="1"/>
    <cellStyle name="통화 2" xfId="8958" hidden="1"/>
    <cellStyle name="통화 2" xfId="8988" hidden="1"/>
    <cellStyle name="통화 2" xfId="8947" hidden="1"/>
    <cellStyle name="통화 2" xfId="8979" hidden="1"/>
    <cellStyle name="통화 2" xfId="8937" hidden="1"/>
    <cellStyle name="통화 2" xfId="8408" hidden="1"/>
    <cellStyle name="통화 2" xfId="2236" hidden="1"/>
    <cellStyle name="통화 2" xfId="8728" hidden="1"/>
    <cellStyle name="통화 2" xfId="8472" hidden="1"/>
    <cellStyle name="통화 2" xfId="8681" hidden="1"/>
    <cellStyle name="통화 2" xfId="8482" hidden="1"/>
    <cellStyle name="통화 2" xfId="8491" hidden="1"/>
    <cellStyle name="통화 2" xfId="8896" hidden="1"/>
    <cellStyle name="통화 2" xfId="5516" hidden="1"/>
    <cellStyle name="통화 2" xfId="8442" hidden="1"/>
    <cellStyle name="통화 2" xfId="5986" hidden="1"/>
    <cellStyle name="통화 2" xfId="5712" hidden="1"/>
    <cellStyle name="통화 2" xfId="8995" hidden="1"/>
    <cellStyle name="통화 2" xfId="8993" hidden="1"/>
    <cellStyle name="통화 2" xfId="9055" hidden="1"/>
    <cellStyle name="통화 2" xfId="5691" hidden="1"/>
    <cellStyle name="통화 2" xfId="9046" hidden="1"/>
    <cellStyle name="통화 2" xfId="5617" hidden="1"/>
    <cellStyle name="통화 2" xfId="5345" hidden="1"/>
    <cellStyle name="통화 2" xfId="8756" hidden="1"/>
    <cellStyle name="통화 2" xfId="9073" hidden="1"/>
    <cellStyle name="통화 2" xfId="9084" hidden="1"/>
    <cellStyle name="통화 2" xfId="9082" hidden="1"/>
    <cellStyle name="통화 2" xfId="9112" hidden="1"/>
    <cellStyle name="통화 2" xfId="9068" hidden="1"/>
    <cellStyle name="통화 2" xfId="9103" hidden="1"/>
    <cellStyle name="통화 2" xfId="9061" hidden="1"/>
    <cellStyle name="통화 2" xfId="5828" hidden="1"/>
    <cellStyle name="통화 2" xfId="8800" hidden="1"/>
    <cellStyle name="통화 2" xfId="8878" hidden="1"/>
    <cellStyle name="통화 2" xfId="8474" hidden="1"/>
    <cellStyle name="통화 2" xfId="5225" hidden="1"/>
    <cellStyle name="통화 2" xfId="8545" hidden="1"/>
    <cellStyle name="통화 2" xfId="8603" hidden="1"/>
    <cellStyle name="통화 2" xfId="9030" hidden="1"/>
    <cellStyle name="통화 2" xfId="8514" hidden="1"/>
    <cellStyle name="통화 2" xfId="8757" hidden="1"/>
    <cellStyle name="통화 2" xfId="5213" hidden="1"/>
    <cellStyle name="통화 2" xfId="8674" hidden="1"/>
    <cellStyle name="통화 2" xfId="9123" hidden="1"/>
    <cellStyle name="통화 2" xfId="9121" hidden="1"/>
    <cellStyle name="통화 2" xfId="9170" hidden="1"/>
    <cellStyle name="통화 2" xfId="5570" hidden="1"/>
    <cellStyle name="통화 2" xfId="9161" hidden="1"/>
    <cellStyle name="통화 2" xfId="5361" hidden="1"/>
    <cellStyle name="통화 2" xfId="6747" hidden="1"/>
    <cellStyle name="통화 2" xfId="8903" hidden="1"/>
    <cellStyle name="통화 2" xfId="9192" hidden="1"/>
    <cellStyle name="통화 2" xfId="9203" hidden="1"/>
    <cellStyle name="통화 2" xfId="9201" hidden="1"/>
    <cellStyle name="통화 2" xfId="9231" hidden="1"/>
    <cellStyle name="통화 2" xfId="9185" hidden="1"/>
    <cellStyle name="통화 2" xfId="9222" hidden="1"/>
    <cellStyle name="통화 2" xfId="9177" hidden="1"/>
    <cellStyle name="통화 2" xfId="8647" hidden="1"/>
    <cellStyle name="통화 2" xfId="8941" hidden="1"/>
    <cellStyle name="통화 2" xfId="9012" hidden="1"/>
    <cellStyle name="통화 2" xfId="8683" hidden="1"/>
    <cellStyle name="통화 2" xfId="6275" hidden="1"/>
    <cellStyle name="통화 2" xfId="8547" hidden="1"/>
    <cellStyle name="통화 2" xfId="2230" hidden="1"/>
    <cellStyle name="통화 2" xfId="9151" hidden="1"/>
    <cellStyle name="통화 2" xfId="8467" hidden="1"/>
    <cellStyle name="통화 2" xfId="8904" hidden="1"/>
    <cellStyle name="통화 2" xfId="6896" hidden="1"/>
    <cellStyle name="통화 2" xfId="8662" hidden="1"/>
    <cellStyle name="통화 2" xfId="9239" hidden="1"/>
    <cellStyle name="통화 2" xfId="9237" hidden="1"/>
    <cellStyle name="통화 2" xfId="9267" hidden="1"/>
    <cellStyle name="통화 2" xfId="8766" hidden="1"/>
    <cellStyle name="통화 2" xfId="9258" hidden="1"/>
    <cellStyle name="통화 2" xfId="8490" hidden="1"/>
    <cellStyle name="통화 2" xfId="8767" hidden="1"/>
    <cellStyle name="통화 2" xfId="9034" hidden="1"/>
    <cellStyle name="통화 2" xfId="9276" hidden="1"/>
    <cellStyle name="통화 2" xfId="9287" hidden="1"/>
    <cellStyle name="통화 2" xfId="9285" hidden="1"/>
    <cellStyle name="통화 2" xfId="9315" hidden="1"/>
    <cellStyle name="통화 2" xfId="9274" hidden="1"/>
    <cellStyle name="통화 2" xfId="9306" hidden="1"/>
    <cellStyle name="통화 2" xfId="8726" hidden="1"/>
    <cellStyle name="통화 2" xfId="9187" hidden="1"/>
    <cellStyle name="통화 2" xfId="9188" hidden="1"/>
    <cellStyle name="통화 2" xfId="5528" hidden="1"/>
    <cellStyle name="통화 2" xfId="6967" hidden="1"/>
    <cellStyle name="통화 2" xfId="6240" hidden="1"/>
    <cellStyle name="통화 2" xfId="7986" hidden="1"/>
    <cellStyle name="통화 2" xfId="8643" hidden="1"/>
    <cellStyle name="통화 2" xfId="7676" hidden="1"/>
    <cellStyle name="통화 2" xfId="5529" hidden="1"/>
    <cellStyle name="통화 2" xfId="6487" hidden="1"/>
    <cellStyle name="통화 2" xfId="7332" hidden="1"/>
    <cellStyle name="통화 2" xfId="5563" hidden="1"/>
    <cellStyle name="통화 2" xfId="5743" hidden="1"/>
    <cellStyle name="통화 2" xfId="5199" hidden="1"/>
    <cellStyle name="통화 2" xfId="8243" hidden="1"/>
    <cellStyle name="통화 2" xfId="2281" hidden="1"/>
    <cellStyle name="통화 2" xfId="7336" hidden="1"/>
    <cellStyle name="통화 2" xfId="7544" hidden="1"/>
    <cellStyle name="통화 2" xfId="5506" hidden="1"/>
    <cellStyle name="통화 2" xfId="2233" hidden="1"/>
    <cellStyle name="통화 2" xfId="5305" hidden="1"/>
    <cellStyle name="통화 2" xfId="5677" hidden="1"/>
    <cellStyle name="통화 2" xfId="5769" hidden="1"/>
    <cellStyle name="통화 2" xfId="5732" hidden="1"/>
    <cellStyle name="통화 2" xfId="5286" hidden="1"/>
    <cellStyle name="통화 2" xfId="5191" hidden="1"/>
    <cellStyle name="통화 2" xfId="5722" hidden="1"/>
    <cellStyle name="통화 2" xfId="5275" hidden="1"/>
    <cellStyle name="통화 2" xfId="7433" hidden="1"/>
    <cellStyle name="통화 2" xfId="9334" hidden="1"/>
    <cellStyle name="통화 2" xfId="9345" hidden="1"/>
    <cellStyle name="통화 2" xfId="9343" hidden="1"/>
    <cellStyle name="통화 2" xfId="9427" hidden="1"/>
    <cellStyle name="통화 2" xfId="7773" hidden="1"/>
    <cellStyle name="통화 2" xfId="9418" hidden="1"/>
    <cellStyle name="통화 2" xfId="9474" hidden="1"/>
    <cellStyle name="통화 2" xfId="9485" hidden="1"/>
    <cellStyle name="통화 2" xfId="9483" hidden="1"/>
    <cellStyle name="통화 2" xfId="9608" hidden="1"/>
    <cellStyle name="통화 2" xfId="9619" hidden="1"/>
    <cellStyle name="통화 2" xfId="9617" hidden="1"/>
    <cellStyle name="통화 2" xfId="9701" hidden="1"/>
    <cellStyle name="통화 2" xfId="9575" hidden="1"/>
    <cellStyle name="통화 2" xfId="9692" hidden="1"/>
    <cellStyle name="통화 2" xfId="9557" hidden="1"/>
    <cellStyle name="통화 2" xfId="9446" hidden="1"/>
    <cellStyle name="통화 2" xfId="9548" hidden="1"/>
    <cellStyle name="통화 2" xfId="9719" hidden="1"/>
    <cellStyle name="통화 2" xfId="9730" hidden="1"/>
    <cellStyle name="통화 2" xfId="9728" hidden="1"/>
    <cellStyle name="통화 2" xfId="9758" hidden="1"/>
    <cellStyle name="통화 2" xfId="9717" hidden="1"/>
    <cellStyle name="통화 2" xfId="9749" hidden="1"/>
    <cellStyle name="통화 2" xfId="9707" hidden="1"/>
    <cellStyle name="통화 2" xfId="9469" hidden="1"/>
    <cellStyle name="통화 2" xfId="8126" hidden="1"/>
    <cellStyle name="통화 2" xfId="9566" hidden="1"/>
    <cellStyle name="통화 2" xfId="9401" hidden="1"/>
    <cellStyle name="통화 2" xfId="9531" hidden="1"/>
    <cellStyle name="통화 2" xfId="9324" hidden="1"/>
    <cellStyle name="통화 2" xfId="5376" hidden="1"/>
    <cellStyle name="통화 2" xfId="9659" hidden="1"/>
    <cellStyle name="통화 2" xfId="9382" hidden="1"/>
    <cellStyle name="통화 2" xfId="9591" hidden="1"/>
    <cellStyle name="통화 2" xfId="6652" hidden="1"/>
    <cellStyle name="통화 2" xfId="5296" hidden="1"/>
    <cellStyle name="통화 2" xfId="9765" hidden="1"/>
    <cellStyle name="통화 2" xfId="9763" hidden="1"/>
    <cellStyle name="통화 2" xfId="9835" hidden="1"/>
    <cellStyle name="통화 2" xfId="5788" hidden="1"/>
    <cellStyle name="통화 2" xfId="9826" hidden="1"/>
    <cellStyle name="통화 2" xfId="7445" hidden="1"/>
    <cellStyle name="통화 2" xfId="9332" hidden="1"/>
    <cellStyle name="통화 2" xfId="9370" hidden="1"/>
    <cellStyle name="통화 2" xfId="9853" hidden="1"/>
    <cellStyle name="통화 2" xfId="9864" hidden="1"/>
    <cellStyle name="통화 2" xfId="9862" hidden="1"/>
    <cellStyle name="통화 2" xfId="9892" hidden="1"/>
    <cellStyle name="통화 2" xfId="9851" hidden="1"/>
    <cellStyle name="통화 2" xfId="9883" hidden="1"/>
    <cellStyle name="통화 2" xfId="9841" hidden="1"/>
    <cellStyle name="통화 2" xfId="9330" hidden="1"/>
    <cellStyle name="통화 2" xfId="6281" hidden="1"/>
    <cellStyle name="통화 2" xfId="9640" hidden="1"/>
    <cellStyle name="통화 2" xfId="9394" hidden="1"/>
    <cellStyle name="통화 2" xfId="9595" hidden="1"/>
    <cellStyle name="통화 2" xfId="9404" hidden="1"/>
    <cellStyle name="통화 2" xfId="9412" hidden="1"/>
    <cellStyle name="통화 2" xfId="9801" hidden="1"/>
    <cellStyle name="통화 2" xfId="5283" hidden="1"/>
    <cellStyle name="통화 2" xfId="9364" hidden="1"/>
    <cellStyle name="통화 2" xfId="5468" hidden="1"/>
    <cellStyle name="통화 2" xfId="5510" hidden="1"/>
    <cellStyle name="통화 2" xfId="9899" hidden="1"/>
    <cellStyle name="통화 2" xfId="9897" hidden="1"/>
    <cellStyle name="통화 2" xfId="9956" hidden="1"/>
    <cellStyle name="통화 2" xfId="5613" hidden="1"/>
    <cellStyle name="통화 2" xfId="9947" hidden="1"/>
    <cellStyle name="통화 2" xfId="5524" hidden="1"/>
    <cellStyle name="통화 2" xfId="6060" hidden="1"/>
    <cellStyle name="통화 2" xfId="9668" hidden="1"/>
    <cellStyle name="통화 2" xfId="9970" hidden="1"/>
    <cellStyle name="통화 2" xfId="9981" hidden="1"/>
    <cellStyle name="통화 2" xfId="9979" hidden="1"/>
    <cellStyle name="통화 2" xfId="10009" hidden="1"/>
    <cellStyle name="통화 2" xfId="9968" hidden="1"/>
    <cellStyle name="통화 2" xfId="10000" hidden="1"/>
    <cellStyle name="통화 2" xfId="9962" hidden="1"/>
    <cellStyle name="통화 2" xfId="5714" hidden="1"/>
    <cellStyle name="통화 2" xfId="9711" hidden="1"/>
    <cellStyle name="통화 2" xfId="9785" hidden="1"/>
    <cellStyle name="통화 2" xfId="9396" hidden="1"/>
    <cellStyle name="통화 2" xfId="6788" hidden="1"/>
    <cellStyle name="통화 2" xfId="9462" hidden="1"/>
    <cellStyle name="통화 2" xfId="9520" hidden="1"/>
    <cellStyle name="통화 2" xfId="9931" hidden="1"/>
    <cellStyle name="통화 2" xfId="9433" hidden="1"/>
    <cellStyle name="통화 2" xfId="9669" hidden="1"/>
    <cellStyle name="통화 2" xfId="6757" hidden="1"/>
    <cellStyle name="통화 2" xfId="9588" hidden="1"/>
    <cellStyle name="통화 2" xfId="10016" hidden="1"/>
    <cellStyle name="통화 2" xfId="10014" hidden="1"/>
    <cellStyle name="통화 2" xfId="10062" hidden="1"/>
    <cellStyle name="통화 2" xfId="5749" hidden="1"/>
    <cellStyle name="통화 2" xfId="10053" hidden="1"/>
    <cellStyle name="통화 2" xfId="7329" hidden="1"/>
    <cellStyle name="통화 2" xfId="7788" hidden="1"/>
    <cellStyle name="통화 2" xfId="9808" hidden="1"/>
    <cellStyle name="통화 2" xfId="10076" hidden="1"/>
    <cellStyle name="통화 2" xfId="10087" hidden="1"/>
    <cellStyle name="통화 2" xfId="10085" hidden="1"/>
    <cellStyle name="통화 2" xfId="10115" hidden="1"/>
    <cellStyle name="통화 2" xfId="10074" hidden="1"/>
    <cellStyle name="통화 2" xfId="10106" hidden="1"/>
    <cellStyle name="통화 2" xfId="10068" hidden="1"/>
    <cellStyle name="통화 2" xfId="9562" hidden="1"/>
    <cellStyle name="통화 2" xfId="9845" hidden="1"/>
    <cellStyle name="통화 2" xfId="9916" hidden="1"/>
    <cellStyle name="통화 2" xfId="9597" hidden="1"/>
    <cellStyle name="통화 2" xfId="5885" hidden="1"/>
    <cellStyle name="통화 2" xfId="9464" hidden="1"/>
    <cellStyle name="통화 2" xfId="6633" hidden="1"/>
    <cellStyle name="통화 2" xfId="10043" hidden="1"/>
    <cellStyle name="통화 2" xfId="9389" hidden="1"/>
    <cellStyle name="통화 2" xfId="9809" hidden="1"/>
    <cellStyle name="통화 2" xfId="7927" hidden="1"/>
    <cellStyle name="통화 2" xfId="9577" hidden="1"/>
    <cellStyle name="통화 2" xfId="10122" hidden="1"/>
    <cellStyle name="통화 2" xfId="10120" hidden="1"/>
    <cellStyle name="통화 2" xfId="10150" hidden="1"/>
    <cellStyle name="통화 2" xfId="9678" hidden="1"/>
    <cellStyle name="통화 2" xfId="10141" hidden="1"/>
    <cellStyle name="통화 2" xfId="9411" hidden="1"/>
    <cellStyle name="통화 2" xfId="9679" hidden="1"/>
    <cellStyle name="통화 2" xfId="9935" hidden="1"/>
    <cellStyle name="통화 2" xfId="10159" hidden="1"/>
    <cellStyle name="통화 2" xfId="10170" hidden="1"/>
    <cellStyle name="통화 2" xfId="10168" hidden="1"/>
    <cellStyle name="통화 2" xfId="10198" hidden="1"/>
    <cellStyle name="통화 2" xfId="10157" hidden="1"/>
    <cellStyle name="통화 2" xfId="10189"/>
    <cellStyle name="통화 20" xfId="2741"/>
    <cellStyle name="통화 200" xfId="4567"/>
    <cellStyle name="통화 201" xfId="3727"/>
    <cellStyle name="통화 202" xfId="4583"/>
    <cellStyle name="통화 203" xfId="3703"/>
    <cellStyle name="통화 204" xfId="4002"/>
    <cellStyle name="통화 205" xfId="3801"/>
    <cellStyle name="통화 206" xfId="4049"/>
    <cellStyle name="통화 207" xfId="3973"/>
    <cellStyle name="통화 208" xfId="4720"/>
    <cellStyle name="통화 209" xfId="5045"/>
    <cellStyle name="통화 21" xfId="2743"/>
    <cellStyle name="통화 210" xfId="3569"/>
    <cellStyle name="통화 211" xfId="4895"/>
    <cellStyle name="통화 212" xfId="3574"/>
    <cellStyle name="통화 213" xfId="3635"/>
    <cellStyle name="통화 214" xfId="5062"/>
    <cellStyle name="통화 215" xfId="5067"/>
    <cellStyle name="통화 216" xfId="5070"/>
    <cellStyle name="통화 217" xfId="5072"/>
    <cellStyle name="통화 218" xfId="5054"/>
    <cellStyle name="통화 219" xfId="5073"/>
    <cellStyle name="통화 22" xfId="3081"/>
    <cellStyle name="통화 220" xfId="5052"/>
    <cellStyle name="통화 221" xfId="5117"/>
    <cellStyle name="통화 23" xfId="3112"/>
    <cellStyle name="통화 24" xfId="3129"/>
    <cellStyle name="통화 25" xfId="3131"/>
    <cellStyle name="통화 26" xfId="3061"/>
    <cellStyle name="통화 27" xfId="3146"/>
    <cellStyle name="통화 28" xfId="3059"/>
    <cellStyle name="통화 29" xfId="3422"/>
    <cellStyle name="통화 3" xfId="154" hidden="1"/>
    <cellStyle name="통화 3" xfId="179" hidden="1"/>
    <cellStyle name="통화 3" xfId="195" hidden="1"/>
    <cellStyle name="통화 3" xfId="191" hidden="1"/>
    <cellStyle name="통화 3" xfId="699" hidden="1"/>
    <cellStyle name="통화 3" xfId="710" hidden="1"/>
    <cellStyle name="통화 3" xfId="706" hidden="1"/>
    <cellStyle name="통화 3" xfId="928" hidden="1"/>
    <cellStyle name="통화 3" xfId="585" hidden="1"/>
    <cellStyle name="통화 3" xfId="921" hidden="1"/>
    <cellStyle name="통화 3" xfId="1087" hidden="1"/>
    <cellStyle name="통화 3" xfId="1098" hidden="1"/>
    <cellStyle name="통화 3" xfId="1094" hidden="1"/>
    <cellStyle name="통화 3" xfId="1475" hidden="1"/>
    <cellStyle name="통화 3" xfId="1486" hidden="1"/>
    <cellStyle name="통화 3" xfId="1482" hidden="1"/>
    <cellStyle name="통화 3" xfId="1704" hidden="1"/>
    <cellStyle name="통화 3" xfId="1361" hidden="1"/>
    <cellStyle name="통화 3" xfId="1697" hidden="1"/>
    <cellStyle name="통화 3" xfId="1316" hidden="1"/>
    <cellStyle name="통화 3" xfId="973" hidden="1"/>
    <cellStyle name="통화 3" xfId="1309" hidden="1"/>
    <cellStyle name="통화 3" xfId="1757" hidden="1"/>
    <cellStyle name="통화 3" xfId="1768" hidden="1"/>
    <cellStyle name="통화 3" xfId="1764" hidden="1"/>
    <cellStyle name="통화 3" xfId="1794" hidden="1"/>
    <cellStyle name="통화 3" xfId="1739" hidden="1"/>
    <cellStyle name="통화 3" xfId="1787" hidden="1"/>
    <cellStyle name="통화 3" xfId="1964" hidden="1"/>
    <cellStyle name="통화 3" xfId="1978" hidden="1"/>
    <cellStyle name="통화 3" xfId="1974" hidden="1"/>
    <cellStyle name="통화 3" xfId="2414" hidden="1"/>
    <cellStyle name="통화 3" xfId="2425" hidden="1"/>
    <cellStyle name="통화 3" xfId="2421" hidden="1"/>
    <cellStyle name="통화 3" xfId="2643" hidden="1"/>
    <cellStyle name="통화 3" xfId="2300" hidden="1"/>
    <cellStyle name="통화 3" xfId="2636" hidden="1"/>
    <cellStyle name="통화 3" xfId="2802" hidden="1"/>
    <cellStyle name="통화 3" xfId="2813" hidden="1"/>
    <cellStyle name="통화 3" xfId="2809" hidden="1"/>
    <cellStyle name="통화 3" xfId="3190" hidden="1"/>
    <cellStyle name="통화 3" xfId="3201" hidden="1"/>
    <cellStyle name="통화 3" xfId="3197" hidden="1"/>
    <cellStyle name="통화 3" xfId="3419" hidden="1"/>
    <cellStyle name="통화 3" xfId="3076" hidden="1"/>
    <cellStyle name="통화 3" xfId="3412" hidden="1"/>
    <cellStyle name="통화 3" xfId="3031" hidden="1"/>
    <cellStyle name="통화 3" xfId="2688" hidden="1"/>
    <cellStyle name="통화 3" xfId="3024" hidden="1"/>
    <cellStyle name="통화 3" xfId="3472" hidden="1"/>
    <cellStyle name="통화 3" xfId="3483" hidden="1"/>
    <cellStyle name="통화 3" xfId="3479" hidden="1"/>
    <cellStyle name="통화 3" xfId="3509" hidden="1"/>
    <cellStyle name="통화 3" xfId="3454" hidden="1"/>
    <cellStyle name="통화 3" xfId="3502" hidden="1"/>
    <cellStyle name="통화 3" xfId="3600" hidden="1"/>
    <cellStyle name="통화 3" xfId="3611" hidden="1"/>
    <cellStyle name="통화 3" xfId="3607" hidden="1"/>
    <cellStyle name="통화 3" xfId="3872" hidden="1"/>
    <cellStyle name="통화 3" xfId="3883" hidden="1"/>
    <cellStyle name="통화 3" xfId="3879" hidden="1"/>
    <cellStyle name="통화 3" xfId="3992" hidden="1"/>
    <cellStyle name="통화 3" xfId="3815" hidden="1"/>
    <cellStyle name="통화 3" xfId="3985" hidden="1"/>
    <cellStyle name="통화 3" xfId="4088" hidden="1"/>
    <cellStyle name="통화 3" xfId="4099" hidden="1"/>
    <cellStyle name="통화 3" xfId="4095" hidden="1"/>
    <cellStyle name="통화 3" xfId="4291" hidden="1"/>
    <cellStyle name="통화 3" xfId="4302" hidden="1"/>
    <cellStyle name="통화 3" xfId="4298" hidden="1"/>
    <cellStyle name="통화 3" xfId="4411" hidden="1"/>
    <cellStyle name="통화 3" xfId="4224" hidden="1"/>
    <cellStyle name="통화 3" xfId="4404" hidden="1"/>
    <cellStyle name="통화 3" xfId="4191" hidden="1"/>
    <cellStyle name="통화 3" xfId="4024" hidden="1"/>
    <cellStyle name="통화 3" xfId="4184" hidden="1"/>
    <cellStyle name="통화 3" xfId="4458" hidden="1"/>
    <cellStyle name="통화 3" xfId="4469" hidden="1"/>
    <cellStyle name="통화 3" xfId="4465" hidden="1"/>
    <cellStyle name="통화 3" xfId="4495" hidden="1"/>
    <cellStyle name="통화 3" xfId="4440" hidden="1"/>
    <cellStyle name="통화 3" xfId="4488" hidden="1"/>
    <cellStyle name="통화 3" xfId="4054" hidden="1"/>
    <cellStyle name="통화 3" xfId="4282" hidden="1"/>
    <cellStyle name="통화 3" xfId="4000" hidden="1"/>
    <cellStyle name="통화 3" xfId="3811" hidden="1"/>
    <cellStyle name="통화 3" xfId="3696" hidden="1"/>
    <cellStyle name="통화 3" xfId="3955" hidden="1"/>
    <cellStyle name="통화 3" xfId="4279" hidden="1"/>
    <cellStyle name="통화 3" xfId="4166" hidden="1"/>
    <cellStyle name="통화 3" xfId="3942" hidden="1"/>
    <cellStyle name="통화 3" xfId="3669" hidden="1"/>
    <cellStyle name="통화 3" xfId="3850" hidden="1"/>
    <cellStyle name="통화 3" xfId="3668" hidden="1"/>
    <cellStyle name="통화 3" xfId="3628" hidden="1"/>
    <cellStyle name="통화 3" xfId="4511" hidden="1"/>
    <cellStyle name="통화 3" xfId="4507" hidden="1"/>
    <cellStyle name="통화 3" xfId="4602" hidden="1"/>
    <cellStyle name="통화 3" xfId="4118" hidden="1"/>
    <cellStyle name="통화 3" xfId="4595" hidden="1"/>
    <cellStyle name="통화 3" xfId="3910" hidden="1"/>
    <cellStyle name="통화 3" xfId="3676" hidden="1"/>
    <cellStyle name="통화 3" xfId="3652" hidden="1"/>
    <cellStyle name="통화 3" xfId="4649" hidden="1"/>
    <cellStyle name="통화 3" xfId="4660" hidden="1"/>
    <cellStyle name="통화 3" xfId="4656" hidden="1"/>
    <cellStyle name="통화 3" xfId="4686" hidden="1"/>
    <cellStyle name="통화 3" xfId="4631" hidden="1"/>
    <cellStyle name="통화 3" xfId="4679" hidden="1"/>
    <cellStyle name="통화 3" xfId="4349" hidden="1"/>
    <cellStyle name="통화 3" xfId="3634" hidden="1"/>
    <cellStyle name="통화 3" xfId="4038" hidden="1"/>
    <cellStyle name="통화 3" xfId="4056" hidden="1"/>
    <cellStyle name="통화 3" xfId="3725" hidden="1"/>
    <cellStyle name="통화 3" xfId="4363" hidden="1"/>
    <cellStyle name="통화 3" xfId="3865" hidden="1"/>
    <cellStyle name="통화 3" xfId="3655" hidden="1"/>
    <cellStyle name="통화 3" xfId="3562" hidden="1"/>
    <cellStyle name="통화 3" xfId="3734" hidden="1"/>
    <cellStyle name="통화 3" xfId="4233" hidden="1"/>
    <cellStyle name="통화 3" xfId="3735" hidden="1"/>
    <cellStyle name="통화 3" xfId="3761" hidden="1"/>
    <cellStyle name="통화 3" xfId="4702" hidden="1"/>
    <cellStyle name="통화 3" xfId="4698" hidden="1"/>
    <cellStyle name="통화 3" xfId="4773" hidden="1"/>
    <cellStyle name="통화 3" xfId="3823" hidden="1"/>
    <cellStyle name="통화 3" xfId="4766" hidden="1"/>
    <cellStyle name="통화 3" xfId="3693" hidden="1"/>
    <cellStyle name="통화 3" xfId="3729" hidden="1"/>
    <cellStyle name="통화 3" xfId="3746" hidden="1"/>
    <cellStyle name="통화 3" xfId="4815" hidden="1"/>
    <cellStyle name="통화 3" xfId="4826" hidden="1"/>
    <cellStyle name="통화 3" xfId="4822" hidden="1"/>
    <cellStyle name="통화 3" xfId="4852" hidden="1"/>
    <cellStyle name="통화 3" xfId="4797" hidden="1"/>
    <cellStyle name="통화 3" xfId="4845" hidden="1"/>
    <cellStyle name="통화 3" xfId="4550" hidden="1"/>
    <cellStyle name="통화 3" xfId="1842" hidden="1"/>
    <cellStyle name="통화 3" xfId="4135" hidden="1"/>
    <cellStyle name="통화 3" xfId="3931" hidden="1"/>
    <cellStyle name="통화 3" xfId="4023" hidden="1"/>
    <cellStyle name="통화 3" xfId="4562" hidden="1"/>
    <cellStyle name="통화 3" xfId="3698" hidden="1"/>
    <cellStyle name="통화 3" xfId="3744" hidden="1"/>
    <cellStyle name="통화 3" xfId="3781" hidden="1"/>
    <cellStyle name="통화 3" xfId="4176" hidden="1"/>
    <cellStyle name="통화 3" xfId="3644" hidden="1"/>
    <cellStyle name="통화 3" xfId="4392" hidden="1"/>
    <cellStyle name="통화 3" xfId="4084" hidden="1"/>
    <cellStyle name="통화 3" xfId="4868" hidden="1"/>
    <cellStyle name="통화 3" xfId="4864" hidden="1"/>
    <cellStyle name="통화 3" xfId="4922" hidden="1"/>
    <cellStyle name="통화 3" xfId="3520" hidden="1"/>
    <cellStyle name="통화 3" xfId="4915" hidden="1"/>
    <cellStyle name="통화 3" xfId="3726" hidden="1"/>
    <cellStyle name="통화 3" xfId="4393" hidden="1"/>
    <cellStyle name="통화 3" xfId="3971" hidden="1"/>
    <cellStyle name="통화 3" xfId="4963" hidden="1"/>
    <cellStyle name="통화 3" xfId="4974" hidden="1"/>
    <cellStyle name="통화 3" xfId="4970" hidden="1"/>
    <cellStyle name="통화 3" xfId="5000" hidden="1"/>
    <cellStyle name="통화 3" xfId="4945" hidden="1"/>
    <cellStyle name="통화 3" xfId="4993" hidden="1"/>
    <cellStyle name="통화 3" xfId="4737" hidden="1"/>
    <cellStyle name="통화 3" xfId="4010" hidden="1"/>
    <cellStyle name="통화 3" xfId="3661" hidden="1"/>
    <cellStyle name="통화 3" xfId="4148" hidden="1"/>
    <cellStyle name="통화 3" xfId="3677" hidden="1"/>
    <cellStyle name="통화 3" xfId="4746" hidden="1"/>
    <cellStyle name="통화 3" xfId="4280" hidden="1"/>
    <cellStyle name="통화 3" xfId="4391" hidden="1"/>
    <cellStyle name="통화 3" xfId="3567" hidden="1"/>
    <cellStyle name="통화 3" xfId="3912" hidden="1"/>
    <cellStyle name="통화 3" xfId="3753" hidden="1"/>
    <cellStyle name="통화 3" xfId="4586" hidden="1"/>
    <cellStyle name="통화 3" xfId="4219" hidden="1"/>
    <cellStyle name="통화 3" xfId="5016" hidden="1"/>
    <cellStyle name="통화 3" xfId="5012" hidden="1"/>
    <cellStyle name="통화 3" xfId="5042" hidden="1"/>
    <cellStyle name="통화 3" xfId="4066" hidden="1"/>
    <cellStyle name="통화 3" xfId="5035" hidden="1"/>
    <cellStyle name="통화 3" xfId="4223" hidden="1"/>
    <cellStyle name="통화 3" xfId="4587" hidden="1"/>
    <cellStyle name="통화 3" xfId="4144" hidden="1"/>
    <cellStyle name="통화 3" xfId="5077" hidden="1"/>
    <cellStyle name="통화 3" xfId="5088" hidden="1"/>
    <cellStyle name="통화 3" xfId="5084" hidden="1"/>
    <cellStyle name="통화 3" xfId="5114" hidden="1"/>
    <cellStyle name="통화 3" xfId="5059" hidden="1"/>
    <cellStyle name="통화 3" xfId="5107" hidden="1"/>
    <cellStyle name="통화 3" xfId="1814" hidden="1"/>
    <cellStyle name="통화 3" xfId="1991" hidden="1"/>
    <cellStyle name="통화 3" xfId="1995" hidden="1"/>
    <cellStyle name="통화 3" xfId="5392" hidden="1"/>
    <cellStyle name="통화 3" xfId="5403" hidden="1"/>
    <cellStyle name="통화 3" xfId="5399" hidden="1"/>
    <cellStyle name="통화 3" xfId="5542" hidden="1"/>
    <cellStyle name="통화 3" xfId="5325" hidden="1"/>
    <cellStyle name="통화 3" xfId="5535" hidden="1"/>
    <cellStyle name="통화 3" xfId="5625" hidden="1"/>
    <cellStyle name="통화 3" xfId="5636" hidden="1"/>
    <cellStyle name="통화 3" xfId="5632" hidden="1"/>
    <cellStyle name="통화 3" xfId="5855" hidden="1"/>
    <cellStyle name="통화 3" xfId="5866" hidden="1"/>
    <cellStyle name="통화 3" xfId="5862" hidden="1"/>
    <cellStyle name="통화 3" xfId="5997" hidden="1"/>
    <cellStyle name="통화 3" xfId="5790" hidden="1"/>
    <cellStyle name="통화 3" xfId="5990" hidden="1"/>
    <cellStyle name="통화 3" xfId="5762" hidden="1"/>
    <cellStyle name="통화 3" xfId="5567" hidden="1"/>
    <cellStyle name="통화 3" xfId="5755" hidden="1"/>
    <cellStyle name="통화 3" xfId="6020" hidden="1"/>
    <cellStyle name="통화 3" xfId="6031" hidden="1"/>
    <cellStyle name="통화 3" xfId="6027" hidden="1"/>
    <cellStyle name="통화 3" xfId="6057" hidden="1"/>
    <cellStyle name="통화 3" xfId="6012" hidden="1"/>
    <cellStyle name="통화 3" xfId="6050" hidden="1"/>
    <cellStyle name="통화 3" xfId="6120" hidden="1"/>
    <cellStyle name="통화 3" xfId="6131" hidden="1"/>
    <cellStyle name="통화 3" xfId="6127" hidden="1"/>
    <cellStyle name="통화 3" xfId="6340" hidden="1"/>
    <cellStyle name="통화 3" xfId="6351" hidden="1"/>
    <cellStyle name="통화 3" xfId="6347" hidden="1"/>
    <cellStyle name="통화 3" xfId="6446" hidden="1"/>
    <cellStyle name="통화 3" xfId="6302" hidden="1"/>
    <cellStyle name="통화 3" xfId="6439" hidden="1"/>
    <cellStyle name="통화 3" xfId="6515" hidden="1"/>
    <cellStyle name="통화 3" xfId="6526" hidden="1"/>
    <cellStyle name="통화 3" xfId="6522" hidden="1"/>
    <cellStyle name="통화 3" xfId="6677" hidden="1"/>
    <cellStyle name="통화 3" xfId="6688" hidden="1"/>
    <cellStyle name="통화 3" xfId="6684" hidden="1"/>
    <cellStyle name="통화 3" xfId="6784" hidden="1"/>
    <cellStyle name="통화 3" xfId="6630" hidden="1"/>
    <cellStyle name="통화 3" xfId="6777" hidden="1"/>
    <cellStyle name="통화 3" xfId="6607" hidden="1"/>
    <cellStyle name="통화 3" xfId="6468" hidden="1"/>
    <cellStyle name="통화 3" xfId="6600" hidden="1"/>
    <cellStyle name="통화 3" xfId="6814" hidden="1"/>
    <cellStyle name="통화 3" xfId="6825" hidden="1"/>
    <cellStyle name="통화 3" xfId="6821" hidden="1"/>
    <cellStyle name="통화 3" xfId="6851" hidden="1"/>
    <cellStyle name="통화 3" xfId="6805" hidden="1"/>
    <cellStyle name="통화 3" xfId="6844" hidden="1"/>
    <cellStyle name="통화 3" xfId="6489" hidden="1"/>
    <cellStyle name="통화 3" xfId="6670" hidden="1"/>
    <cellStyle name="통화 3" xfId="6452" hidden="1"/>
    <cellStyle name="통화 3" xfId="6298" hidden="1"/>
    <cellStyle name="통화 3" xfId="6201" hidden="1"/>
    <cellStyle name="통화 3" xfId="6412" hidden="1"/>
    <cellStyle name="통화 3" xfId="6668" hidden="1"/>
    <cellStyle name="통화 3" xfId="6584" hidden="1"/>
    <cellStyle name="통화 3" xfId="6400" hidden="1"/>
    <cellStyle name="통화 3" xfId="6180" hidden="1"/>
    <cellStyle name="통화 3" xfId="6323" hidden="1"/>
    <cellStyle name="통화 3" xfId="6179" hidden="1"/>
    <cellStyle name="통화 3" xfId="6148" hidden="1"/>
    <cellStyle name="통화 3" xfId="6862" hidden="1"/>
    <cellStyle name="통화 3" xfId="6858" hidden="1"/>
    <cellStyle name="통화 3" xfId="6941" hidden="1"/>
    <cellStyle name="통화 3" xfId="6543" hidden="1"/>
    <cellStyle name="통화 3" xfId="6934" hidden="1"/>
    <cellStyle name="통화 3" xfId="6375" hidden="1"/>
    <cellStyle name="통화 3" xfId="6185" hidden="1"/>
    <cellStyle name="통화 3" xfId="6166" hidden="1"/>
    <cellStyle name="통화 3" xfId="6974" hidden="1"/>
    <cellStyle name="통화 3" xfId="6985" hidden="1"/>
    <cellStyle name="통화 3" xfId="6981" hidden="1"/>
    <cellStyle name="통화 3" xfId="7011" hidden="1"/>
    <cellStyle name="통화 3" xfId="6963" hidden="1"/>
    <cellStyle name="통화 3" xfId="7004" hidden="1"/>
    <cellStyle name="통화 3" xfId="6729" hidden="1"/>
    <cellStyle name="통화 3" xfId="6154" hidden="1"/>
    <cellStyle name="통화 3" xfId="6476" hidden="1"/>
    <cellStyle name="통화 3" xfId="6491" hidden="1"/>
    <cellStyle name="통화 3" xfId="6227" hidden="1"/>
    <cellStyle name="통화 3" xfId="6741" hidden="1"/>
    <cellStyle name="통화 3" xfId="6333" hidden="1"/>
    <cellStyle name="통화 3" xfId="6168" hidden="1"/>
    <cellStyle name="통화 3" xfId="6089" hidden="1"/>
    <cellStyle name="통화 3" xfId="6235" hidden="1"/>
    <cellStyle name="통화 3" xfId="6636" hidden="1"/>
    <cellStyle name="통화 3" xfId="6236" hidden="1"/>
    <cellStyle name="통화 3" xfId="6258" hidden="1"/>
    <cellStyle name="통화 3" xfId="7025" hidden="1"/>
    <cellStyle name="통화 3" xfId="7021" hidden="1"/>
    <cellStyle name="통화 3" xfId="7090" hidden="1"/>
    <cellStyle name="통화 3" xfId="6307" hidden="1"/>
    <cellStyle name="통화 3" xfId="7083" hidden="1"/>
    <cellStyle name="통화 3" xfId="6198" hidden="1"/>
    <cellStyle name="통화 3" xfId="6230" hidden="1"/>
    <cellStyle name="통화 3" xfId="6246" hidden="1"/>
    <cellStyle name="통화 3" xfId="7118" hidden="1"/>
    <cellStyle name="통화 3" xfId="7129" hidden="1"/>
    <cellStyle name="통화 3" xfId="7125" hidden="1"/>
    <cellStyle name="통화 3" xfId="7155" hidden="1"/>
    <cellStyle name="통화 3" xfId="7107" hidden="1"/>
    <cellStyle name="통화 3" xfId="7148" hidden="1"/>
    <cellStyle name="통화 3" xfId="6897" hidden="1"/>
    <cellStyle name="통화 3" xfId="1940" hidden="1"/>
    <cellStyle name="통화 3" xfId="6556" hidden="1"/>
    <cellStyle name="통화 3" xfId="6393" hidden="1"/>
    <cellStyle name="통화 3" xfId="6467" hidden="1"/>
    <cellStyle name="통화 3" xfId="6908" hidden="1"/>
    <cellStyle name="통화 3" xfId="6203" hidden="1"/>
    <cellStyle name="통화 3" xfId="6244" hidden="1"/>
    <cellStyle name="통화 3" xfId="6273" hidden="1"/>
    <cellStyle name="통화 3" xfId="6593" hidden="1"/>
    <cellStyle name="통화 3" xfId="6160" hidden="1"/>
    <cellStyle name="통화 3" xfId="6765" hidden="1"/>
    <cellStyle name="통화 3" xfId="6511" hidden="1"/>
    <cellStyle name="통화 3" xfId="7168" hidden="1"/>
    <cellStyle name="통화 3" xfId="7164" hidden="1"/>
    <cellStyle name="통화 3" xfId="7216" hidden="1"/>
    <cellStyle name="통화 3" xfId="6064" hidden="1"/>
    <cellStyle name="통화 3" xfId="7209" hidden="1"/>
    <cellStyle name="통화 3" xfId="6228" hidden="1"/>
    <cellStyle name="통화 3" xfId="6766" hidden="1"/>
    <cellStyle name="통화 3" xfId="6426" hidden="1"/>
    <cellStyle name="통화 3" xfId="7244" hidden="1"/>
    <cellStyle name="통화 3" xfId="7255" hidden="1"/>
    <cellStyle name="통화 3" xfId="7251" hidden="1"/>
    <cellStyle name="통화 3" xfId="7281" hidden="1"/>
    <cellStyle name="통화 3" xfId="7233" hidden="1"/>
    <cellStyle name="통화 3" xfId="7274" hidden="1"/>
    <cellStyle name="통화 3" xfId="7056" hidden="1"/>
    <cellStyle name="통화 3" xfId="6458" hidden="1"/>
    <cellStyle name="통화 3" xfId="6173" hidden="1"/>
    <cellStyle name="통화 3" xfId="6567" hidden="1"/>
    <cellStyle name="통화 3" xfId="6186" hidden="1"/>
    <cellStyle name="통화 3" xfId="7065" hidden="1"/>
    <cellStyle name="통화 3" xfId="6669" hidden="1"/>
    <cellStyle name="통화 3" xfId="6764" hidden="1"/>
    <cellStyle name="통화 3" xfId="6094" hidden="1"/>
    <cellStyle name="통화 3" xfId="6377" hidden="1"/>
    <cellStyle name="통화 3" xfId="6251" hidden="1"/>
    <cellStyle name="통화 3" xfId="6926" hidden="1"/>
    <cellStyle name="통화 3" xfId="6626" hidden="1"/>
    <cellStyle name="통화 3" xfId="7291" hidden="1"/>
    <cellStyle name="통화 3" xfId="7287" hidden="1"/>
    <cellStyle name="통화 3" xfId="7317" hidden="1"/>
    <cellStyle name="통화 3" xfId="6499" hidden="1"/>
    <cellStyle name="통화 3" xfId="7310" hidden="1"/>
    <cellStyle name="통화 3" xfId="6629" hidden="1"/>
    <cellStyle name="통화 3" xfId="6927" hidden="1"/>
    <cellStyle name="통화 3" xfId="6563" hidden="1"/>
    <cellStyle name="통화 3" xfId="7340" hidden="1"/>
    <cellStyle name="통화 3" xfId="7351" hidden="1"/>
    <cellStyle name="통화 3" xfId="7347" hidden="1"/>
    <cellStyle name="통화 3" xfId="7377" hidden="1"/>
    <cellStyle name="통화 3" xfId="7327" hidden="1"/>
    <cellStyle name="통화 3" xfId="7370" hidden="1"/>
    <cellStyle name="통화 3" xfId="6898" hidden="1"/>
    <cellStyle name="통화 3" xfId="7235" hidden="1"/>
    <cellStyle name="통화 3" xfId="7240" hidden="1"/>
    <cellStyle name="통화 3" xfId="6317" hidden="1"/>
    <cellStyle name="통화 3" xfId="6434" hidden="1"/>
    <cellStyle name="통화 3" xfId="6596" hidden="1"/>
    <cellStyle name="통화 3" xfId="5262" hidden="1"/>
    <cellStyle name="통화 3" xfId="6807" hidden="1"/>
    <cellStyle name="통화 3" xfId="5269" hidden="1"/>
    <cellStyle name="통화 3" xfId="2209" hidden="1"/>
    <cellStyle name="통화 3" xfId="5520" hidden="1"/>
    <cellStyle name="통화 3" xfId="5522" hidden="1"/>
    <cellStyle name="통화 3" xfId="5331" hidden="1"/>
    <cellStyle name="통화 3" xfId="5216" hidden="1"/>
    <cellStyle name="통화 3" xfId="5486" hidden="1"/>
    <cellStyle name="통화 3" xfId="5852" hidden="1"/>
    <cellStyle name="통화 3" xfId="5953" hidden="1"/>
    <cellStyle name="통화 3" xfId="5466" hidden="1"/>
    <cellStyle name="통화 3" xfId="5500" hidden="1"/>
    <cellStyle name="통화 3" xfId="5985" hidden="1"/>
    <cellStyle name="통화 3" xfId="5501" hidden="1"/>
    <cellStyle name="통화 3" xfId="5463" hidden="1"/>
    <cellStyle name="통화 3" xfId="5686" hidden="1"/>
    <cellStyle name="통화 3" xfId="5688" hidden="1"/>
    <cellStyle name="통화 3" xfId="5683" hidden="1"/>
    <cellStyle name="통화 3" xfId="5343" hidden="1"/>
    <cellStyle name="통화 3" xfId="5684" hidden="1"/>
    <cellStyle name="통화 3" xfId="5447" hidden="1"/>
    <cellStyle name="통화 3" xfId="5849" hidden="1"/>
    <cellStyle name="통화 3" xfId="5446" hidden="1"/>
    <cellStyle name="통화 3" xfId="7405" hidden="1"/>
    <cellStyle name="통화 3" xfId="7416" hidden="1"/>
    <cellStyle name="통화 3" xfId="7412" hidden="1"/>
    <cellStyle name="통화 3" xfId="7508" hidden="1"/>
    <cellStyle name="통화 3" xfId="5143" hidden="1"/>
    <cellStyle name="통화 3" xfId="7501" hidden="1"/>
    <cellStyle name="통화 3" xfId="7571" hidden="1"/>
    <cellStyle name="통화 3" xfId="7582" hidden="1"/>
    <cellStyle name="통화 3" xfId="7578" hidden="1"/>
    <cellStyle name="통화 3" xfId="7723" hidden="1"/>
    <cellStyle name="통화 3" xfId="7734" hidden="1"/>
    <cellStyle name="통화 3" xfId="7730" hidden="1"/>
    <cellStyle name="통화 3" xfId="7822" hidden="1"/>
    <cellStyle name="통화 3" xfId="7679" hidden="1"/>
    <cellStyle name="통화 3" xfId="7815" hidden="1"/>
    <cellStyle name="통화 3" xfId="7658" hidden="1"/>
    <cellStyle name="통화 3" xfId="7528" hidden="1"/>
    <cellStyle name="통화 3" xfId="7651" hidden="1"/>
    <cellStyle name="통화 3" xfId="7847" hidden="1"/>
    <cellStyle name="통화 3" xfId="7858" hidden="1"/>
    <cellStyle name="통화 3" xfId="7854" hidden="1"/>
    <cellStyle name="통화 3" xfId="7884" hidden="1"/>
    <cellStyle name="통화 3" xfId="7838" hidden="1"/>
    <cellStyle name="통화 3" xfId="7877" hidden="1"/>
    <cellStyle name="통화 3" xfId="7547" hidden="1"/>
    <cellStyle name="통화 3" xfId="7716" hidden="1"/>
    <cellStyle name="통화 3" xfId="7514" hidden="1"/>
    <cellStyle name="통화 3" xfId="2254" hidden="1"/>
    <cellStyle name="통화 3" xfId="5433" hidden="1"/>
    <cellStyle name="통화 3" xfId="7475" hidden="1"/>
    <cellStyle name="통화 3" xfId="7714" hidden="1"/>
    <cellStyle name="통화 3" xfId="7636" hidden="1"/>
    <cellStyle name="통화 3" xfId="7463" hidden="1"/>
    <cellStyle name="통화 3" xfId="5799" hidden="1"/>
    <cellStyle name="통화 3" xfId="7390" hidden="1"/>
    <cellStyle name="통화 3" xfId="5574" hidden="1"/>
    <cellStyle name="통화 3" xfId="5668" hidden="1"/>
    <cellStyle name="통화 3" xfId="7894" hidden="1"/>
    <cellStyle name="통화 3" xfId="7890" hidden="1"/>
    <cellStyle name="통화 3" xfId="7971" hidden="1"/>
    <cellStyle name="통화 3" xfId="7599" hidden="1"/>
    <cellStyle name="통화 3" xfId="7964" hidden="1"/>
    <cellStyle name="통화 3" xfId="7440" hidden="1"/>
    <cellStyle name="통화 3" xfId="5899" hidden="1"/>
    <cellStyle name="통화 3" xfId="5901" hidden="1"/>
    <cellStyle name="통화 3" xfId="8000" hidden="1"/>
    <cellStyle name="통화 3" xfId="8011" hidden="1"/>
    <cellStyle name="통화 3" xfId="8007" hidden="1"/>
    <cellStyle name="통화 3" xfId="8037" hidden="1"/>
    <cellStyle name="통화 3" xfId="7991" hidden="1"/>
    <cellStyle name="통화 3" xfId="8030" hidden="1"/>
    <cellStyle name="통화 3" xfId="7772" hidden="1"/>
    <cellStyle name="통화 3" xfId="5168" hidden="1"/>
    <cellStyle name="통화 3" xfId="7536" hidden="1"/>
    <cellStyle name="통화 3" xfId="7549" hidden="1"/>
    <cellStyle name="통화 3" xfId="5893" hidden="1"/>
    <cellStyle name="통화 3" xfId="7783" hidden="1"/>
    <cellStyle name="통화 3" xfId="7398" hidden="1"/>
    <cellStyle name="통화 3" xfId="5902" hidden="1"/>
    <cellStyle name="통화 3" xfId="5177" hidden="1"/>
    <cellStyle name="통화 3" xfId="5359" hidden="1"/>
    <cellStyle name="통화 3" xfId="7684" hidden="1"/>
    <cellStyle name="통화 3" xfId="5658" hidden="1"/>
    <cellStyle name="통화 3" xfId="5151" hidden="1"/>
    <cellStyle name="통화 3" xfId="8051" hidden="1"/>
    <cellStyle name="통화 3" xfId="8047" hidden="1"/>
    <cellStyle name="통화 3" xfId="8114" hidden="1"/>
    <cellStyle name="통화 3" xfId="5138" hidden="1"/>
    <cellStyle name="통화 3" xfId="8107" hidden="1"/>
    <cellStyle name="통화 3" xfId="5351" hidden="1"/>
    <cellStyle name="통화 3" xfId="5429" hidden="1"/>
    <cellStyle name="통화 3" xfId="5154" hidden="1"/>
    <cellStyle name="통화 3" xfId="8142" hidden="1"/>
    <cellStyle name="통화 3" xfId="8153" hidden="1"/>
    <cellStyle name="통화 3" xfId="8149" hidden="1"/>
    <cellStyle name="통화 3" xfId="8179" hidden="1"/>
    <cellStyle name="통화 3" xfId="8131" hidden="1"/>
    <cellStyle name="통화 3" xfId="8172" hidden="1"/>
    <cellStyle name="통화 3" xfId="7928" hidden="1"/>
    <cellStyle name="통화 3" xfId="5311" hidden="1"/>
    <cellStyle name="통화 3" xfId="7612" hidden="1"/>
    <cellStyle name="통화 3" xfId="7458" hidden="1"/>
    <cellStyle name="통화 3" xfId="7527" hidden="1"/>
    <cellStyle name="통화 3" xfId="7939" hidden="1"/>
    <cellStyle name="통화 3" xfId="5662" hidden="1"/>
    <cellStyle name="통화 3" xfId="5891" hidden="1"/>
    <cellStyle name="통화 3" xfId="5368" hidden="1"/>
    <cellStyle name="통화 3" xfId="7644" hidden="1"/>
    <cellStyle name="통화 3" xfId="5581" hidden="1"/>
    <cellStyle name="통화 3" xfId="7804" hidden="1"/>
    <cellStyle name="통화 3" xfId="7567" hidden="1"/>
    <cellStyle name="통화 3" xfId="8192" hidden="1"/>
    <cellStyle name="통화 3" xfId="8188" hidden="1"/>
    <cellStyle name="통화 3" xfId="8239" hidden="1"/>
    <cellStyle name="통화 3" xfId="5182" hidden="1"/>
    <cellStyle name="통화 3" xfId="8232" hidden="1"/>
    <cellStyle name="통화 3" xfId="5428" hidden="1"/>
    <cellStyle name="통화 3" xfId="7805" hidden="1"/>
    <cellStyle name="통화 3" xfId="7488" hidden="1"/>
    <cellStyle name="통화 3" xfId="8265" hidden="1"/>
    <cellStyle name="통화 3" xfId="8276" hidden="1"/>
    <cellStyle name="통화 3" xfId="8272" hidden="1"/>
    <cellStyle name="통화 3" xfId="8302" hidden="1"/>
    <cellStyle name="통화 3" xfId="8255" hidden="1"/>
    <cellStyle name="통화 3" xfId="8295" hidden="1"/>
    <cellStyle name="통화 3" xfId="8081" hidden="1"/>
    <cellStyle name="통화 3" xfId="7518" hidden="1"/>
    <cellStyle name="통화 3" xfId="5374" hidden="1"/>
    <cellStyle name="통화 3" xfId="7621" hidden="1"/>
    <cellStyle name="통화 3" xfId="5434" hidden="1"/>
    <cellStyle name="통화 3" xfId="8090" hidden="1"/>
    <cellStyle name="통화 3" xfId="7715" hidden="1"/>
    <cellStyle name="통화 3" xfId="7803" hidden="1"/>
    <cellStyle name="통화 3" xfId="5912" hidden="1"/>
    <cellStyle name="통화 3" xfId="7442" hidden="1"/>
    <cellStyle name="통화 3" xfId="5153" hidden="1"/>
    <cellStyle name="통화 3" xfId="7956" hidden="1"/>
    <cellStyle name="통화 3" xfId="7675" hidden="1"/>
    <cellStyle name="통화 3" xfId="8312" hidden="1"/>
    <cellStyle name="통화 3" xfId="8308" hidden="1"/>
    <cellStyle name="통화 3" xfId="8338" hidden="1"/>
    <cellStyle name="통화 3" xfId="7556" hidden="1"/>
    <cellStyle name="통화 3" xfId="8331" hidden="1"/>
    <cellStyle name="통화 3" xfId="7678" hidden="1"/>
    <cellStyle name="통화 3" xfId="7957" hidden="1"/>
    <cellStyle name="통화 3" xfId="7618" hidden="1"/>
    <cellStyle name="통화 3" xfId="8352" hidden="1"/>
    <cellStyle name="통화 3" xfId="8363" hidden="1"/>
    <cellStyle name="통화 3" xfId="8359" hidden="1"/>
    <cellStyle name="통화 3" xfId="8389" hidden="1"/>
    <cellStyle name="통화 3" xfId="8346" hidden="1"/>
    <cellStyle name="통화 3" xfId="8382" hidden="1"/>
    <cellStyle name="통화 3" xfId="7929" hidden="1"/>
    <cellStyle name="통화 3" xfId="8257" hidden="1"/>
    <cellStyle name="통화 3" xfId="8261" hidden="1"/>
    <cellStyle name="통화 3" xfId="7385" hidden="1"/>
    <cellStyle name="통화 3" xfId="7496" hidden="1"/>
    <cellStyle name="통화 3" xfId="7647" hidden="1"/>
    <cellStyle name="통화 3" xfId="7203" hidden="1"/>
    <cellStyle name="통화 3" xfId="7840" hidden="1"/>
    <cellStyle name="통화 3" xfId="7077" hidden="1"/>
    <cellStyle name="통화 3" xfId="7337" hidden="1"/>
    <cellStyle name="통화 3" xfId="5279" hidden="1"/>
    <cellStyle name="통화 3" xfId="5277" hidden="1"/>
    <cellStyle name="통화 3" xfId="6639" hidden="1"/>
    <cellStyle name="통화 3" xfId="6096" hidden="1"/>
    <cellStyle name="통화 3" xfId="5294" hidden="1"/>
    <cellStyle name="통화 3" xfId="5489" hidden="1"/>
    <cellStyle name="통화 3" xfId="5471" hidden="1"/>
    <cellStyle name="통화 3" xfId="5796" hidden="1"/>
    <cellStyle name="통화 3" xfId="1959" hidden="1"/>
    <cellStyle name="통화 3" xfId="5818" hidden="1"/>
    <cellStyle name="통화 3" xfId="2267" hidden="1"/>
    <cellStyle name="통화 3" xfId="5822" hidden="1"/>
    <cellStyle name="통화 3" xfId="5237" hidden="1"/>
    <cellStyle name="통화 3" xfId="5966" hidden="1"/>
    <cellStyle name="통화 3" xfId="5735" hidden="1"/>
    <cellStyle name="통화 3" xfId="6075" hidden="1"/>
    <cellStyle name="통화 3" xfId="5967" hidden="1"/>
    <cellStyle name="통화 3" xfId="7018" hidden="1"/>
    <cellStyle name="통화 3" xfId="5837" hidden="1"/>
    <cellStyle name="통화 3" xfId="7016" hidden="1"/>
    <cellStyle name="통화 3" xfId="8413" hidden="1"/>
    <cellStyle name="통화 3" xfId="8424" hidden="1"/>
    <cellStyle name="통화 3" xfId="8420" hidden="1"/>
    <cellStyle name="통화 3" xfId="8507" hidden="1"/>
    <cellStyle name="통화 3" xfId="6171" hidden="1"/>
    <cellStyle name="통화 3" xfId="8500" hidden="1"/>
    <cellStyle name="통화 3" xfId="8558" hidden="1"/>
    <cellStyle name="통화 3" xfId="8569" hidden="1"/>
    <cellStyle name="통화 3" xfId="8565" hidden="1"/>
    <cellStyle name="통화 3" xfId="8696" hidden="1"/>
    <cellStyle name="통화 3" xfId="8707" hidden="1"/>
    <cellStyle name="통화 3" xfId="8703" hidden="1"/>
    <cellStyle name="통화 3" xfId="8789" hidden="1"/>
    <cellStyle name="통화 3" xfId="8658" hidden="1"/>
    <cellStyle name="통화 3" xfId="8782" hidden="1"/>
    <cellStyle name="통화 3" xfId="8640" hidden="1"/>
    <cellStyle name="통화 3" xfId="8525" hidden="1"/>
    <cellStyle name="통화 3" xfId="8633" hidden="1"/>
    <cellStyle name="통화 3" xfId="8811" hidden="1"/>
    <cellStyle name="통화 3" xfId="8822" hidden="1"/>
    <cellStyle name="통화 3" xfId="8818" hidden="1"/>
    <cellStyle name="통화 3" xfId="8848" hidden="1"/>
    <cellStyle name="통화 3" xfId="8805" hidden="1"/>
    <cellStyle name="통화 3" xfId="8841" hidden="1"/>
    <cellStyle name="통화 3" xfId="8538" hidden="1"/>
    <cellStyle name="통화 3" xfId="8689" hidden="1"/>
    <cellStyle name="통화 3" xfId="8512" hidden="1"/>
    <cellStyle name="통화 3" xfId="2255" hidden="1"/>
    <cellStyle name="통화 3" xfId="6903" hidden="1"/>
    <cellStyle name="통화 3" xfId="8478" hidden="1"/>
    <cellStyle name="통화 3" xfId="8687" hidden="1"/>
    <cellStyle name="통화 3" xfId="8619" hidden="1"/>
    <cellStyle name="통화 3" xfId="8468" hidden="1"/>
    <cellStyle name="통화 3" xfId="5952" hidden="1"/>
    <cellStyle name="통화 3" xfId="8398" hidden="1"/>
    <cellStyle name="통화 3" xfId="5614" hidden="1"/>
    <cellStyle name="통화 3" xfId="5517" hidden="1"/>
    <cellStyle name="통화 3" xfId="8858" hidden="1"/>
    <cellStyle name="통화 3" xfId="8854" hidden="1"/>
    <cellStyle name="통화 3" xfId="8930" hidden="1"/>
    <cellStyle name="통화 3" xfId="8586" hidden="1"/>
    <cellStyle name="통화 3" xfId="8923" hidden="1"/>
    <cellStyle name="통화 3" xfId="8447" hidden="1"/>
    <cellStyle name="통화 3" xfId="5791" hidden="1"/>
    <cellStyle name="통화 3" xfId="5480" hidden="1"/>
    <cellStyle name="통화 3" xfId="8950" hidden="1"/>
    <cellStyle name="통화 3" xfId="8961" hidden="1"/>
    <cellStyle name="통화 3" xfId="8957" hidden="1"/>
    <cellStyle name="통화 3" xfId="8987" hidden="1"/>
    <cellStyle name="통화 3" xfId="8946" hidden="1"/>
    <cellStyle name="통화 3" xfId="8980" hidden="1"/>
    <cellStyle name="통화 3" xfId="8742" hidden="1"/>
    <cellStyle name="통화 3" xfId="6904" hidden="1"/>
    <cellStyle name="통화 3" xfId="8531" hidden="1"/>
    <cellStyle name="통화 3" xfId="8539" hidden="1"/>
    <cellStyle name="통화 3" xfId="5939" hidden="1"/>
    <cellStyle name="통화 3" xfId="8752" hidden="1"/>
    <cellStyle name="통화 3" xfId="8406" hidden="1"/>
    <cellStyle name="통화 3" xfId="5209" hidden="1"/>
    <cellStyle name="통화 3" xfId="6423" hidden="1"/>
    <cellStyle name="통화 3" xfId="7330" hidden="1"/>
    <cellStyle name="통화 3" xfId="8663" hidden="1"/>
    <cellStyle name="통화 3" xfId="5242" hidden="1"/>
    <cellStyle name="통화 3" xfId="7114" hidden="1"/>
    <cellStyle name="통화 3" xfId="8996" hidden="1"/>
    <cellStyle name="통화 3" xfId="8992" hidden="1"/>
    <cellStyle name="통화 3" xfId="9054" hidden="1"/>
    <cellStyle name="통화 3" xfId="7057" hidden="1"/>
    <cellStyle name="통화 3" xfId="9047" hidden="1"/>
    <cellStyle name="통화 3" xfId="5765" hidden="1"/>
    <cellStyle name="통화 3" xfId="5337" hidden="1"/>
    <cellStyle name="통화 3" xfId="7109" hidden="1"/>
    <cellStyle name="통화 3" xfId="9074" hidden="1"/>
    <cellStyle name="통화 3" xfId="9085" hidden="1"/>
    <cellStyle name="통화 3" xfId="9081" hidden="1"/>
    <cellStyle name="통화 3" xfId="9111" hidden="1"/>
    <cellStyle name="통화 3" xfId="9067" hidden="1"/>
    <cellStyle name="통화 3" xfId="9104" hidden="1"/>
    <cellStyle name="통화 3" xfId="8890" hidden="1"/>
    <cellStyle name="통화 3" xfId="5303" hidden="1"/>
    <cellStyle name="통화 3" xfId="8599" hidden="1"/>
    <cellStyle name="통화 3" xfId="8464" hidden="1"/>
    <cellStyle name="통화 3" xfId="8524" hidden="1"/>
    <cellStyle name="통화 3" xfId="8899" hidden="1"/>
    <cellStyle name="통화 3" xfId="5971" hidden="1"/>
    <cellStyle name="통화 3" xfId="5384" hidden="1"/>
    <cellStyle name="통화 3" xfId="6580" hidden="1"/>
    <cellStyle name="통화 3" xfId="8626" hidden="1"/>
    <cellStyle name="통화 3" xfId="5983" hidden="1"/>
    <cellStyle name="통화 3" xfId="8771" hidden="1"/>
    <cellStyle name="통화 3" xfId="8554" hidden="1"/>
    <cellStyle name="통화 3" xfId="9124" hidden="1"/>
    <cellStyle name="통화 3" xfId="9120" hidden="1"/>
    <cellStyle name="통화 3" xfId="9169" hidden="1"/>
    <cellStyle name="통화 3" xfId="6969" hidden="1"/>
    <cellStyle name="통화 3" xfId="9162" hidden="1"/>
    <cellStyle name="통화 3" xfId="6617" hidden="1"/>
    <cellStyle name="통화 3" xfId="8772" hidden="1"/>
    <cellStyle name="통화 3" xfId="8488" hidden="1"/>
    <cellStyle name="통화 3" xfId="9193" hidden="1"/>
    <cellStyle name="통화 3" xfId="9204" hidden="1"/>
    <cellStyle name="통화 3" xfId="9200" hidden="1"/>
    <cellStyle name="통화 3" xfId="9230" hidden="1"/>
    <cellStyle name="통화 3" xfId="9184" hidden="1"/>
    <cellStyle name="통화 3" xfId="9223" hidden="1"/>
    <cellStyle name="통화 3" xfId="9025" hidden="1"/>
    <cellStyle name="통화 3" xfId="8515" hidden="1"/>
    <cellStyle name="통화 3" xfId="6654" hidden="1"/>
    <cellStyle name="통화 3" xfId="8606" hidden="1"/>
    <cellStyle name="통화 3" xfId="6091" hidden="1"/>
    <cellStyle name="통화 3" xfId="9032" hidden="1"/>
    <cellStyle name="통화 3" xfId="8688" hidden="1"/>
    <cellStyle name="통화 3" xfId="8770" hidden="1"/>
    <cellStyle name="통화 3" xfId="5477" hidden="1"/>
    <cellStyle name="통화 3" xfId="8449" hidden="1"/>
    <cellStyle name="통화 3" xfId="7111" hidden="1"/>
    <cellStyle name="통화 3" xfId="8916" hidden="1"/>
    <cellStyle name="통화 3" xfId="8655" hidden="1"/>
    <cellStyle name="통화 3" xfId="9240" hidden="1"/>
    <cellStyle name="통화 3" xfId="9236" hidden="1"/>
    <cellStyle name="통화 3" xfId="9266" hidden="1"/>
    <cellStyle name="통화 3" xfId="8544" hidden="1"/>
    <cellStyle name="통화 3" xfId="9259" hidden="1"/>
    <cellStyle name="통화 3" xfId="8657" hidden="1"/>
    <cellStyle name="통화 3" xfId="8917" hidden="1"/>
    <cellStyle name="통화 3" xfId="8604" hidden="1"/>
    <cellStyle name="통화 3" xfId="9277" hidden="1"/>
    <cellStyle name="통화 3" xfId="9288" hidden="1"/>
    <cellStyle name="통화 3" xfId="9284" hidden="1"/>
    <cellStyle name="통화 3" xfId="9314" hidden="1"/>
    <cellStyle name="통화 3" xfId="9273" hidden="1"/>
    <cellStyle name="통화 3" xfId="9307" hidden="1"/>
    <cellStyle name="통화 3" xfId="8891" hidden="1"/>
    <cellStyle name="통화 3" xfId="9186" hidden="1"/>
    <cellStyle name="통화 3" xfId="9189" hidden="1"/>
    <cellStyle name="통화 3" xfId="8394" hidden="1"/>
    <cellStyle name="통화 3" xfId="8495" hidden="1"/>
    <cellStyle name="통화 3" xfId="8629" hidden="1"/>
    <cellStyle name="통화 3" xfId="8226" hidden="1"/>
    <cellStyle name="통화 3" xfId="8807" hidden="1"/>
    <cellStyle name="통화 3" xfId="8101" hidden="1"/>
    <cellStyle name="통화 3" xfId="8349" hidden="1"/>
    <cellStyle name="통화 3" xfId="6952" hidden="1"/>
    <cellStyle name="통화 3" xfId="6425" hidden="1"/>
    <cellStyle name="통화 3" xfId="7687" hidden="1"/>
    <cellStyle name="통화 3" xfId="2212" hidden="1"/>
    <cellStyle name="통화 3" xfId="6322" hidden="1"/>
    <cellStyle name="통화 3" xfId="5382" hidden="1"/>
    <cellStyle name="통화 3" xfId="5601" hidden="1"/>
    <cellStyle name="통화 3" xfId="5839" hidden="1"/>
    <cellStyle name="통화 3" xfId="2231" hidden="1"/>
    <cellStyle name="통화 3" xfId="5493" hidden="1"/>
    <cellStyle name="통화 3" xfId="5777" hidden="1"/>
    <cellStyle name="통화 3" xfId="5715" hidden="1"/>
    <cellStyle name="통화 3" xfId="5766" hidden="1"/>
    <cellStyle name="통화 3" xfId="5197" hidden="1"/>
    <cellStyle name="통화 3" xfId="5504" hidden="1"/>
    <cellStyle name="통화 3" xfId="5916" hidden="1"/>
    <cellStyle name="통화 3" xfId="5842" hidden="1"/>
    <cellStyle name="통화 3" xfId="8044" hidden="1"/>
    <cellStyle name="통화 3" xfId="5220" hidden="1"/>
    <cellStyle name="통화 3" xfId="8042" hidden="1"/>
    <cellStyle name="통화 3" xfId="9335" hidden="1"/>
    <cellStyle name="통화 3" xfId="9346" hidden="1"/>
    <cellStyle name="통화 3" xfId="9342" hidden="1"/>
    <cellStyle name="통화 3" xfId="9426" hidden="1"/>
    <cellStyle name="통화 3" xfId="5610" hidden="1"/>
    <cellStyle name="통화 3" xfId="9419" hidden="1"/>
    <cellStyle name="통화 3" xfId="9475" hidden="1"/>
    <cellStyle name="통화 3" xfId="9486" hidden="1"/>
    <cellStyle name="통화 3" xfId="9482" hidden="1"/>
    <cellStyle name="통화 3" xfId="9609" hidden="1"/>
    <cellStyle name="통화 3" xfId="9620" hidden="1"/>
    <cellStyle name="통화 3" xfId="9616" hidden="1"/>
    <cellStyle name="통화 3" xfId="9700" hidden="1"/>
    <cellStyle name="통화 3" xfId="9573" hidden="1"/>
    <cellStyle name="통화 3" xfId="9693" hidden="1"/>
    <cellStyle name="통화 3" xfId="9556" hidden="1"/>
    <cellStyle name="통화 3" xfId="9444" hidden="1"/>
    <cellStyle name="통화 3" xfId="9549" hidden="1"/>
    <cellStyle name="통화 3" xfId="9720" hidden="1"/>
    <cellStyle name="통화 3" xfId="9731" hidden="1"/>
    <cellStyle name="통화 3" xfId="9727" hidden="1"/>
    <cellStyle name="통화 3" xfId="9757" hidden="1"/>
    <cellStyle name="통화 3" xfId="9716" hidden="1"/>
    <cellStyle name="통화 3" xfId="9750" hidden="1"/>
    <cellStyle name="통화 3" xfId="9456" hidden="1"/>
    <cellStyle name="통화 3" xfId="9602" hidden="1"/>
    <cellStyle name="통화 3" xfId="9431" hidden="1"/>
    <cellStyle name="통화 3" xfId="5309" hidden="1"/>
    <cellStyle name="통화 3" xfId="7934" hidden="1"/>
    <cellStyle name="통화 3" xfId="9400" hidden="1"/>
    <cellStyle name="통화 3" xfId="9600" hidden="1"/>
    <cellStyle name="통화 3" xfId="9536" hidden="1"/>
    <cellStyle name="통화 3" xfId="9390" hidden="1"/>
    <cellStyle name="통화 3" xfId="5929" hidden="1"/>
    <cellStyle name="통화 3" xfId="9321" hidden="1"/>
    <cellStyle name="통화 3" xfId="5979" hidden="1"/>
    <cellStyle name="통화 3" xfId="5282" hidden="1"/>
    <cellStyle name="통화 3" xfId="9766" hidden="1"/>
    <cellStyle name="통화 3" xfId="9762" hidden="1"/>
    <cellStyle name="통화 3" xfId="9834" hidden="1"/>
    <cellStyle name="통화 3" xfId="9503" hidden="1"/>
    <cellStyle name="통화 3" xfId="9827" hidden="1"/>
    <cellStyle name="통화 3" xfId="9369" hidden="1"/>
    <cellStyle name="통화 3" xfId="5496" hidden="1"/>
    <cellStyle name="통화 3" xfId="6002" hidden="1"/>
    <cellStyle name="통화 3" xfId="9854" hidden="1"/>
    <cellStyle name="통화 3" xfId="9865" hidden="1"/>
    <cellStyle name="통화 3" xfId="9861" hidden="1"/>
    <cellStyle name="통화 3" xfId="9891" hidden="1"/>
    <cellStyle name="통화 3" xfId="9850" hidden="1"/>
    <cellStyle name="통화 3" xfId="9884" hidden="1"/>
    <cellStyle name="통화 3" xfId="9654" hidden="1"/>
    <cellStyle name="통화 3" xfId="7935" hidden="1"/>
    <cellStyle name="통화 3" xfId="9449" hidden="1"/>
    <cellStyle name="통화 3" xfId="9457" hidden="1"/>
    <cellStyle name="통화 3" xfId="5204" hidden="1"/>
    <cellStyle name="통화 3" xfId="9664" hidden="1"/>
    <cellStyle name="통화 3" xfId="9328" hidden="1"/>
    <cellStyle name="통화 3" xfId="6754" hidden="1"/>
    <cellStyle name="통화 3" xfId="7486" hidden="1"/>
    <cellStyle name="통화 3" xfId="8348" hidden="1"/>
    <cellStyle name="통화 3" xfId="9578" hidden="1"/>
    <cellStyle name="통화 3" xfId="5844" hidden="1"/>
    <cellStyle name="통화 3" xfId="8138" hidden="1"/>
    <cellStyle name="통화 3" xfId="9900" hidden="1"/>
    <cellStyle name="통화 3" xfId="9896" hidden="1"/>
    <cellStyle name="통화 3" xfId="9955" hidden="1"/>
    <cellStyle name="통화 3" xfId="8082" hidden="1"/>
    <cellStyle name="통화 3" xfId="9948" hidden="1"/>
    <cellStyle name="통화 3" xfId="5850" hidden="1"/>
    <cellStyle name="통화 3" xfId="6455" hidden="1"/>
    <cellStyle name="통화 3" xfId="8133" hidden="1"/>
    <cellStyle name="통화 3" xfId="9971" hidden="1"/>
    <cellStyle name="통화 3" xfId="9982" hidden="1"/>
    <cellStyle name="통화 3" xfId="9978" hidden="1"/>
    <cellStyle name="통화 3" xfId="10008" hidden="1"/>
    <cellStyle name="통화 3" xfId="9967" hidden="1"/>
    <cellStyle name="통화 3" xfId="10001" hidden="1"/>
    <cellStyle name="통화 3" xfId="9796" hidden="1"/>
    <cellStyle name="통화 3" xfId="2000" hidden="1"/>
    <cellStyle name="통화 3" xfId="9516" hidden="1"/>
    <cellStyle name="통화 3" xfId="9386" hidden="1"/>
    <cellStyle name="통화 3" xfId="9443" hidden="1"/>
    <cellStyle name="통화 3" xfId="9804" hidden="1"/>
    <cellStyle name="통화 3" xfId="5196" hidden="1"/>
    <cellStyle name="통화 3" xfId="7238" hidden="1"/>
    <cellStyle name="통화 3" xfId="7633" hidden="1"/>
    <cellStyle name="통화 3" xfId="9543" hidden="1"/>
    <cellStyle name="통화 3" xfId="5469" hidden="1"/>
    <cellStyle name="통화 3" xfId="9683" hidden="1"/>
    <cellStyle name="통화 3" xfId="9471" hidden="1"/>
    <cellStyle name="통화 3" xfId="10017" hidden="1"/>
    <cellStyle name="통화 3" xfId="10013" hidden="1"/>
    <cellStyle name="통화 3" xfId="10061" hidden="1"/>
    <cellStyle name="통화 3" xfId="7996" hidden="1"/>
    <cellStyle name="통화 3" xfId="10054" hidden="1"/>
    <cellStyle name="통화 3" xfId="7667" hidden="1"/>
    <cellStyle name="통화 3" xfId="9684" hidden="1"/>
    <cellStyle name="통화 3" xfId="9409" hidden="1"/>
    <cellStyle name="통화 3" xfId="10077" hidden="1"/>
    <cellStyle name="통화 3" xfId="10088" hidden="1"/>
    <cellStyle name="통화 3" xfId="10084" hidden="1"/>
    <cellStyle name="통화 3" xfId="10114" hidden="1"/>
    <cellStyle name="통화 3" xfId="10073" hidden="1"/>
    <cellStyle name="통화 3" xfId="10107" hidden="1"/>
    <cellStyle name="통화 3" xfId="9927" hidden="1"/>
    <cellStyle name="통화 3" xfId="9434" hidden="1"/>
    <cellStyle name="통화 3" xfId="7701" hidden="1"/>
    <cellStyle name="통화 3" xfId="9523" hidden="1"/>
    <cellStyle name="통화 3" xfId="5840" hidden="1"/>
    <cellStyle name="통화 3" xfId="9933" hidden="1"/>
    <cellStyle name="통화 3" xfId="9601" hidden="1"/>
    <cellStyle name="통화 3" xfId="9682" hidden="1"/>
    <cellStyle name="통화 3" xfId="5549" hidden="1"/>
    <cellStyle name="통화 3" xfId="9371" hidden="1"/>
    <cellStyle name="통화 3" xfId="8135" hidden="1"/>
    <cellStyle name="통화 3" xfId="9820" hidden="1"/>
    <cellStyle name="통화 3" xfId="9570" hidden="1"/>
    <cellStyle name="통화 3" xfId="10123" hidden="1"/>
    <cellStyle name="통화 3" xfId="10119" hidden="1"/>
    <cellStyle name="통화 3" xfId="10149" hidden="1"/>
    <cellStyle name="통화 3" xfId="9461" hidden="1"/>
    <cellStyle name="통화 3" xfId="10142" hidden="1"/>
    <cellStyle name="통화 3" xfId="9572" hidden="1"/>
    <cellStyle name="통화 3" xfId="9821" hidden="1"/>
    <cellStyle name="통화 3" xfId="9521" hidden="1"/>
    <cellStyle name="통화 3" xfId="10160" hidden="1"/>
    <cellStyle name="통화 3" xfId="10171" hidden="1"/>
    <cellStyle name="통화 3" xfId="10167" hidden="1"/>
    <cellStyle name="통화 3" xfId="10197" hidden="1"/>
    <cellStyle name="통화 3" xfId="10156" hidden="1"/>
    <cellStyle name="통화 3" xfId="10190"/>
    <cellStyle name="통화 30" xfId="2673"/>
    <cellStyle name="통화 31" xfId="2758"/>
    <cellStyle name="통화 32" xfId="2671"/>
    <cellStyle name="통화 33" xfId="3034"/>
    <cellStyle name="통화 34" xfId="3457"/>
    <cellStyle name="통화 35" xfId="3462"/>
    <cellStyle name="통화 36" xfId="3465"/>
    <cellStyle name="통화 37" xfId="3467"/>
    <cellStyle name="통화 38" xfId="3449"/>
    <cellStyle name="통화 39" xfId="3468"/>
    <cellStyle name="통화 4" xfId="171" hidden="1"/>
    <cellStyle name="통화 4" xfId="187" hidden="1"/>
    <cellStyle name="통화 4" xfId="198" hidden="1"/>
    <cellStyle name="통화 4" xfId="203" hidden="1"/>
    <cellStyle name="통화 4" xfId="702" hidden="1"/>
    <cellStyle name="통화 4" xfId="713" hidden="1"/>
    <cellStyle name="통화 4" xfId="718" hidden="1"/>
    <cellStyle name="통화 4" xfId="925" hidden="1"/>
    <cellStyle name="통화 4" xfId="576" hidden="1"/>
    <cellStyle name="통화 4" xfId="723" hidden="1"/>
    <cellStyle name="통화 4" xfId="1090" hidden="1"/>
    <cellStyle name="통화 4" xfId="1101" hidden="1"/>
    <cellStyle name="통화 4" xfId="1106" hidden="1"/>
    <cellStyle name="통화 4" xfId="1478" hidden="1"/>
    <cellStyle name="통화 4" xfId="1489" hidden="1"/>
    <cellStyle name="통화 4" xfId="1494" hidden="1"/>
    <cellStyle name="통화 4" xfId="1701" hidden="1"/>
    <cellStyle name="통화 4" xfId="1352" hidden="1"/>
    <cellStyle name="통화 4" xfId="1499" hidden="1"/>
    <cellStyle name="통화 4" xfId="1313" hidden="1"/>
    <cellStyle name="통화 4" xfId="964" hidden="1"/>
    <cellStyle name="통화 4" xfId="1111" hidden="1"/>
    <cellStyle name="통화 4" xfId="1760" hidden="1"/>
    <cellStyle name="통화 4" xfId="1771" hidden="1"/>
    <cellStyle name="통화 4" xfId="1776" hidden="1"/>
    <cellStyle name="통화 4" xfId="1791" hidden="1"/>
    <cellStyle name="통화 4" xfId="1736" hidden="1"/>
    <cellStyle name="통화 4" xfId="1781" hidden="1"/>
    <cellStyle name="통화 4" xfId="1970" hidden="1"/>
    <cellStyle name="통화 4" xfId="1981" hidden="1"/>
    <cellStyle name="통화 4" xfId="1986" hidden="1"/>
    <cellStyle name="통화 4" xfId="2417" hidden="1"/>
    <cellStyle name="통화 4" xfId="2428" hidden="1"/>
    <cellStyle name="통화 4" xfId="2433" hidden="1"/>
    <cellStyle name="통화 4" xfId="2640" hidden="1"/>
    <cellStyle name="통화 4" xfId="2291" hidden="1"/>
    <cellStyle name="통화 4" xfId="2438" hidden="1"/>
    <cellStyle name="통화 4" xfId="2805" hidden="1"/>
    <cellStyle name="통화 4" xfId="2816" hidden="1"/>
    <cellStyle name="통화 4" xfId="2821" hidden="1"/>
    <cellStyle name="통화 4" xfId="3193" hidden="1"/>
    <cellStyle name="통화 4" xfId="3204" hidden="1"/>
    <cellStyle name="통화 4" xfId="3209" hidden="1"/>
    <cellStyle name="통화 4" xfId="3416" hidden="1"/>
    <cellStyle name="통화 4" xfId="3067" hidden="1"/>
    <cellStyle name="통화 4" xfId="3214" hidden="1"/>
    <cellStyle name="통화 4" xfId="3028" hidden="1"/>
    <cellStyle name="통화 4" xfId="2679" hidden="1"/>
    <cellStyle name="통화 4" xfId="2826" hidden="1"/>
    <cellStyle name="통화 4" xfId="3475" hidden="1"/>
    <cellStyle name="통화 4" xfId="3486" hidden="1"/>
    <cellStyle name="통화 4" xfId="3491" hidden="1"/>
    <cellStyle name="통화 4" xfId="3506" hidden="1"/>
    <cellStyle name="통화 4" xfId="3451" hidden="1"/>
    <cellStyle name="통화 4" xfId="3496" hidden="1"/>
    <cellStyle name="통화 4" xfId="3603" hidden="1"/>
    <cellStyle name="통화 4" xfId="3614" hidden="1"/>
    <cellStyle name="통화 4" xfId="3619" hidden="1"/>
    <cellStyle name="통화 4" xfId="3875" hidden="1"/>
    <cellStyle name="통화 4" xfId="3886" hidden="1"/>
    <cellStyle name="통화 4" xfId="3891" hidden="1"/>
    <cellStyle name="통화 4" xfId="3989" hidden="1"/>
    <cellStyle name="통화 4" xfId="3812" hidden="1"/>
    <cellStyle name="통화 4" xfId="3896" hidden="1"/>
    <cellStyle name="통화 4" xfId="4091" hidden="1"/>
    <cellStyle name="통화 4" xfId="4102" hidden="1"/>
    <cellStyle name="통화 4" xfId="4107" hidden="1"/>
    <cellStyle name="통화 4" xfId="4294" hidden="1"/>
    <cellStyle name="통화 4" xfId="4305" hidden="1"/>
    <cellStyle name="통화 4" xfId="4310" hidden="1"/>
    <cellStyle name="통화 4" xfId="4408" hidden="1"/>
    <cellStyle name="통화 4" xfId="4216" hidden="1"/>
    <cellStyle name="통화 4" xfId="4315" hidden="1"/>
    <cellStyle name="통화 4" xfId="4188" hidden="1"/>
    <cellStyle name="통화 4" xfId="4018" hidden="1"/>
    <cellStyle name="통화 4" xfId="4112" hidden="1"/>
    <cellStyle name="통화 4" xfId="4461" hidden="1"/>
    <cellStyle name="통화 4" xfId="4472" hidden="1"/>
    <cellStyle name="통화 4" xfId="4477" hidden="1"/>
    <cellStyle name="통화 4" xfId="4492" hidden="1"/>
    <cellStyle name="통화 4" xfId="4437" hidden="1"/>
    <cellStyle name="통화 4" xfId="4482" hidden="1"/>
    <cellStyle name="통화 4" xfId="4418" hidden="1"/>
    <cellStyle name="통화 4" xfId="4417" hidden="1"/>
    <cellStyle name="통화 4" xfId="3531" hidden="1"/>
    <cellStyle name="통화 4" xfId="3957" hidden="1"/>
    <cellStyle name="통화 4" xfId="4263" hidden="1"/>
    <cellStyle name="통화 4" xfId="3694" hidden="1"/>
    <cellStyle name="통화 4" xfId="3681" hidden="1"/>
    <cellStyle name="통화 4" xfId="4253" hidden="1"/>
    <cellStyle name="통화 4" xfId="4154" hidden="1"/>
    <cellStyle name="통화 4" xfId="3923" hidden="1"/>
    <cellStyle name="통화 4" xfId="3922" hidden="1"/>
    <cellStyle name="통화 4" xfId="3828" hidden="1"/>
    <cellStyle name="통화 4" xfId="3625" hidden="1"/>
    <cellStyle name="통화 4" xfId="4514" hidden="1"/>
    <cellStyle name="통화 4" xfId="4519" hidden="1"/>
    <cellStyle name="통화 4" xfId="4599" hidden="1"/>
    <cellStyle name="통화 4" xfId="3907" hidden="1"/>
    <cellStyle name="통화 4" xfId="4524" hidden="1"/>
    <cellStyle name="통화 4" xfId="3857" hidden="1"/>
    <cellStyle name="통화 4" xfId="3937" hidden="1"/>
    <cellStyle name="통화 4" xfId="4127" hidden="1"/>
    <cellStyle name="통화 4" xfId="4652" hidden="1"/>
    <cellStyle name="통화 4" xfId="4663" hidden="1"/>
    <cellStyle name="통화 4" xfId="4668" hidden="1"/>
    <cellStyle name="통화 4" xfId="4683" hidden="1"/>
    <cellStyle name="통화 4" xfId="4628" hidden="1"/>
    <cellStyle name="통화 4" xfId="4673" hidden="1"/>
    <cellStyle name="통화 4" xfId="4609" hidden="1"/>
    <cellStyle name="통화 4" xfId="4608" hidden="1"/>
    <cellStyle name="통화 4" xfId="4206" hidden="1"/>
    <cellStyle name="통화 4" xfId="3684" hidden="1"/>
    <cellStyle name="통화 4" xfId="3637" hidden="1"/>
    <cellStyle name="통화 4" xfId="4400" hidden="1"/>
    <cellStyle name="통화 4" xfId="4026" hidden="1"/>
    <cellStyle name="통화 4" xfId="4273" hidden="1"/>
    <cellStyle name="통화 4" xfId="3658" hidden="1"/>
    <cellStyle name="통화 4" xfId="3951" hidden="1"/>
    <cellStyle name="통화 4" xfId="4367" hidden="1"/>
    <cellStyle name="통화 4" xfId="3965" hidden="1"/>
    <cellStyle name="통화 4" xfId="3764" hidden="1"/>
    <cellStyle name="통화 4" xfId="4705" hidden="1"/>
    <cellStyle name="통화 4" xfId="4710" hidden="1"/>
    <cellStyle name="통화 4" xfId="4770" hidden="1"/>
    <cellStyle name="통화 4" xfId="3539" hidden="1"/>
    <cellStyle name="통화 4" xfId="4715" hidden="1"/>
    <cellStyle name="통화 4" xfId="4252" hidden="1"/>
    <cellStyle name="통화 4" xfId="4262" hidden="1"/>
    <cellStyle name="통화 4" xfId="3917" hidden="1"/>
    <cellStyle name="통화 4" xfId="4818" hidden="1"/>
    <cellStyle name="통화 4" xfId="4829" hidden="1"/>
    <cellStyle name="통화 4" xfId="4834" hidden="1"/>
    <cellStyle name="통화 4" xfId="4849" hidden="1"/>
    <cellStyle name="통화 4" xfId="4794" hidden="1"/>
    <cellStyle name="통화 4" xfId="4839" hidden="1"/>
    <cellStyle name="통화 4" xfId="4780" hidden="1"/>
    <cellStyle name="통화 4" xfId="4779" hidden="1"/>
    <cellStyle name="통화 4" xfId="4268" hidden="1"/>
    <cellStyle name="통화 4" xfId="3981" hidden="1"/>
    <cellStyle name="통화 4" xfId="3759" hidden="1"/>
    <cellStyle name="통화 4" xfId="4591" hidden="1"/>
    <cellStyle name="통화 4" xfId="4288" hidden="1"/>
    <cellStyle name="통화 4" xfId="4115" hidden="1"/>
    <cellStyle name="통화 4" xfId="3741" hidden="1"/>
    <cellStyle name="통화 4" xfId="3578" hidden="1"/>
    <cellStyle name="통화 4" xfId="4566" hidden="1"/>
    <cellStyle name="통화 4" xfId="3944" hidden="1"/>
    <cellStyle name="통화 4" xfId="4175" hidden="1"/>
    <cellStyle name="통화 4" xfId="4871" hidden="1"/>
    <cellStyle name="통화 4" xfId="4876" hidden="1"/>
    <cellStyle name="통화 4" xfId="4919" hidden="1"/>
    <cellStyle name="통화 4" xfId="3793" hidden="1"/>
    <cellStyle name="통화 4" xfId="4881" hidden="1"/>
    <cellStyle name="통화 4" xfId="3639" hidden="1"/>
    <cellStyle name="통화 4" xfId="4323" hidden="1"/>
    <cellStyle name="통화 4" xfId="4151" hidden="1"/>
    <cellStyle name="통화 4" xfId="4966" hidden="1"/>
    <cellStyle name="통화 4" xfId="4977" hidden="1"/>
    <cellStyle name="통화 4" xfId="4982" hidden="1"/>
    <cellStyle name="통화 4" xfId="4997" hidden="1"/>
    <cellStyle name="통화 4" xfId="4942" hidden="1"/>
    <cellStyle name="통화 4" xfId="4987" hidden="1"/>
    <cellStyle name="통화 4" xfId="4929" hidden="1"/>
    <cellStyle name="통화 4" xfId="4928" hidden="1"/>
    <cellStyle name="통화 4" xfId="3901" hidden="1"/>
    <cellStyle name="통화 4" xfId="4360" hidden="1"/>
    <cellStyle name="통화 4" xfId="3717" hidden="1"/>
    <cellStyle name="통화 4" xfId="4762" hidden="1"/>
    <cellStyle name="통화 4" xfId="3631" hidden="1"/>
    <cellStyle name="통화 4" xfId="4339" hidden="1"/>
    <cellStyle name="통화 4" xfId="4037" hidden="1"/>
    <cellStyle name="통화 4" xfId="3775" hidden="1"/>
    <cellStyle name="통화 4" xfId="4747" hidden="1"/>
    <cellStyle name="통화 4" xfId="3947" hidden="1"/>
    <cellStyle name="통화 4" xfId="4214" hidden="1"/>
    <cellStyle name="통화 4" xfId="5019" hidden="1"/>
    <cellStyle name="통화 4" xfId="5024" hidden="1"/>
    <cellStyle name="통화 4" xfId="5039" hidden="1"/>
    <cellStyle name="통화 4" xfId="4076" hidden="1"/>
    <cellStyle name="통화 4" xfId="5029" hidden="1"/>
    <cellStyle name="통화 4" xfId="3757" hidden="1"/>
    <cellStyle name="통화 4" xfId="4530" hidden="1"/>
    <cellStyle name="통화 4" xfId="4124" hidden="1"/>
    <cellStyle name="통화 4" xfId="5080" hidden="1"/>
    <cellStyle name="통화 4" xfId="5091" hidden="1"/>
    <cellStyle name="통화 4" xfId="5096" hidden="1"/>
    <cellStyle name="통화 4" xfId="5111" hidden="1"/>
    <cellStyle name="통화 4" xfId="5056" hidden="1"/>
    <cellStyle name="통화 4" xfId="5101" hidden="1"/>
    <cellStyle name="통화 4" xfId="1999" hidden="1"/>
    <cellStyle name="통화 4" xfId="5125" hidden="1"/>
    <cellStyle name="통화 4" xfId="5130" hidden="1"/>
    <cellStyle name="통화 4" xfId="5395" hidden="1"/>
    <cellStyle name="통화 4" xfId="5406" hidden="1"/>
    <cellStyle name="통화 4" xfId="5411" hidden="1"/>
    <cellStyle name="통화 4" xfId="5539" hidden="1"/>
    <cellStyle name="통화 4" xfId="5322" hidden="1"/>
    <cellStyle name="통화 4" xfId="5416" hidden="1"/>
    <cellStyle name="통화 4" xfId="5628" hidden="1"/>
    <cellStyle name="통화 4" xfId="5639" hidden="1"/>
    <cellStyle name="통화 4" xfId="5644" hidden="1"/>
    <cellStyle name="통화 4" xfId="5858" hidden="1"/>
    <cellStyle name="통화 4" xfId="5869" hidden="1"/>
    <cellStyle name="통화 4" xfId="5874" hidden="1"/>
    <cellStyle name="통화 4" xfId="5994" hidden="1"/>
    <cellStyle name="통화 4" xfId="5783" hidden="1"/>
    <cellStyle name="통화 4" xfId="5879" hidden="1"/>
    <cellStyle name="통화 4" xfId="5759" hidden="1"/>
    <cellStyle name="통화 4" xfId="5561" hidden="1"/>
    <cellStyle name="통화 4" xfId="5649" hidden="1"/>
    <cellStyle name="통화 4" xfId="6023" hidden="1"/>
    <cellStyle name="통화 4" xfId="6034" hidden="1"/>
    <cellStyle name="통화 4" xfId="6039" hidden="1"/>
    <cellStyle name="통화 4" xfId="6054" hidden="1"/>
    <cellStyle name="통화 4" xfId="6009" hidden="1"/>
    <cellStyle name="통화 4" xfId="6044" hidden="1"/>
    <cellStyle name="통화 4" xfId="6123" hidden="1"/>
    <cellStyle name="통화 4" xfId="6134" hidden="1"/>
    <cellStyle name="통화 4" xfId="6139" hidden="1"/>
    <cellStyle name="통화 4" xfId="6343" hidden="1"/>
    <cellStyle name="통화 4" xfId="6354" hidden="1"/>
    <cellStyle name="통화 4" xfId="6359" hidden="1"/>
    <cellStyle name="통화 4" xfId="6443" hidden="1"/>
    <cellStyle name="통화 4" xfId="6299" hidden="1"/>
    <cellStyle name="통화 4" xfId="6364" hidden="1"/>
    <cellStyle name="통화 4" xfId="6518" hidden="1"/>
    <cellStyle name="통화 4" xfId="6529" hidden="1"/>
    <cellStyle name="통화 4" xfId="6534" hidden="1"/>
    <cellStyle name="통화 4" xfId="6680" hidden="1"/>
    <cellStyle name="통화 4" xfId="6691" hidden="1"/>
    <cellStyle name="통화 4" xfId="6696" hidden="1"/>
    <cellStyle name="통화 4" xfId="6781" hidden="1"/>
    <cellStyle name="통화 4" xfId="6623" hidden="1"/>
    <cellStyle name="통화 4" xfId="6701" hidden="1"/>
    <cellStyle name="통화 4" xfId="6604" hidden="1"/>
    <cellStyle name="통화 4" xfId="6463" hidden="1"/>
    <cellStyle name="통화 4" xfId="6539" hidden="1"/>
    <cellStyle name="통화 4" xfId="6817" hidden="1"/>
    <cellStyle name="통화 4" xfId="6828" hidden="1"/>
    <cellStyle name="통화 4" xfId="6833" hidden="1"/>
    <cellStyle name="통화 4" xfId="6848" hidden="1"/>
    <cellStyle name="통화 4" xfId="6802" hidden="1"/>
    <cellStyle name="통화 4" xfId="6838" hidden="1"/>
    <cellStyle name="통화 4" xfId="6790" hidden="1"/>
    <cellStyle name="통화 4" xfId="6789" hidden="1"/>
    <cellStyle name="통화 4" xfId="6071" hidden="1"/>
    <cellStyle name="통화 4" xfId="6414" hidden="1"/>
    <cellStyle name="통화 4" xfId="6656" hidden="1"/>
    <cellStyle name="통화 4" xfId="6199" hidden="1"/>
    <cellStyle name="통화 4" xfId="6189" hidden="1"/>
    <cellStyle name="통화 4" xfId="6648" hidden="1"/>
    <cellStyle name="통화 4" xfId="6573" hidden="1"/>
    <cellStyle name="통화 4" xfId="6387" hidden="1"/>
    <cellStyle name="통화 4" xfId="6386" hidden="1"/>
    <cellStyle name="통화 4" xfId="6312" hidden="1"/>
    <cellStyle name="통화 4" xfId="6145" hidden="1"/>
    <cellStyle name="통화 4" xfId="6865" hidden="1"/>
    <cellStyle name="통화 4" xfId="6870" hidden="1"/>
    <cellStyle name="통화 4" xfId="6938" hidden="1"/>
    <cellStyle name="통화 4" xfId="6373" hidden="1"/>
    <cellStyle name="통화 4" xfId="6875" hidden="1"/>
    <cellStyle name="통화 4" xfId="6328" hidden="1"/>
    <cellStyle name="통화 4" xfId="6396" hidden="1"/>
    <cellStyle name="통화 4" xfId="6550" hidden="1"/>
    <cellStyle name="통화 4" xfId="6977" hidden="1"/>
    <cellStyle name="통화 4" xfId="6988" hidden="1"/>
    <cellStyle name="통화 4" xfId="6993" hidden="1"/>
    <cellStyle name="통화 4" xfId="7008" hidden="1"/>
    <cellStyle name="통화 4" xfId="6960" hidden="1"/>
    <cellStyle name="통화 4" xfId="6998" hidden="1"/>
    <cellStyle name="통화 4" xfId="6946" hidden="1"/>
    <cellStyle name="통화 4" xfId="6945" hidden="1"/>
    <cellStyle name="통화 4" xfId="6616" hidden="1"/>
    <cellStyle name="통화 4" xfId="6192" hidden="1"/>
    <cellStyle name="통화 4" xfId="6157" hidden="1"/>
    <cellStyle name="통화 4" xfId="6773" hidden="1"/>
    <cellStyle name="통화 4" xfId="6469" hidden="1"/>
    <cellStyle name="통화 4" xfId="6663" hidden="1"/>
    <cellStyle name="통화 4" xfId="6170" hidden="1"/>
    <cellStyle name="통화 4" xfId="6408" hidden="1"/>
    <cellStyle name="통화 4" xfId="6745" hidden="1"/>
    <cellStyle name="통화 4" xfId="6422" hidden="1"/>
    <cellStyle name="통화 4" xfId="6261" hidden="1"/>
    <cellStyle name="통화 4" xfId="7028" hidden="1"/>
    <cellStyle name="통화 4" xfId="7033" hidden="1"/>
    <cellStyle name="통화 4" xfId="7087" hidden="1"/>
    <cellStyle name="통화 4" xfId="6077" hidden="1"/>
    <cellStyle name="통화 4" xfId="7038" hidden="1"/>
    <cellStyle name="통화 4" xfId="6647" hidden="1"/>
    <cellStyle name="통화 4" xfId="6655" hidden="1"/>
    <cellStyle name="통화 4" xfId="6382" hidden="1"/>
    <cellStyle name="통화 4" xfId="7121" hidden="1"/>
    <cellStyle name="통화 4" xfId="7132" hidden="1"/>
    <cellStyle name="통화 4" xfId="7137" hidden="1"/>
    <cellStyle name="통화 4" xfId="7152" hidden="1"/>
    <cellStyle name="통화 4" xfId="7104" hidden="1"/>
    <cellStyle name="통화 4" xfId="7142" hidden="1"/>
    <cellStyle name="통화 4" xfId="7095" hidden="1"/>
    <cellStyle name="통화 4" xfId="7094" hidden="1"/>
    <cellStyle name="통화 4" xfId="6660" hidden="1"/>
    <cellStyle name="통화 4" xfId="6435" hidden="1"/>
    <cellStyle name="통화 4" xfId="6256" hidden="1"/>
    <cellStyle name="통화 4" xfId="6930" hidden="1"/>
    <cellStyle name="통화 4" xfId="6674" hidden="1"/>
    <cellStyle name="통화 4" xfId="6542" hidden="1"/>
    <cellStyle name="통화 4" xfId="6241" hidden="1"/>
    <cellStyle name="통화 4" xfId="6101" hidden="1"/>
    <cellStyle name="통화 4" xfId="6911" hidden="1"/>
    <cellStyle name="통화 4" xfId="6402" hidden="1"/>
    <cellStyle name="통화 4" xfId="6592" hidden="1"/>
    <cellStyle name="통화 4" xfId="7171" hidden="1"/>
    <cellStyle name="통화 4" xfId="7176" hidden="1"/>
    <cellStyle name="통화 4" xfId="7213" hidden="1"/>
    <cellStyle name="통화 4" xfId="6284" hidden="1"/>
    <cellStyle name="통화 4" xfId="7181" hidden="1"/>
    <cellStyle name="통화 4" xfId="6158" hidden="1"/>
    <cellStyle name="통화 4" xfId="6708" hidden="1"/>
    <cellStyle name="통화 4" xfId="6570" hidden="1"/>
    <cellStyle name="통화 4" xfId="7247" hidden="1"/>
    <cellStyle name="통화 4" xfId="7258" hidden="1"/>
    <cellStyle name="통화 4" xfId="7263" hidden="1"/>
    <cellStyle name="통화 4" xfId="7278" hidden="1"/>
    <cellStyle name="통화 4" xfId="7230" hidden="1"/>
    <cellStyle name="통화 4" xfId="7268" hidden="1"/>
    <cellStyle name="통화 4" xfId="7222" hidden="1"/>
    <cellStyle name="통화 4" xfId="7221" hidden="1"/>
    <cellStyle name="통화 4" xfId="6369" hidden="1"/>
    <cellStyle name="통화 4" xfId="6738" hidden="1"/>
    <cellStyle name="통화 4" xfId="6219" hidden="1"/>
    <cellStyle name="통화 4" xfId="7079" hidden="1"/>
    <cellStyle name="통화 4" xfId="6151" hidden="1"/>
    <cellStyle name="통화 4" xfId="6721" hidden="1"/>
    <cellStyle name="통화 4" xfId="6475" hidden="1"/>
    <cellStyle name="통화 4" xfId="6269" hidden="1"/>
    <cellStyle name="통화 4" xfId="7066" hidden="1"/>
    <cellStyle name="통화 4" xfId="6405" hidden="1"/>
    <cellStyle name="통화 4" xfId="6621" hidden="1"/>
    <cellStyle name="통화 4" xfId="7294" hidden="1"/>
    <cellStyle name="통화 4" xfId="7299" hidden="1"/>
    <cellStyle name="통화 4" xfId="7314" hidden="1"/>
    <cellStyle name="통화 4" xfId="6506" hidden="1"/>
    <cellStyle name="통화 4" xfId="7304" hidden="1"/>
    <cellStyle name="통화 4" xfId="6255" hidden="1"/>
    <cellStyle name="통화 4" xfId="6879" hidden="1"/>
    <cellStyle name="통화 4" xfId="6547" hidden="1"/>
    <cellStyle name="통화 4" xfId="7343" hidden="1"/>
    <cellStyle name="통화 4" xfId="7354" hidden="1"/>
    <cellStyle name="통화 4" xfId="7359" hidden="1"/>
    <cellStyle name="통화 4" xfId="7374" hidden="1"/>
    <cellStyle name="통화 4" xfId="7324" hidden="1"/>
    <cellStyle name="통화 4" xfId="7364" hidden="1"/>
    <cellStyle name="통화 4" xfId="7284" hidden="1"/>
    <cellStyle name="통화 4" xfId="7054" hidden="1"/>
    <cellStyle name="통화 4" xfId="6196" hidden="1"/>
    <cellStyle name="통화 4" xfId="7055" hidden="1"/>
    <cellStyle name="통화 4" xfId="6067" hidden="1"/>
    <cellStyle name="통화 4" xfId="5550" hidden="1"/>
    <cellStyle name="통화 4" xfId="5265" hidden="1"/>
    <cellStyle name="통화 4" xfId="6280" hidden="1"/>
    <cellStyle name="통화 4" xfId="7110" hidden="1"/>
    <cellStyle name="통화 4" xfId="5804" hidden="1"/>
    <cellStyle name="통화 4" xfId="5521" hidden="1"/>
    <cellStyle name="통화 4" xfId="5372" hidden="1"/>
    <cellStyle name="통화 4" xfId="5488" hidden="1"/>
    <cellStyle name="통화 4" xfId="5831" hidden="1"/>
    <cellStyle name="통화 4" xfId="5214" hidden="1"/>
    <cellStyle name="통화 4" xfId="5193" hidden="1"/>
    <cellStyle name="통화 4" xfId="2229" hidden="1"/>
    <cellStyle name="통화 4" xfId="5707" hidden="1"/>
    <cellStyle name="통화 4" xfId="5499" hidden="1"/>
    <cellStyle name="통화 4" xfId="5751" hidden="1"/>
    <cellStyle name="통화 4" xfId="2217" hidden="1"/>
    <cellStyle name="통화 4" xfId="2240" hidden="1"/>
    <cellStyle name="통화 4" xfId="5687" hidden="1"/>
    <cellStyle name="통화 4" xfId="5606" hidden="1"/>
    <cellStyle name="통화 4" xfId="5682" hidden="1"/>
    <cellStyle name="통화 4" xfId="2226" hidden="1"/>
    <cellStyle name="통화 4" xfId="5459" hidden="1"/>
    <cellStyle name="통화 4" xfId="5907" hidden="1"/>
    <cellStyle name="통화 4" xfId="5906" hidden="1"/>
    <cellStyle name="통화 4" xfId="1806" hidden="1"/>
    <cellStyle name="통화 4" xfId="7408" hidden="1"/>
    <cellStyle name="통화 4" xfId="7419" hidden="1"/>
    <cellStyle name="통화 4" xfId="7424" hidden="1"/>
    <cellStyle name="통화 4" xfId="7505" hidden="1"/>
    <cellStyle name="통화 4" xfId="2266" hidden="1"/>
    <cellStyle name="통화 4" xfId="7429" hidden="1"/>
    <cellStyle name="통화 4" xfId="7574" hidden="1"/>
    <cellStyle name="통화 4" xfId="7585" hidden="1"/>
    <cellStyle name="통화 4" xfId="7590" hidden="1"/>
    <cellStyle name="통화 4" xfId="7726" hidden="1"/>
    <cellStyle name="통화 4" xfId="7737" hidden="1"/>
    <cellStyle name="통화 4" xfId="7742" hidden="1"/>
    <cellStyle name="통화 4" xfId="7819" hidden="1"/>
    <cellStyle name="통화 4" xfId="7672" hidden="1"/>
    <cellStyle name="통화 4" xfId="7747" hidden="1"/>
    <cellStyle name="통화 4" xfId="7655" hidden="1"/>
    <cellStyle name="통화 4" xfId="7523" hidden="1"/>
    <cellStyle name="통화 4" xfId="7595" hidden="1"/>
    <cellStyle name="통화 4" xfId="7850" hidden="1"/>
    <cellStyle name="통화 4" xfId="7861" hidden="1"/>
    <cellStyle name="통화 4" xfId="7866" hidden="1"/>
    <cellStyle name="통화 4" xfId="7881" hidden="1"/>
    <cellStyle name="통화 4" xfId="7835" hidden="1"/>
    <cellStyle name="통화 4" xfId="7871" hidden="1"/>
    <cellStyle name="통화 4" xfId="7826" hidden="1"/>
    <cellStyle name="통화 4" xfId="7825" hidden="1"/>
    <cellStyle name="통화 4" xfId="5181" hidden="1"/>
    <cellStyle name="통화 4" xfId="7477" hidden="1"/>
    <cellStyle name="통화 4" xfId="7703" hidden="1"/>
    <cellStyle name="통화 4" xfId="5663" hidden="1"/>
    <cellStyle name="통화 4" xfId="5163" hidden="1"/>
    <cellStyle name="통화 4" xfId="7696" hidden="1"/>
    <cellStyle name="통화 4" xfId="7627" hidden="1"/>
    <cellStyle name="통화 4" xfId="7452" hidden="1"/>
    <cellStyle name="통화 4" xfId="7451" hidden="1"/>
    <cellStyle name="통화 4" xfId="7381" hidden="1"/>
    <cellStyle name="통화 4" xfId="5905" hidden="1"/>
    <cellStyle name="통화 4" xfId="7897" hidden="1"/>
    <cellStyle name="통화 4" xfId="7902" hidden="1"/>
    <cellStyle name="통화 4" xfId="7968" hidden="1"/>
    <cellStyle name="통화 4" xfId="7438" hidden="1"/>
    <cellStyle name="통화 4" xfId="7907" hidden="1"/>
    <cellStyle name="통화 4" xfId="7393" hidden="1"/>
    <cellStyle name="통화 4" xfId="7460" hidden="1"/>
    <cellStyle name="통화 4" xfId="7606" hidden="1"/>
    <cellStyle name="통화 4" xfId="8003" hidden="1"/>
    <cellStyle name="통화 4" xfId="8014" hidden="1"/>
    <cellStyle name="통화 4" xfId="8019" hidden="1"/>
    <cellStyle name="통화 4" xfId="8034" hidden="1"/>
    <cellStyle name="통화 4" xfId="7988" hidden="1"/>
    <cellStyle name="통화 4" xfId="8024" hidden="1"/>
    <cellStyle name="통화 4" xfId="7976" hidden="1"/>
    <cellStyle name="통화 4" xfId="7975" hidden="1"/>
    <cellStyle name="통화 4" xfId="7666" hidden="1"/>
    <cellStyle name="통화 4" xfId="5832" hidden="1"/>
    <cellStyle name="통화 4" xfId="5824" hidden="1"/>
    <cellStyle name="통화 4" xfId="7811" hidden="1"/>
    <cellStyle name="통화 4" xfId="7529" hidden="1"/>
    <cellStyle name="통화 4" xfId="7709" hidden="1"/>
    <cellStyle name="통화 4" xfId="5165" hidden="1"/>
    <cellStyle name="통화 4" xfId="7471" hidden="1"/>
    <cellStyle name="통화 4" xfId="7786" hidden="1"/>
    <cellStyle name="통화 4" xfId="7485" hidden="1"/>
    <cellStyle name="통화 4" xfId="5572" hidden="1"/>
    <cellStyle name="통화 4" xfId="8054" hidden="1"/>
    <cellStyle name="통화 4" xfId="8059" hidden="1"/>
    <cellStyle name="통화 4" xfId="8111" hidden="1"/>
    <cellStyle name="통화 4" xfId="5179" hidden="1"/>
    <cellStyle name="통화 4" xfId="8064" hidden="1"/>
    <cellStyle name="통화 4" xfId="7695" hidden="1"/>
    <cellStyle name="통화 4" xfId="7702" hidden="1"/>
    <cellStyle name="통화 4" xfId="7447" hidden="1"/>
    <cellStyle name="통화 4" xfId="8145" hidden="1"/>
    <cellStyle name="통화 4" xfId="8156" hidden="1"/>
    <cellStyle name="통화 4" xfId="8161" hidden="1"/>
    <cellStyle name="통화 4" xfId="8176" hidden="1"/>
    <cellStyle name="통화 4" xfId="8128" hidden="1"/>
    <cellStyle name="통화 4" xfId="8166" hidden="1"/>
    <cellStyle name="통화 4" xfId="8119" hidden="1"/>
    <cellStyle name="통화 4" xfId="8118" hidden="1"/>
    <cellStyle name="통화 4" xfId="7706" hidden="1"/>
    <cellStyle name="통화 4" xfId="7497" hidden="1"/>
    <cellStyle name="통화 4" xfId="5889" hidden="1"/>
    <cellStyle name="통화 4" xfId="7960" hidden="1"/>
    <cellStyle name="통화 4" xfId="7720" hidden="1"/>
    <cellStyle name="통화 4" xfId="7598" hidden="1"/>
    <cellStyle name="통화 4" xfId="5805" hidden="1"/>
    <cellStyle name="통화 4" xfId="5176" hidden="1"/>
    <cellStyle name="통화 4" xfId="7942" hidden="1"/>
    <cellStyle name="통화 4" xfId="7465" hidden="1"/>
    <cellStyle name="통화 4" xfId="7643" hidden="1"/>
    <cellStyle name="통화 4" xfId="8195" hidden="1"/>
    <cellStyle name="통화 4" xfId="8200" hidden="1"/>
    <cellStyle name="통화 4" xfId="8236" hidden="1"/>
    <cellStyle name="통화 4" xfId="5147" hidden="1"/>
    <cellStyle name="통화 4" xfId="8205" hidden="1"/>
    <cellStyle name="통화 4" xfId="5667" hidden="1"/>
    <cellStyle name="통화 4" xfId="7752" hidden="1"/>
    <cellStyle name="통화 4" xfId="7624" hidden="1"/>
    <cellStyle name="통화 4" xfId="8268" hidden="1"/>
    <cellStyle name="통화 4" xfId="8279" hidden="1"/>
    <cellStyle name="통화 4" xfId="8284" hidden="1"/>
    <cellStyle name="통화 4" xfId="8299" hidden="1"/>
    <cellStyle name="통화 4" xfId="8252" hidden="1"/>
    <cellStyle name="통화 4" xfId="8289" hidden="1"/>
    <cellStyle name="통화 4" xfId="8245" hidden="1"/>
    <cellStyle name="통화 4" xfId="8244" hidden="1"/>
    <cellStyle name="통화 4" xfId="7434" hidden="1"/>
    <cellStyle name="통화 4" xfId="7780" hidden="1"/>
    <cellStyle name="통화 4" xfId="5557" hidden="1"/>
    <cellStyle name="통화 4" xfId="8103" hidden="1"/>
    <cellStyle name="통화 4" xfId="5669" hidden="1"/>
    <cellStyle name="통화 4" xfId="7764" hidden="1"/>
    <cellStyle name="통화 4" xfId="7535" hidden="1"/>
    <cellStyle name="통화 4" xfId="5887" hidden="1"/>
    <cellStyle name="통화 4" xfId="8091" hidden="1"/>
    <cellStyle name="통화 4" xfId="7468" hidden="1"/>
    <cellStyle name="통화 4" xfId="7670" hidden="1"/>
    <cellStyle name="통화 4" xfId="8315" hidden="1"/>
    <cellStyle name="통화 4" xfId="8320" hidden="1"/>
    <cellStyle name="통화 4" xfId="8335" hidden="1"/>
    <cellStyle name="통화 4" xfId="7562" hidden="1"/>
    <cellStyle name="통화 4" xfId="8325" hidden="1"/>
    <cellStyle name="통화 4" xfId="5373" hidden="1"/>
    <cellStyle name="통화 4" xfId="7911" hidden="1"/>
    <cellStyle name="통화 4" xfId="7603" hidden="1"/>
    <cellStyle name="통화 4" xfId="8355" hidden="1"/>
    <cellStyle name="통화 4" xfId="8366" hidden="1"/>
    <cellStyle name="통화 4" xfId="8371" hidden="1"/>
    <cellStyle name="통화 4" xfId="8386" hidden="1"/>
    <cellStyle name="통화 4" xfId="8343" hidden="1"/>
    <cellStyle name="통화 4" xfId="8376" hidden="1"/>
    <cellStyle name="통화 4" xfId="8305" hidden="1"/>
    <cellStyle name="통화 4" xfId="8079" hidden="1"/>
    <cellStyle name="통화 4" xfId="5588" hidden="1"/>
    <cellStyle name="통화 4" xfId="8080" hidden="1"/>
    <cellStyle name="통화 4" xfId="2261" hidden="1"/>
    <cellStyle name="통화 4" xfId="2264" hidden="1"/>
    <cellStyle name="통화 4" xfId="6409" hidden="1"/>
    <cellStyle name="통화 4" xfId="5812" hidden="1"/>
    <cellStyle name="통화 4" xfId="8134" hidden="1"/>
    <cellStyle name="통화 4" xfId="5333" hidden="1"/>
    <cellStyle name="통화 4" xfId="5278" hidden="1"/>
    <cellStyle name="통화 4" xfId="6167" hidden="1"/>
    <cellStyle name="통화 4" xfId="5846" hidden="1"/>
    <cellStyle name="통화 4" xfId="5491" hidden="1"/>
    <cellStyle name="통화 4" xfId="6211" hidden="1"/>
    <cellStyle name="통화 4" xfId="1989" hidden="1"/>
    <cellStyle name="통화 4" xfId="6495" hidden="1"/>
    <cellStyle name="통화 4" xfId="5511" hidden="1"/>
    <cellStyle name="통화 4" xfId="2263" hidden="1"/>
    <cellStyle name="통화 4" xfId="5231" hidden="1"/>
    <cellStyle name="통화 4" xfId="5600" hidden="1"/>
    <cellStyle name="통화 4" xfId="6585" hidden="1"/>
    <cellStyle name="통화 4" xfId="5734" hidden="1"/>
    <cellStyle name="통화 4" xfId="5745" hidden="1"/>
    <cellStyle name="통화 4" xfId="5344" hidden="1"/>
    <cellStyle name="통화 4" xfId="6449" hidden="1"/>
    <cellStyle name="통화 4" xfId="5298" hidden="1"/>
    <cellStyle name="통화 4" xfId="5208" hidden="1"/>
    <cellStyle name="통화 4" xfId="5479" hidden="1"/>
    <cellStyle name="통화 4" xfId="2282" hidden="1"/>
    <cellStyle name="통화 4" xfId="8416" hidden="1"/>
    <cellStyle name="통화 4" xfId="8427" hidden="1"/>
    <cellStyle name="통화 4" xfId="8432" hidden="1"/>
    <cellStyle name="통화 4" xfId="8504" hidden="1"/>
    <cellStyle name="통화 4" xfId="6006" hidden="1"/>
    <cellStyle name="통화 4" xfId="8437" hidden="1"/>
    <cellStyle name="통화 4" xfId="8561" hidden="1"/>
    <cellStyle name="통화 4" xfId="8572" hidden="1"/>
    <cellStyle name="통화 4" xfId="8577" hidden="1"/>
    <cellStyle name="통화 4" xfId="8699" hidden="1"/>
    <cellStyle name="통화 4" xfId="8710" hidden="1"/>
    <cellStyle name="통화 4" xfId="8715" hidden="1"/>
    <cellStyle name="통화 4" xfId="8786" hidden="1"/>
    <cellStyle name="통화 4" xfId="8652" hidden="1"/>
    <cellStyle name="통화 4" xfId="8720" hidden="1"/>
    <cellStyle name="통화 4" xfId="8637" hidden="1"/>
    <cellStyle name="통화 4" xfId="8520" hidden="1"/>
    <cellStyle name="통화 4" xfId="8582" hidden="1"/>
    <cellStyle name="통화 4" xfId="8814" hidden="1"/>
    <cellStyle name="통화 4" xfId="8825" hidden="1"/>
    <cellStyle name="통화 4" xfId="8830" hidden="1"/>
    <cellStyle name="통화 4" xfId="8845" hidden="1"/>
    <cellStyle name="통화 4" xfId="8802" hidden="1"/>
    <cellStyle name="통화 4" xfId="8835" hidden="1"/>
    <cellStyle name="통화 4" xfId="8793" hidden="1"/>
    <cellStyle name="통화 4" xfId="8792" hidden="1"/>
    <cellStyle name="통화 4" xfId="5346" hidden="1"/>
    <cellStyle name="통화 4" xfId="8480" hidden="1"/>
    <cellStyle name="통화 4" xfId="8676" hidden="1"/>
    <cellStyle name="통화 4" xfId="5241" hidden="1"/>
    <cellStyle name="통화 4" xfId="6097" hidden="1"/>
    <cellStyle name="통화 4" xfId="8671" hidden="1"/>
    <cellStyle name="통화 4" xfId="8611" hidden="1"/>
    <cellStyle name="통화 4" xfId="8458" hidden="1"/>
    <cellStyle name="통화 4" xfId="8457" hidden="1"/>
    <cellStyle name="통화 4" xfId="8393" hidden="1"/>
    <cellStyle name="통화 4" xfId="5937" hidden="1"/>
    <cellStyle name="통화 4" xfId="8861" hidden="1"/>
    <cellStyle name="통화 4" xfId="8866" hidden="1"/>
    <cellStyle name="통화 4" xfId="8927" hidden="1"/>
    <cellStyle name="통화 4" xfId="8445" hidden="1"/>
    <cellStyle name="통화 4" xfId="8871" hidden="1"/>
    <cellStyle name="통화 4" xfId="8401" hidden="1"/>
    <cellStyle name="통화 4" xfId="8466" hidden="1"/>
    <cellStyle name="통화 4" xfId="8593" hidden="1"/>
    <cellStyle name="통화 4" xfId="8953" hidden="1"/>
    <cellStyle name="통화 4" xfId="8964" hidden="1"/>
    <cellStyle name="통화 4" xfId="8969" hidden="1"/>
    <cellStyle name="통화 4" xfId="8984" hidden="1"/>
    <cellStyle name="통화 4" xfId="8943" hidden="1"/>
    <cellStyle name="통화 4" xfId="8974" hidden="1"/>
    <cellStyle name="통화 4" xfId="8934" hidden="1"/>
    <cellStyle name="통화 4" xfId="8933" hidden="1"/>
    <cellStyle name="통화 4" xfId="8648" hidden="1"/>
    <cellStyle name="통화 4" xfId="5713" hidden="1"/>
    <cellStyle name="통화 4" xfId="5222" hidden="1"/>
    <cellStyle name="통화 4" xfId="8778" hidden="1"/>
    <cellStyle name="통화 4" xfId="8526" hidden="1"/>
    <cellStyle name="통화 4" xfId="8682" hidden="1"/>
    <cellStyle name="통화 4" xfId="5358" hidden="1"/>
    <cellStyle name="통화 4" xfId="8475" hidden="1"/>
    <cellStyle name="통화 4" xfId="8755" hidden="1"/>
    <cellStyle name="통화 4" xfId="8486" hidden="1"/>
    <cellStyle name="통화 4" xfId="5254" hidden="1"/>
    <cellStyle name="통화 4" xfId="8999" hidden="1"/>
    <cellStyle name="통화 4" xfId="9004" hidden="1"/>
    <cellStyle name="통화 4" xfId="9051" hidden="1"/>
    <cellStyle name="통화 4" xfId="6970" hidden="1"/>
    <cellStyle name="통화 4" xfId="9009" hidden="1"/>
    <cellStyle name="통화 4" xfId="8670" hidden="1"/>
    <cellStyle name="통화 4" xfId="8675" hidden="1"/>
    <cellStyle name="통화 4" xfId="8453" hidden="1"/>
    <cellStyle name="통화 4" xfId="9077" hidden="1"/>
    <cellStyle name="통화 4" xfId="9088" hidden="1"/>
    <cellStyle name="통화 4" xfId="9093" hidden="1"/>
    <cellStyle name="통화 4" xfId="9108" hidden="1"/>
    <cellStyle name="통화 4" xfId="9064" hidden="1"/>
    <cellStyle name="통화 4" xfId="9098" hidden="1"/>
    <cellStyle name="통화 4" xfId="9058" hidden="1"/>
    <cellStyle name="통화 4" xfId="9057" hidden="1"/>
    <cellStyle name="통화 4" xfId="8679" hidden="1"/>
    <cellStyle name="통화 4" xfId="8496" hidden="1"/>
    <cellStyle name="통화 4" xfId="5211" hidden="1"/>
    <cellStyle name="통화 4" xfId="8919" hidden="1"/>
    <cellStyle name="통화 4" xfId="8693" hidden="1"/>
    <cellStyle name="통화 4" xfId="8585" hidden="1"/>
    <cellStyle name="통화 4" xfId="5224" hidden="1"/>
    <cellStyle name="통화 4" xfId="6644" hidden="1"/>
    <cellStyle name="통화 4" xfId="8902" hidden="1"/>
    <cellStyle name="통화 4" xfId="8470" hidden="1"/>
    <cellStyle name="통화 4" xfId="8625" hidden="1"/>
    <cellStyle name="통화 4" xfId="9127" hidden="1"/>
    <cellStyle name="통화 4" xfId="9132" hidden="1"/>
    <cellStyle name="통화 4" xfId="9166" hidden="1"/>
    <cellStyle name="통화 4" xfId="5366" hidden="1"/>
    <cellStyle name="통화 4" xfId="9137" hidden="1"/>
    <cellStyle name="통화 4" xfId="5970" hidden="1"/>
    <cellStyle name="통화 4" xfId="8725" hidden="1"/>
    <cellStyle name="통화 4" xfId="8608" hidden="1"/>
    <cellStyle name="통화 4" xfId="9196" hidden="1"/>
    <cellStyle name="통화 4" xfId="9207" hidden="1"/>
    <cellStyle name="통화 4" xfId="9212" hidden="1"/>
    <cellStyle name="통화 4" xfId="9227" hidden="1"/>
    <cellStyle name="통화 4" xfId="9181" hidden="1"/>
    <cellStyle name="통화 4" xfId="9217" hidden="1"/>
    <cellStyle name="통화 4" xfId="9174" hidden="1"/>
    <cellStyle name="통화 4" xfId="9173" hidden="1"/>
    <cellStyle name="통화 4" xfId="8441" hidden="1"/>
    <cellStyle name="통화 4" xfId="8749" hidden="1"/>
    <cellStyle name="통화 4" xfId="5256" hidden="1"/>
    <cellStyle name="통화 4" xfId="9043" hidden="1"/>
    <cellStyle name="통화 4" xfId="5240" hidden="1"/>
    <cellStyle name="통화 4" xfId="8736" hidden="1"/>
    <cellStyle name="통화 4" xfId="8530" hidden="1"/>
    <cellStyle name="통화 4" xfId="5483" hidden="1"/>
    <cellStyle name="통화 4" xfId="9033" hidden="1"/>
    <cellStyle name="통화 4" xfId="8473" hidden="1"/>
    <cellStyle name="통화 4" xfId="8650" hidden="1"/>
    <cellStyle name="통화 4" xfId="9243" hidden="1"/>
    <cellStyle name="통화 4" xfId="9248" hidden="1"/>
    <cellStyle name="통화 4" xfId="9263" hidden="1"/>
    <cellStyle name="통화 4" xfId="8550" hidden="1"/>
    <cellStyle name="통화 4" xfId="9253" hidden="1"/>
    <cellStyle name="통화 4" xfId="6561" hidden="1"/>
    <cellStyle name="통화 4" xfId="8875" hidden="1"/>
    <cellStyle name="통화 4" xfId="8590" hidden="1"/>
    <cellStyle name="통화 4" xfId="9280" hidden="1"/>
    <cellStyle name="통화 4" xfId="9291" hidden="1"/>
    <cellStyle name="통화 4" xfId="9296" hidden="1"/>
    <cellStyle name="통화 4" xfId="9311" hidden="1"/>
    <cellStyle name="통화 4" xfId="9270" hidden="1"/>
    <cellStyle name="통화 4" xfId="9301" hidden="1"/>
    <cellStyle name="통화 4" xfId="9233" hidden="1"/>
    <cellStyle name="통화 4" xfId="9023" hidden="1"/>
    <cellStyle name="통화 4" xfId="2215" hidden="1"/>
    <cellStyle name="통화 4" xfId="9024" hidden="1"/>
    <cellStyle name="통화 4" xfId="5313" hidden="1"/>
    <cellStyle name="통화 4" xfId="5571" hidden="1"/>
    <cellStyle name="통화 4" xfId="7472" hidden="1"/>
    <cellStyle name="통화 4" xfId="5815" hidden="1"/>
    <cellStyle name="통화 4" xfId="9069" hidden="1"/>
    <cellStyle name="통화 4" xfId="1962" hidden="1"/>
    <cellStyle name="통화 4" xfId="7042" hidden="1"/>
    <cellStyle name="통화 4" xfId="5438" hidden="1"/>
    <cellStyle name="통화 4" xfId="5946" hidden="1"/>
    <cellStyle name="통화 4" xfId="2205" hidden="1"/>
    <cellStyle name="통화 4" xfId="5385" hidden="1"/>
    <cellStyle name="통화 4" xfId="5133" hidden="1"/>
    <cellStyle name="통화 4" xfId="7553" hidden="1"/>
    <cellStyle name="통화 4" xfId="5288" hidden="1"/>
    <cellStyle name="통화 4" xfId="5795" hidden="1"/>
    <cellStyle name="통화 4" xfId="6296" hidden="1"/>
    <cellStyle name="통화 4" xfId="5789" hidden="1"/>
    <cellStyle name="통화 4" xfId="7637" hidden="1"/>
    <cellStyle name="통화 4" xfId="5728" hidden="1"/>
    <cellStyle name="통화 4" xfId="5727" hidden="1"/>
    <cellStyle name="통화 4" xfId="6088" hidden="1"/>
    <cellStyle name="통화 4" xfId="7511" hidden="1"/>
    <cellStyle name="통화 4" xfId="6770" hidden="1"/>
    <cellStyle name="통화 4" xfId="6187" hidden="1"/>
    <cellStyle name="통화 4" xfId="5767" hidden="1"/>
    <cellStyle name="통화 4" xfId="5315" hidden="1"/>
    <cellStyle name="통화 4" xfId="9338" hidden="1"/>
    <cellStyle name="통화 4" xfId="9349" hidden="1"/>
    <cellStyle name="통화 4" xfId="9354" hidden="1"/>
    <cellStyle name="통화 4" xfId="9423" hidden="1"/>
    <cellStyle name="통화 4" xfId="5363" hidden="1"/>
    <cellStyle name="통화 4" xfId="9359" hidden="1"/>
    <cellStyle name="통화 4" xfId="9478" hidden="1"/>
    <cellStyle name="통화 4" xfId="9489" hidden="1"/>
    <cellStyle name="통화 4" xfId="9494" hidden="1"/>
    <cellStyle name="통화 4" xfId="9612" hidden="1"/>
    <cellStyle name="통화 4" xfId="9623" hidden="1"/>
    <cellStyle name="통화 4" xfId="9628" hidden="1"/>
    <cellStyle name="통화 4" xfId="9697" hidden="1"/>
    <cellStyle name="통화 4" xfId="9567" hidden="1"/>
    <cellStyle name="통화 4" xfId="9633" hidden="1"/>
    <cellStyle name="통화 4" xfId="9553" hidden="1"/>
    <cellStyle name="통화 4" xfId="9439" hidden="1"/>
    <cellStyle name="통화 4" xfId="9499" hidden="1"/>
    <cellStyle name="통화 4" xfId="9723" hidden="1"/>
    <cellStyle name="통화 4" xfId="9734" hidden="1"/>
    <cellStyle name="통화 4" xfId="9739" hidden="1"/>
    <cellStyle name="통화 4" xfId="9754" hidden="1"/>
    <cellStyle name="통화 4" xfId="9713" hidden="1"/>
    <cellStyle name="통화 4" xfId="9744" hidden="1"/>
    <cellStyle name="통화 4" xfId="9704" hidden="1"/>
    <cellStyle name="통화 4" xfId="9703" hidden="1"/>
    <cellStyle name="통화 4" xfId="6062" hidden="1"/>
    <cellStyle name="통화 4" xfId="9402" hidden="1"/>
    <cellStyle name="통화 4" xfId="9590" hidden="1"/>
    <cellStyle name="통화 4" xfId="6000" hidden="1"/>
    <cellStyle name="통화 4" xfId="2242" hidden="1"/>
    <cellStyle name="통화 4" xfId="9585" hidden="1"/>
    <cellStyle name="통화 4" xfId="9528" hidden="1"/>
    <cellStyle name="통화 4" xfId="9380" hidden="1"/>
    <cellStyle name="통화 4" xfId="9379" hidden="1"/>
    <cellStyle name="통화 4" xfId="9317" hidden="1"/>
    <cellStyle name="통화 4" xfId="5933" hidden="1"/>
    <cellStyle name="통화 4" xfId="9769" hidden="1"/>
    <cellStyle name="통화 4" xfId="9774" hidden="1"/>
    <cellStyle name="통화 4" xfId="9831" hidden="1"/>
    <cellStyle name="통화 4" xfId="9367" hidden="1"/>
    <cellStyle name="통화 4" xfId="9779" hidden="1"/>
    <cellStyle name="통화 4" xfId="9323" hidden="1"/>
    <cellStyle name="통화 4" xfId="9388" hidden="1"/>
    <cellStyle name="통화 4" xfId="9510" hidden="1"/>
    <cellStyle name="통화 4" xfId="9857" hidden="1"/>
    <cellStyle name="통화 4" xfId="9868" hidden="1"/>
    <cellStyle name="통화 4" xfId="9873" hidden="1"/>
    <cellStyle name="통화 4" xfId="9888" hidden="1"/>
    <cellStyle name="통화 4" xfId="9847" hidden="1"/>
    <cellStyle name="통화 4" xfId="9878" hidden="1"/>
    <cellStyle name="통화 4" xfId="9838" hidden="1"/>
    <cellStyle name="통화 4" xfId="9837" hidden="1"/>
    <cellStyle name="통화 4" xfId="9563" hidden="1"/>
    <cellStyle name="통화 4" xfId="5851" hidden="1"/>
    <cellStyle name="통화 4" xfId="2001" hidden="1"/>
    <cellStyle name="통화 4" xfId="9689" hidden="1"/>
    <cellStyle name="통화 4" xfId="9445" hidden="1"/>
    <cellStyle name="통화 4" xfId="9596" hidden="1"/>
    <cellStyle name="통화 4" xfId="5794" hidden="1"/>
    <cellStyle name="통화 4" xfId="9397" hidden="1"/>
    <cellStyle name="통화 4" xfId="9667" hidden="1"/>
    <cellStyle name="통화 4" xfId="9407" hidden="1"/>
    <cellStyle name="통화 4" xfId="6194" hidden="1"/>
    <cellStyle name="통화 4" xfId="9903" hidden="1"/>
    <cellStyle name="통화 4" xfId="9908" hidden="1"/>
    <cellStyle name="통화 4" xfId="9952" hidden="1"/>
    <cellStyle name="통화 4" xfId="7997" hidden="1"/>
    <cellStyle name="통화 4" xfId="9913" hidden="1"/>
    <cellStyle name="통화 4" xfId="9584" hidden="1"/>
    <cellStyle name="통화 4" xfId="9589" hidden="1"/>
    <cellStyle name="통화 4" xfId="9375" hidden="1"/>
    <cellStyle name="통화 4" xfId="9974" hidden="1"/>
    <cellStyle name="통화 4" xfId="9985" hidden="1"/>
    <cellStyle name="통화 4" xfId="9990" hidden="1"/>
    <cellStyle name="통화 4" xfId="10005" hidden="1"/>
    <cellStyle name="통화 4" xfId="9964" hidden="1"/>
    <cellStyle name="통화 4" xfId="9995" hidden="1"/>
    <cellStyle name="통화 4" xfId="9959" hidden="1"/>
    <cellStyle name="통화 4" xfId="9958" hidden="1"/>
    <cellStyle name="통화 4" xfId="9593" hidden="1"/>
    <cellStyle name="통화 4" xfId="9415" hidden="1"/>
    <cellStyle name="통화 4" xfId="6657" hidden="1"/>
    <cellStyle name="통화 4" xfId="9823" hidden="1"/>
    <cellStyle name="통화 4" xfId="9606" hidden="1"/>
    <cellStyle name="통화 4" xfId="9502" hidden="1"/>
    <cellStyle name="통화 4" xfId="6619" hidden="1"/>
    <cellStyle name="통화 4" xfId="7692" hidden="1"/>
    <cellStyle name="통화 4" xfId="9807" hidden="1"/>
    <cellStyle name="통화 4" xfId="9392" hidden="1"/>
    <cellStyle name="통화 4" xfId="9542" hidden="1"/>
    <cellStyle name="통화 4" xfId="10020" hidden="1"/>
    <cellStyle name="통화 4" xfId="10025" hidden="1"/>
    <cellStyle name="통화 4" xfId="10058" hidden="1"/>
    <cellStyle name="통화 4" xfId="7322" hidden="1"/>
    <cellStyle name="통화 4" xfId="10030" hidden="1"/>
    <cellStyle name="통화 4" xfId="5470" hidden="1"/>
    <cellStyle name="통화 4" xfId="9638" hidden="1"/>
    <cellStyle name="통화 4" xfId="9525" hidden="1"/>
    <cellStyle name="통화 4" xfId="10080" hidden="1"/>
    <cellStyle name="통화 4" xfId="10091" hidden="1"/>
    <cellStyle name="통화 4" xfId="10096" hidden="1"/>
    <cellStyle name="통화 4" xfId="10111" hidden="1"/>
    <cellStyle name="통화 4" xfId="10070" hidden="1"/>
    <cellStyle name="통화 4" xfId="10101" hidden="1"/>
    <cellStyle name="통화 4" xfId="10065" hidden="1"/>
    <cellStyle name="통화 4" xfId="10064" hidden="1"/>
    <cellStyle name="통화 4" xfId="9363" hidden="1"/>
    <cellStyle name="통화 4" xfId="9661" hidden="1"/>
    <cellStyle name="통화 4" xfId="7184" hidden="1"/>
    <cellStyle name="통화 4" xfId="9944" hidden="1"/>
    <cellStyle name="통화 4" xfId="5779" hidden="1"/>
    <cellStyle name="통화 4" xfId="9648" hidden="1"/>
    <cellStyle name="통화 4" xfId="9448" hidden="1"/>
    <cellStyle name="통화 4" xfId="6003" hidden="1"/>
    <cellStyle name="통화 4" xfId="9934" hidden="1"/>
    <cellStyle name="통화 4" xfId="9395" hidden="1"/>
    <cellStyle name="통화 4" xfId="9565" hidden="1"/>
    <cellStyle name="통화 4" xfId="10126" hidden="1"/>
    <cellStyle name="통화 4" xfId="10131" hidden="1"/>
    <cellStyle name="통화 4" xfId="10146" hidden="1"/>
    <cellStyle name="통화 4" xfId="9467" hidden="1"/>
    <cellStyle name="통화 4" xfId="10136" hidden="1"/>
    <cellStyle name="통화 4" xfId="7616" hidden="1"/>
    <cellStyle name="통화 4" xfId="9783" hidden="1"/>
    <cellStyle name="통화 4" xfId="9507" hidden="1"/>
    <cellStyle name="통화 4" xfId="10163" hidden="1"/>
    <cellStyle name="통화 4" xfId="10174" hidden="1"/>
    <cellStyle name="통화 4" xfId="10179" hidden="1"/>
    <cellStyle name="통화 4" xfId="10194" hidden="1"/>
    <cellStyle name="통화 4" xfId="10153" hidden="1"/>
    <cellStyle name="통화 4" xfId="10184"/>
    <cellStyle name="통화 40" xfId="3447"/>
    <cellStyle name="통화 41" xfId="3512"/>
    <cellStyle name="통화 42" xfId="3528"/>
    <cellStyle name="통화 43" xfId="3544"/>
    <cellStyle name="통화 44" xfId="3558"/>
    <cellStyle name="통화 45" xfId="3560"/>
    <cellStyle name="통화 46" xfId="3818"/>
    <cellStyle name="통화 47" xfId="3834"/>
    <cellStyle name="통화 48" xfId="3843"/>
    <cellStyle name="통화 49" xfId="3845"/>
    <cellStyle name="통화 5" xfId="173" hidden="1"/>
    <cellStyle name="통화 5" xfId="189" hidden="1"/>
    <cellStyle name="통화 5" xfId="200" hidden="1"/>
    <cellStyle name="통화 5" xfId="205" hidden="1"/>
    <cellStyle name="통화 5" xfId="704" hidden="1"/>
    <cellStyle name="통화 5" xfId="715" hidden="1"/>
    <cellStyle name="통화 5" xfId="720" hidden="1"/>
    <cellStyle name="통화 5" xfId="923" hidden="1"/>
    <cellStyle name="통화 5" xfId="918" hidden="1"/>
    <cellStyle name="통화 5" xfId="721" hidden="1"/>
    <cellStyle name="통화 5" xfId="1092" hidden="1"/>
    <cellStyle name="통화 5" xfId="1103" hidden="1"/>
    <cellStyle name="통화 5" xfId="1108" hidden="1"/>
    <cellStyle name="통화 5" xfId="1480" hidden="1"/>
    <cellStyle name="통화 5" xfId="1491" hidden="1"/>
    <cellStyle name="통화 5" xfId="1496" hidden="1"/>
    <cellStyle name="통화 5" xfId="1699" hidden="1"/>
    <cellStyle name="통화 5" xfId="1694" hidden="1"/>
    <cellStyle name="통화 5" xfId="1497" hidden="1"/>
    <cellStyle name="통화 5" xfId="1311" hidden="1"/>
    <cellStyle name="통화 5" xfId="1306" hidden="1"/>
    <cellStyle name="통화 5" xfId="1109" hidden="1"/>
    <cellStyle name="통화 5" xfId="1762" hidden="1"/>
    <cellStyle name="통화 5" xfId="1773" hidden="1"/>
    <cellStyle name="통화 5" xfId="1778" hidden="1"/>
    <cellStyle name="통화 5" xfId="1789" hidden="1"/>
    <cellStyle name="통화 5" xfId="1784" hidden="1"/>
    <cellStyle name="통화 5" xfId="1779" hidden="1"/>
    <cellStyle name="통화 5" xfId="1972" hidden="1"/>
    <cellStyle name="통화 5" xfId="1983" hidden="1"/>
    <cellStyle name="통화 5" xfId="1988" hidden="1"/>
    <cellStyle name="통화 5" xfId="2419" hidden="1"/>
    <cellStyle name="통화 5" xfId="2430" hidden="1"/>
    <cellStyle name="통화 5" xfId="2435" hidden="1"/>
    <cellStyle name="통화 5" xfId="2638" hidden="1"/>
    <cellStyle name="통화 5" xfId="2633" hidden="1"/>
    <cellStyle name="통화 5" xfId="2436" hidden="1"/>
    <cellStyle name="통화 5" xfId="2807" hidden="1"/>
    <cellStyle name="통화 5" xfId="2818" hidden="1"/>
    <cellStyle name="통화 5" xfId="2823" hidden="1"/>
    <cellStyle name="통화 5" xfId="3195" hidden="1"/>
    <cellStyle name="통화 5" xfId="3206" hidden="1"/>
    <cellStyle name="통화 5" xfId="3211" hidden="1"/>
    <cellStyle name="통화 5" xfId="3414" hidden="1"/>
    <cellStyle name="통화 5" xfId="3409" hidden="1"/>
    <cellStyle name="통화 5" xfId="3212" hidden="1"/>
    <cellStyle name="통화 5" xfId="3026" hidden="1"/>
    <cellStyle name="통화 5" xfId="3021" hidden="1"/>
    <cellStyle name="통화 5" xfId="2824" hidden="1"/>
    <cellStyle name="통화 5" xfId="3477" hidden="1"/>
    <cellStyle name="통화 5" xfId="3488" hidden="1"/>
    <cellStyle name="통화 5" xfId="3493" hidden="1"/>
    <cellStyle name="통화 5" xfId="3504" hidden="1"/>
    <cellStyle name="통화 5" xfId="3499" hidden="1"/>
    <cellStyle name="통화 5" xfId="3494" hidden="1"/>
    <cellStyle name="통화 5" xfId="3605" hidden="1"/>
    <cellStyle name="통화 5" xfId="3616" hidden="1"/>
    <cellStyle name="통화 5" xfId="3621" hidden="1"/>
    <cellStyle name="통화 5" xfId="3877" hidden="1"/>
    <cellStyle name="통화 5" xfId="3888" hidden="1"/>
    <cellStyle name="통화 5" xfId="3893" hidden="1"/>
    <cellStyle name="통화 5" xfId="3987" hidden="1"/>
    <cellStyle name="통화 5" xfId="3982" hidden="1"/>
    <cellStyle name="통화 5" xfId="3894" hidden="1"/>
    <cellStyle name="통화 5" xfId="4093" hidden="1"/>
    <cellStyle name="통화 5" xfId="4104" hidden="1"/>
    <cellStyle name="통화 5" xfId="4109" hidden="1"/>
    <cellStyle name="통화 5" xfId="4296" hidden="1"/>
    <cellStyle name="통화 5" xfId="4307" hidden="1"/>
    <cellStyle name="통화 5" xfId="4312" hidden="1"/>
    <cellStyle name="통화 5" xfId="4406" hidden="1"/>
    <cellStyle name="통화 5" xfId="4401" hidden="1"/>
    <cellStyle name="통화 5" xfId="4313" hidden="1"/>
    <cellStyle name="통화 5" xfId="4186" hidden="1"/>
    <cellStyle name="통화 5" xfId="4181" hidden="1"/>
    <cellStyle name="통화 5" xfId="4110" hidden="1"/>
    <cellStyle name="통화 5" xfId="4463" hidden="1"/>
    <cellStyle name="통화 5" xfId="4474" hidden="1"/>
    <cellStyle name="통화 5" xfId="4479" hidden="1"/>
    <cellStyle name="통화 5" xfId="4490" hidden="1"/>
    <cellStyle name="통화 5" xfId="4485" hidden="1"/>
    <cellStyle name="통화 5" xfId="4480" hidden="1"/>
    <cellStyle name="통화 5" xfId="4198" hidden="1"/>
    <cellStyle name="통화 5" xfId="3768" hidden="1"/>
    <cellStyle name="통화 5" xfId="3767" hidden="1"/>
    <cellStyle name="통화 5" xfId="4156" hidden="1"/>
    <cellStyle name="통화 5" xfId="4155" hidden="1"/>
    <cellStyle name="통화 5" xfId="4042" hidden="1"/>
    <cellStyle name="통화 5" xfId="4359" hidden="1"/>
    <cellStyle name="통화 5" xfId="3682" hidden="1"/>
    <cellStyle name="통화 5" xfId="4241" hidden="1"/>
    <cellStyle name="통화 5" xfId="4343" hidden="1"/>
    <cellStyle name="통화 5" xfId="3566" hidden="1"/>
    <cellStyle name="통화 5" xfId="4340" hidden="1"/>
    <cellStyle name="통화 5" xfId="4505" hidden="1"/>
    <cellStyle name="통화 5" xfId="4516" hidden="1"/>
    <cellStyle name="통화 5" xfId="4521" hidden="1"/>
    <cellStyle name="통화 5" xfId="4597" hidden="1"/>
    <cellStyle name="통화 5" xfId="4592" hidden="1"/>
    <cellStyle name="통화 5" xfId="4522" hidden="1"/>
    <cellStyle name="통화 5" xfId="4074" hidden="1"/>
    <cellStyle name="통화 5" xfId="4122" hidden="1"/>
    <cellStyle name="통화 5" xfId="3921" hidden="1"/>
    <cellStyle name="통화 5" xfId="4654" hidden="1"/>
    <cellStyle name="통화 5" xfId="4665" hidden="1"/>
    <cellStyle name="통화 5" xfId="4670" hidden="1"/>
    <cellStyle name="통화 5" xfId="4681" hidden="1"/>
    <cellStyle name="통화 5" xfId="4676" hidden="1"/>
    <cellStyle name="통화 5" xfId="4671" hidden="1"/>
    <cellStyle name="통화 5" xfId="4332" hidden="1"/>
    <cellStyle name="통화 5" xfId="3555" hidden="1"/>
    <cellStyle name="통화 5" xfId="3594" hidden="1"/>
    <cellStyle name="통화 5" xfId="4069" hidden="1"/>
    <cellStyle name="통화 5" xfId="3657" hidden="1"/>
    <cellStyle name="통화 5" xfId="3675" hidden="1"/>
    <cellStyle name="통화 5" xfId="4560" hidden="1"/>
    <cellStyle name="통화 5" xfId="4225" hidden="1"/>
    <cellStyle name="통화 5" xfId="3846" hidden="1"/>
    <cellStyle name="통화 5" xfId="4545" hidden="1"/>
    <cellStyle name="통화 5" xfId="3777" hidden="1"/>
    <cellStyle name="통화 5" xfId="4542" hidden="1"/>
    <cellStyle name="통화 5" xfId="4696" hidden="1"/>
    <cellStyle name="통화 5" xfId="4707" hidden="1"/>
    <cellStyle name="통화 5" xfId="4712" hidden="1"/>
    <cellStyle name="통화 5" xfId="4768" hidden="1"/>
    <cellStyle name="통화 5" xfId="4763" hidden="1"/>
    <cellStyle name="통화 5" xfId="4713" hidden="1"/>
    <cellStyle name="통화 5" xfId="3927" hidden="1"/>
    <cellStyle name="통화 5" xfId="3918" hidden="1"/>
    <cellStyle name="통화 5" xfId="4150" hidden="1"/>
    <cellStyle name="통화 5" xfId="4820" hidden="1"/>
    <cellStyle name="통화 5" xfId="4831" hidden="1"/>
    <cellStyle name="통화 5" xfId="4836" hidden="1"/>
    <cellStyle name="통화 5" xfId="4847" hidden="1"/>
    <cellStyle name="통화 5" xfId="4842" hidden="1"/>
    <cellStyle name="통화 5" xfId="4837" hidden="1"/>
    <cellStyle name="통화 5" xfId="4536" hidden="1"/>
    <cellStyle name="통화 5" xfId="1839" hidden="1"/>
    <cellStyle name="통화 5" xfId="4423" hidden="1"/>
    <cellStyle name="통화 5" xfId="4132" hidden="1"/>
    <cellStyle name="통화 5" xfId="3742" hidden="1"/>
    <cellStyle name="통화 5" xfId="3730" hidden="1"/>
    <cellStyle name="통화 5" xfId="4745" hidden="1"/>
    <cellStyle name="통화 5" xfId="3906" hidden="1"/>
    <cellStyle name="통화 5" xfId="4380" hidden="1"/>
    <cellStyle name="통화 5" xfId="4732" hidden="1"/>
    <cellStyle name="통화 5" xfId="4172" hidden="1"/>
    <cellStyle name="통화 5" xfId="4729" hidden="1"/>
    <cellStyle name="통화 5" xfId="4862" hidden="1"/>
    <cellStyle name="통화 5" xfId="4873" hidden="1"/>
    <cellStyle name="통화 5" xfId="4878" hidden="1"/>
    <cellStyle name="통화 5" xfId="4917" hidden="1"/>
    <cellStyle name="통화 5" xfId="4912" hidden="1"/>
    <cellStyle name="통화 5" xfId="4879" hidden="1"/>
    <cellStyle name="통화 5" xfId="4015" hidden="1"/>
    <cellStyle name="통화 5" xfId="3692" hidden="1"/>
    <cellStyle name="통화 5" xfId="3822" hidden="1"/>
    <cellStyle name="통화 5" xfId="4968" hidden="1"/>
    <cellStyle name="통화 5" xfId="4979" hidden="1"/>
    <cellStyle name="통화 5" xfId="4984" hidden="1"/>
    <cellStyle name="통화 5" xfId="4995" hidden="1"/>
    <cellStyle name="통화 5" xfId="4990" hidden="1"/>
    <cellStyle name="통화 5" xfId="4985" hidden="1"/>
    <cellStyle name="통화 5" xfId="4724" hidden="1"/>
    <cellStyle name="통화 5" xfId="3800" hidden="1"/>
    <cellStyle name="통화 5" xfId="4614" hidden="1"/>
    <cellStyle name="통화 5" xfId="3916" hidden="1"/>
    <cellStyle name="통화 5" xfId="4235" hidden="1"/>
    <cellStyle name="통화 5" xfId="4394" hidden="1"/>
    <cellStyle name="통화 5" xfId="4903" hidden="1"/>
    <cellStyle name="통화 5" xfId="3580" hidden="1"/>
    <cellStyle name="통화 5" xfId="4578" hidden="1"/>
    <cellStyle name="통화 5" xfId="4893" hidden="1"/>
    <cellStyle name="통화 5" xfId="3551" hidden="1"/>
    <cellStyle name="통화 5" xfId="4890" hidden="1"/>
    <cellStyle name="통화 5" xfId="5010" hidden="1"/>
    <cellStyle name="통화 5" xfId="5021" hidden="1"/>
    <cellStyle name="통화 5" xfId="5026" hidden="1"/>
    <cellStyle name="통화 5" xfId="5037" hidden="1"/>
    <cellStyle name="통화 5" xfId="5032" hidden="1"/>
    <cellStyle name="통화 5" xfId="5027" hidden="1"/>
    <cellStyle name="통화 5" xfId="4254" hidden="1"/>
    <cellStyle name="통화 5" xfId="4247" hidden="1"/>
    <cellStyle name="통화 5" xfId="3554" hidden="1"/>
    <cellStyle name="통화 5" xfId="5082" hidden="1"/>
    <cellStyle name="통화 5" xfId="5093" hidden="1"/>
    <cellStyle name="통화 5" xfId="5098" hidden="1"/>
    <cellStyle name="통화 5" xfId="5109" hidden="1"/>
    <cellStyle name="통화 5" xfId="5104" hidden="1"/>
    <cellStyle name="통화 5" xfId="5099" hidden="1"/>
    <cellStyle name="통화 5" xfId="1997" hidden="1"/>
    <cellStyle name="통화 5" xfId="5127" hidden="1"/>
    <cellStyle name="통화 5" xfId="5132" hidden="1"/>
    <cellStyle name="통화 5" xfId="5397" hidden="1"/>
    <cellStyle name="통화 5" xfId="5408" hidden="1"/>
    <cellStyle name="통화 5" xfId="5413" hidden="1"/>
    <cellStyle name="통화 5" xfId="5537" hidden="1"/>
    <cellStyle name="통화 5" xfId="5532" hidden="1"/>
    <cellStyle name="통화 5" xfId="5414" hidden="1"/>
    <cellStyle name="통화 5" xfId="5630" hidden="1"/>
    <cellStyle name="통화 5" xfId="5641" hidden="1"/>
    <cellStyle name="통화 5" xfId="5646" hidden="1"/>
    <cellStyle name="통화 5" xfId="5860" hidden="1"/>
    <cellStyle name="통화 5" xfId="5871" hidden="1"/>
    <cellStyle name="통화 5" xfId="5876" hidden="1"/>
    <cellStyle name="통화 5" xfId="5992" hidden="1"/>
    <cellStyle name="통화 5" xfId="5987" hidden="1"/>
    <cellStyle name="통화 5" xfId="5877" hidden="1"/>
    <cellStyle name="통화 5" xfId="5757" hidden="1"/>
    <cellStyle name="통화 5" xfId="5752" hidden="1"/>
    <cellStyle name="통화 5" xfId="5647" hidden="1"/>
    <cellStyle name="통화 5" xfId="6025" hidden="1"/>
    <cellStyle name="통화 5" xfId="6036" hidden="1"/>
    <cellStyle name="통화 5" xfId="6041" hidden="1"/>
    <cellStyle name="통화 5" xfId="6052" hidden="1"/>
    <cellStyle name="통화 5" xfId="6047" hidden="1"/>
    <cellStyle name="통화 5" xfId="6042" hidden="1"/>
    <cellStyle name="통화 5" xfId="6125" hidden="1"/>
    <cellStyle name="통화 5" xfId="6136" hidden="1"/>
    <cellStyle name="통화 5" xfId="6141" hidden="1"/>
    <cellStyle name="통화 5" xfId="6345" hidden="1"/>
    <cellStyle name="통화 5" xfId="6356" hidden="1"/>
    <cellStyle name="통화 5" xfId="6361" hidden="1"/>
    <cellStyle name="통화 5" xfId="6441" hidden="1"/>
    <cellStyle name="통화 5" xfId="6436" hidden="1"/>
    <cellStyle name="통화 5" xfId="6362" hidden="1"/>
    <cellStyle name="통화 5" xfId="6520" hidden="1"/>
    <cellStyle name="통화 5" xfId="6531" hidden="1"/>
    <cellStyle name="통화 5" xfId="6536" hidden="1"/>
    <cellStyle name="통화 5" xfId="6682" hidden="1"/>
    <cellStyle name="통화 5" xfId="6693" hidden="1"/>
    <cellStyle name="통화 5" xfId="6698" hidden="1"/>
    <cellStyle name="통화 5" xfId="6779" hidden="1"/>
    <cellStyle name="통화 5" xfId="6774" hidden="1"/>
    <cellStyle name="통화 5" xfId="6699" hidden="1"/>
    <cellStyle name="통화 5" xfId="6602" hidden="1"/>
    <cellStyle name="통화 5" xfId="6597" hidden="1"/>
    <cellStyle name="통화 5" xfId="6537" hidden="1"/>
    <cellStyle name="통화 5" xfId="6819" hidden="1"/>
    <cellStyle name="통화 5" xfId="6830" hidden="1"/>
    <cellStyle name="통화 5" xfId="6835" hidden="1"/>
    <cellStyle name="통화 5" xfId="6846" hidden="1"/>
    <cellStyle name="통화 5" xfId="6841" hidden="1"/>
    <cellStyle name="통화 5" xfId="6836" hidden="1"/>
    <cellStyle name="통화 5" xfId="6612" hidden="1"/>
    <cellStyle name="통화 5" xfId="6264" hidden="1"/>
    <cellStyle name="통화 5" xfId="6263" hidden="1"/>
    <cellStyle name="통화 5" xfId="6575" hidden="1"/>
    <cellStyle name="통화 5" xfId="6574" hidden="1"/>
    <cellStyle name="통화 5" xfId="6480" hidden="1"/>
    <cellStyle name="통화 5" xfId="6737" hidden="1"/>
    <cellStyle name="통화 5" xfId="6190" hidden="1"/>
    <cellStyle name="통화 5" xfId="6641" hidden="1"/>
    <cellStyle name="통화 5" xfId="6725" hidden="1"/>
    <cellStyle name="통화 5" xfId="6093" hidden="1"/>
    <cellStyle name="통화 5" xfId="6722" hidden="1"/>
    <cellStyle name="통화 5" xfId="6856" hidden="1"/>
    <cellStyle name="통화 5" xfId="6867" hidden="1"/>
    <cellStyle name="통화 5" xfId="6872" hidden="1"/>
    <cellStyle name="통화 5" xfId="6936" hidden="1"/>
    <cellStyle name="통화 5" xfId="6931" hidden="1"/>
    <cellStyle name="통화 5" xfId="6873" hidden="1"/>
    <cellStyle name="통화 5" xfId="6504" hidden="1"/>
    <cellStyle name="통화 5" xfId="6545" hidden="1"/>
    <cellStyle name="통화 5" xfId="6385" hidden="1"/>
    <cellStyle name="통화 5" xfId="6979" hidden="1"/>
    <cellStyle name="통화 5" xfId="6990" hidden="1"/>
    <cellStyle name="통화 5" xfId="6995" hidden="1"/>
    <cellStyle name="통화 5" xfId="7006" hidden="1"/>
    <cellStyle name="통화 5" xfId="7001" hidden="1"/>
    <cellStyle name="통화 5" xfId="6996" hidden="1"/>
    <cellStyle name="통화 5" xfId="6715" hidden="1"/>
    <cellStyle name="통화 5" xfId="6085" hidden="1"/>
    <cellStyle name="통화 5" xfId="6115" hidden="1"/>
    <cellStyle name="통화 5" xfId="6501" hidden="1"/>
    <cellStyle name="통화 5" xfId="6169" hidden="1"/>
    <cellStyle name="통화 5" xfId="6184" hidden="1"/>
    <cellStyle name="통화 5" xfId="6906" hidden="1"/>
    <cellStyle name="통화 5" xfId="6631" hidden="1"/>
    <cellStyle name="통화 5" xfId="6320" hidden="1"/>
    <cellStyle name="통화 5" xfId="6892" hidden="1"/>
    <cellStyle name="통화 5" xfId="6270" hidden="1"/>
    <cellStyle name="통화 5" xfId="6889" hidden="1"/>
    <cellStyle name="통화 5" xfId="7019" hidden="1"/>
    <cellStyle name="통화 5" xfId="7030" hidden="1"/>
    <cellStyle name="통화 5" xfId="7035" hidden="1"/>
    <cellStyle name="통화 5" xfId="7085" hidden="1"/>
    <cellStyle name="통화 5" xfId="7080" hidden="1"/>
    <cellStyle name="통화 5" xfId="7036" hidden="1"/>
    <cellStyle name="통화 5" xfId="6391" hidden="1"/>
    <cellStyle name="통화 5" xfId="6383" hidden="1"/>
    <cellStyle name="통화 5" xfId="6569" hidden="1"/>
    <cellStyle name="통화 5" xfId="7123" hidden="1"/>
    <cellStyle name="통화 5" xfId="7134" hidden="1"/>
    <cellStyle name="통화 5" xfId="7139" hidden="1"/>
    <cellStyle name="통화 5" xfId="7150" hidden="1"/>
    <cellStyle name="통화 5" xfId="7145" hidden="1"/>
    <cellStyle name="통화 5" xfId="7140" hidden="1"/>
    <cellStyle name="통화 5" xfId="6884" hidden="1"/>
    <cellStyle name="통화 5" xfId="1969" hidden="1"/>
    <cellStyle name="통화 5" xfId="6795" hidden="1"/>
    <cellStyle name="통화 5" xfId="6555" hidden="1"/>
    <cellStyle name="통화 5" xfId="6242" hidden="1"/>
    <cellStyle name="통화 5" xfId="6231" hidden="1"/>
    <cellStyle name="통화 5" xfId="7064" hidden="1"/>
    <cellStyle name="통화 5" xfId="6372" hidden="1"/>
    <cellStyle name="통화 5" xfId="6755" hidden="1"/>
    <cellStyle name="통화 5" xfId="7052" hidden="1"/>
    <cellStyle name="통화 5" xfId="6589" hidden="1"/>
    <cellStyle name="통화 5" xfId="7049" hidden="1"/>
    <cellStyle name="통화 5" xfId="7162" hidden="1"/>
    <cellStyle name="통화 5" xfId="7173" hidden="1"/>
    <cellStyle name="통화 5" xfId="7178" hidden="1"/>
    <cellStyle name="통화 5" xfId="7211" hidden="1"/>
    <cellStyle name="통화 5" xfId="7206" hidden="1"/>
    <cellStyle name="통화 5" xfId="7179" hidden="1"/>
    <cellStyle name="통화 5" xfId="6460" hidden="1"/>
    <cellStyle name="통화 5" xfId="6197" hidden="1"/>
    <cellStyle name="통화 5" xfId="6306" hidden="1"/>
    <cellStyle name="통화 5" xfId="7249" hidden="1"/>
    <cellStyle name="통화 5" xfId="7260" hidden="1"/>
    <cellStyle name="통화 5" xfId="7265" hidden="1"/>
    <cellStyle name="통화 5" xfId="7276" hidden="1"/>
    <cellStyle name="통화 5" xfId="7271" hidden="1"/>
    <cellStyle name="통화 5" xfId="7266" hidden="1"/>
    <cellStyle name="통화 5" xfId="7044" hidden="1"/>
    <cellStyle name="통화 5" xfId="6291" hidden="1"/>
    <cellStyle name="통화 5" xfId="6951" hidden="1"/>
    <cellStyle name="통화 5" xfId="6381" hidden="1"/>
    <cellStyle name="통화 5" xfId="6637" hidden="1"/>
    <cellStyle name="통화 5" xfId="6767" hidden="1"/>
    <cellStyle name="통화 5" xfId="7197" hidden="1"/>
    <cellStyle name="통화 5" xfId="6103" hidden="1"/>
    <cellStyle name="통화 5" xfId="6919" hidden="1"/>
    <cellStyle name="통화 5" xfId="7191" hidden="1"/>
    <cellStyle name="통화 5" xfId="6081" hidden="1"/>
    <cellStyle name="통화 5" xfId="7188" hidden="1"/>
    <cellStyle name="통화 5" xfId="7285" hidden="1"/>
    <cellStyle name="통화 5" xfId="7296" hidden="1"/>
    <cellStyle name="통화 5" xfId="7301" hidden="1"/>
    <cellStyle name="통화 5" xfId="7312" hidden="1"/>
    <cellStyle name="통화 5" xfId="7307" hidden="1"/>
    <cellStyle name="통화 5" xfId="7302" hidden="1"/>
    <cellStyle name="통화 5" xfId="6649" hidden="1"/>
    <cellStyle name="통화 5" xfId="6646" hidden="1"/>
    <cellStyle name="통화 5" xfId="6084" hidden="1"/>
    <cellStyle name="통화 5" xfId="7345" hidden="1"/>
    <cellStyle name="통화 5" xfId="7356" hidden="1"/>
    <cellStyle name="통화 5" xfId="7361" hidden="1"/>
    <cellStyle name="통화 5" xfId="7372" hidden="1"/>
    <cellStyle name="통화 5" xfId="7367" hidden="1"/>
    <cellStyle name="통화 5" xfId="7362" hidden="1"/>
    <cellStyle name="통화 5" xfId="7241" hidden="1"/>
    <cellStyle name="통화 5" xfId="7219" hidden="1"/>
    <cellStyle name="통화 5" xfId="2257" hidden="1"/>
    <cellStyle name="통화 5" xfId="6433" hidden="1"/>
    <cellStyle name="통화 5" xfId="6209" hidden="1"/>
    <cellStyle name="통화 5" xfId="7158" hidden="1"/>
    <cellStyle name="통화 5" xfId="5267" hidden="1"/>
    <cellStyle name="통화 5" xfId="5272" hidden="1"/>
    <cellStyle name="통화 5" xfId="7159" hidden="1"/>
    <cellStyle name="통화 5" xfId="5742" hidden="1"/>
    <cellStyle name="통화 5" xfId="5244" hidden="1"/>
    <cellStyle name="통화 5" xfId="5975" hidden="1"/>
    <cellStyle name="통화 5" xfId="5709" hidden="1"/>
    <cellStyle name="통화 5" xfId="5708" hidden="1"/>
    <cellStyle name="통화 5" xfId="5587" hidden="1"/>
    <cellStyle name="통화 5" xfId="5926" hidden="1"/>
    <cellStyle name="통화 5" xfId="5194" hidden="1"/>
    <cellStyle name="통화 5" xfId="5813" hidden="1"/>
    <cellStyle name="통화 5" xfId="5723" hidden="1"/>
    <cellStyle name="통화 5" xfId="5354" hidden="1"/>
    <cellStyle name="통화 5" xfId="5519" hidden="1"/>
    <cellStyle name="통화 5" xfId="5802" hidden="1"/>
    <cellStyle name="통화 5" xfId="5461" hidden="1"/>
    <cellStyle name="통화 5" xfId="5371" hidden="1"/>
    <cellStyle name="통화 5" xfId="5458" hidden="1"/>
    <cellStyle name="통화 5" xfId="5590" hidden="1"/>
    <cellStyle name="통화 5" xfId="5685" hidden="1"/>
    <cellStyle name="통화 5" xfId="5673" hidden="1"/>
    <cellStyle name="통화 5" xfId="5170" hidden="1"/>
    <cellStyle name="통화 5" xfId="5560" hidden="1"/>
    <cellStyle name="통화 5" xfId="7410" hidden="1"/>
    <cellStyle name="통화 5" xfId="7421" hidden="1"/>
    <cellStyle name="통화 5" xfId="7426" hidden="1"/>
    <cellStyle name="통화 5" xfId="7503" hidden="1"/>
    <cellStyle name="통화 5" xfId="7498" hidden="1"/>
    <cellStyle name="통화 5" xfId="7427" hidden="1"/>
    <cellStyle name="통화 5" xfId="7576" hidden="1"/>
    <cellStyle name="통화 5" xfId="7587" hidden="1"/>
    <cellStyle name="통화 5" xfId="7592" hidden="1"/>
    <cellStyle name="통화 5" xfId="7728" hidden="1"/>
    <cellStyle name="통화 5" xfId="7739" hidden="1"/>
    <cellStyle name="통화 5" xfId="7744" hidden="1"/>
    <cellStyle name="통화 5" xfId="7817" hidden="1"/>
    <cellStyle name="통화 5" xfId="7812" hidden="1"/>
    <cellStyle name="통화 5" xfId="7745" hidden="1"/>
    <cellStyle name="통화 5" xfId="7653" hidden="1"/>
    <cellStyle name="통화 5" xfId="7648" hidden="1"/>
    <cellStyle name="통화 5" xfId="7593" hidden="1"/>
    <cellStyle name="통화 5" xfId="7852" hidden="1"/>
    <cellStyle name="통화 5" xfId="7863" hidden="1"/>
    <cellStyle name="통화 5" xfId="7868" hidden="1"/>
    <cellStyle name="통화 5" xfId="7879" hidden="1"/>
    <cellStyle name="통화 5" xfId="7874" hidden="1"/>
    <cellStyle name="통화 5" xfId="7869" hidden="1"/>
    <cellStyle name="통화 5" xfId="7663" hidden="1"/>
    <cellStyle name="통화 5" xfId="5888" hidden="1"/>
    <cellStyle name="통화 5" xfId="5655" hidden="1"/>
    <cellStyle name="통화 5" xfId="7629" hidden="1"/>
    <cellStyle name="통화 5" xfId="7628" hidden="1"/>
    <cellStyle name="통화 5" xfId="7540" hidden="1"/>
    <cellStyle name="통화 5" xfId="7779" hidden="1"/>
    <cellStyle name="통화 5" xfId="5162" hidden="1"/>
    <cellStyle name="통화 5" xfId="7689" hidden="1"/>
    <cellStyle name="통화 5" xfId="7768" hidden="1"/>
    <cellStyle name="통화 5" xfId="5678" hidden="1"/>
    <cellStyle name="통화 5" xfId="7765" hidden="1"/>
    <cellStyle name="통화 5" xfId="7888" hidden="1"/>
    <cellStyle name="통화 5" xfId="7899" hidden="1"/>
    <cellStyle name="통화 5" xfId="7904" hidden="1"/>
    <cellStyle name="통화 5" xfId="7966" hidden="1"/>
    <cellStyle name="통화 5" xfId="7961" hidden="1"/>
    <cellStyle name="통화 5" xfId="7905" hidden="1"/>
    <cellStyle name="통화 5" xfId="7561" hidden="1"/>
    <cellStyle name="통화 5" xfId="7601" hidden="1"/>
    <cellStyle name="통화 5" xfId="7450" hidden="1"/>
    <cellStyle name="통화 5" xfId="8005" hidden="1"/>
    <cellStyle name="통화 5" xfId="8016" hidden="1"/>
    <cellStyle name="통화 5" xfId="8021" hidden="1"/>
    <cellStyle name="통화 5" xfId="8032" hidden="1"/>
    <cellStyle name="통화 5" xfId="8027" hidden="1"/>
    <cellStyle name="통화 5" xfId="8022" hidden="1"/>
    <cellStyle name="통화 5" xfId="7758" hidden="1"/>
    <cellStyle name="통화 5" xfId="5679" hidden="1"/>
    <cellStyle name="통화 5" xfId="2219" hidden="1"/>
    <cellStyle name="통화 5" xfId="7558" hidden="1"/>
    <cellStyle name="통화 5" xfId="5166" hidden="1"/>
    <cellStyle name="통화 5" xfId="5664" hidden="1"/>
    <cellStyle name="통화 5" xfId="7937" hidden="1"/>
    <cellStyle name="통화 5" xfId="7680" hidden="1"/>
    <cellStyle name="통화 5" xfId="7388" hidden="1"/>
    <cellStyle name="통화 5" xfId="7924" hidden="1"/>
    <cellStyle name="통화 5" xfId="5149" hidden="1"/>
    <cellStyle name="통화 5" xfId="7921" hidden="1"/>
    <cellStyle name="통화 5" xfId="8045" hidden="1"/>
    <cellStyle name="통화 5" xfId="8056" hidden="1"/>
    <cellStyle name="통화 5" xfId="8061" hidden="1"/>
    <cellStyle name="통화 5" xfId="8109" hidden="1"/>
    <cellStyle name="통화 5" xfId="8104" hidden="1"/>
    <cellStyle name="통화 5" xfId="8062" hidden="1"/>
    <cellStyle name="통화 5" xfId="7456" hidden="1"/>
    <cellStyle name="통화 5" xfId="7448" hidden="1"/>
    <cellStyle name="통화 5" xfId="7623" hidden="1"/>
    <cellStyle name="통화 5" xfId="8147" hidden="1"/>
    <cellStyle name="통화 5" xfId="8158" hidden="1"/>
    <cellStyle name="통화 5" xfId="8163" hidden="1"/>
    <cellStyle name="통화 5" xfId="8174" hidden="1"/>
    <cellStyle name="통화 5" xfId="8169" hidden="1"/>
    <cellStyle name="통화 5" xfId="8164" hidden="1"/>
    <cellStyle name="통화 5" xfId="7916" hidden="1"/>
    <cellStyle name="통화 5" xfId="5776" hidden="1"/>
    <cellStyle name="통화 5" xfId="7831" hidden="1"/>
    <cellStyle name="통화 5" xfId="7611" hidden="1"/>
    <cellStyle name="통화 5" xfId="5338" hidden="1"/>
    <cellStyle name="통화 5" xfId="5157" hidden="1"/>
    <cellStyle name="통화 5" xfId="8089" hidden="1"/>
    <cellStyle name="통화 5" xfId="7437" hidden="1"/>
    <cellStyle name="통화 5" xfId="7795" hidden="1"/>
    <cellStyle name="통화 5" xfId="8077" hidden="1"/>
    <cellStyle name="통화 5" xfId="7640" hidden="1"/>
    <cellStyle name="통화 5" xfId="8074" hidden="1"/>
    <cellStyle name="통화 5" xfId="8186" hidden="1"/>
    <cellStyle name="통화 5" xfId="8197" hidden="1"/>
    <cellStyle name="통화 5" xfId="8202" hidden="1"/>
    <cellStyle name="통화 5" xfId="8234" hidden="1"/>
    <cellStyle name="통화 5" xfId="8229" hidden="1"/>
    <cellStyle name="통화 5" xfId="8203" hidden="1"/>
    <cellStyle name="통화 5" xfId="7520" hidden="1"/>
    <cellStyle name="통화 5" xfId="5814" hidden="1"/>
    <cellStyle name="통화 5" xfId="5139" hidden="1"/>
    <cellStyle name="통화 5" xfId="8270" hidden="1"/>
    <cellStyle name="통화 5" xfId="8281" hidden="1"/>
    <cellStyle name="통화 5" xfId="8286" hidden="1"/>
    <cellStyle name="통화 5" xfId="8297" hidden="1"/>
    <cellStyle name="통화 5" xfId="8292" hidden="1"/>
    <cellStyle name="통화 5" xfId="8287" hidden="1"/>
    <cellStyle name="통화 5" xfId="8069" hidden="1"/>
    <cellStyle name="통화 5" xfId="5146" hidden="1"/>
    <cellStyle name="통화 5" xfId="7981" hidden="1"/>
    <cellStyle name="통화 5" xfId="7446" hidden="1"/>
    <cellStyle name="통화 5" xfId="7685" hidden="1"/>
    <cellStyle name="통화 5" xfId="7806" hidden="1"/>
    <cellStyle name="통화 5" xfId="8220" hidden="1"/>
    <cellStyle name="통화 5" xfId="5910" hidden="1"/>
    <cellStyle name="통화 5" xfId="7950" hidden="1"/>
    <cellStyle name="통화 5" xfId="8214" hidden="1"/>
    <cellStyle name="통화 5" xfId="5680" hidden="1"/>
    <cellStyle name="통화 5" xfId="8211" hidden="1"/>
    <cellStyle name="통화 5" xfId="8306" hidden="1"/>
    <cellStyle name="통화 5" xfId="8317" hidden="1"/>
    <cellStyle name="통화 5" xfId="8322" hidden="1"/>
    <cellStyle name="통화 5" xfId="8333" hidden="1"/>
    <cellStyle name="통화 5" xfId="8328" hidden="1"/>
    <cellStyle name="통화 5" xfId="8323" hidden="1"/>
    <cellStyle name="통화 5" xfId="7697" hidden="1"/>
    <cellStyle name="통화 5" xfId="7694" hidden="1"/>
    <cellStyle name="통화 5" xfId="5178" hidden="1"/>
    <cellStyle name="통화 5" xfId="8357" hidden="1"/>
    <cellStyle name="통화 5" xfId="8368" hidden="1"/>
    <cellStyle name="통화 5" xfId="8373" hidden="1"/>
    <cellStyle name="통화 5" xfId="8384" hidden="1"/>
    <cellStyle name="통화 5" xfId="8379" hidden="1"/>
    <cellStyle name="통화 5" xfId="8374" hidden="1"/>
    <cellStyle name="통화 5" xfId="8262" hidden="1"/>
    <cellStyle name="통화 5" xfId="8242" hidden="1"/>
    <cellStyle name="통화 5" xfId="5775" hidden="1"/>
    <cellStyle name="통화 5" xfId="7495" hidden="1"/>
    <cellStyle name="통화 5" xfId="5618" hidden="1"/>
    <cellStyle name="통화 5" xfId="8182" hidden="1"/>
    <cellStyle name="통화 5" xfId="2224" hidden="1"/>
    <cellStyle name="통화 5" xfId="6245" hidden="1"/>
    <cellStyle name="통화 5" xfId="8183" hidden="1"/>
    <cellStyle name="통화 5" xfId="5576" hidden="1"/>
    <cellStyle name="통화 5" xfId="5809" hidden="1"/>
    <cellStyle name="통화 5" xfId="5803" hidden="1"/>
    <cellStyle name="통화 5" xfId="5730" hidden="1"/>
    <cellStyle name="통화 5" xfId="5235" hidden="1"/>
    <cellStyle name="통화 5" xfId="5251" hidden="1"/>
    <cellStyle name="통화 5" xfId="2237" hidden="1"/>
    <cellStyle name="통화 5" xfId="5306" hidden="1"/>
    <cellStyle name="통화 5" xfId="5352" hidden="1"/>
    <cellStyle name="통화 5" xfId="5505" hidden="1"/>
    <cellStyle name="통화 5" xfId="2206" hidden="1"/>
    <cellStyle name="통화 5" xfId="5280" hidden="1"/>
    <cellStyle name="통화 5" xfId="1914" hidden="1"/>
    <cellStyle name="통화 5" xfId="1808" hidden="1"/>
    <cellStyle name="통화 5" xfId="6929" hidden="1"/>
    <cellStyle name="통화 5" xfId="5299" hidden="1"/>
    <cellStyle name="통화 5" xfId="5746" hidden="1"/>
    <cellStyle name="통화 5" xfId="5514" hidden="1"/>
    <cellStyle name="통화 5" xfId="5737" hidden="1"/>
    <cellStyle name="통화 5" xfId="6490" hidden="1"/>
    <cellStyle name="통화 5" xfId="5829" hidden="1"/>
    <cellStyle name="통화 5" xfId="8418" hidden="1"/>
    <cellStyle name="통화 5" xfId="8429" hidden="1"/>
    <cellStyle name="통화 5" xfId="8434" hidden="1"/>
    <cellStyle name="통화 5" xfId="8502" hidden="1"/>
    <cellStyle name="통화 5" xfId="8497" hidden="1"/>
    <cellStyle name="통화 5" xfId="8435" hidden="1"/>
    <cellStyle name="통화 5" xfId="8563" hidden="1"/>
    <cellStyle name="통화 5" xfId="8574" hidden="1"/>
    <cellStyle name="통화 5" xfId="8579" hidden="1"/>
    <cellStyle name="통화 5" xfId="8701" hidden="1"/>
    <cellStyle name="통화 5" xfId="8712" hidden="1"/>
    <cellStyle name="통화 5" xfId="8717" hidden="1"/>
    <cellStyle name="통화 5" xfId="8784" hidden="1"/>
    <cellStyle name="통화 5" xfId="8779" hidden="1"/>
    <cellStyle name="통화 5" xfId="8718" hidden="1"/>
    <cellStyle name="통화 5" xfId="8635" hidden="1"/>
    <cellStyle name="통화 5" xfId="8630" hidden="1"/>
    <cellStyle name="통화 5" xfId="8580" hidden="1"/>
    <cellStyle name="통화 5" xfId="8816" hidden="1"/>
    <cellStyle name="통화 5" xfId="8827" hidden="1"/>
    <cellStyle name="통화 5" xfId="8832" hidden="1"/>
    <cellStyle name="통화 5" xfId="8843" hidden="1"/>
    <cellStyle name="통화 5" xfId="8838" hidden="1"/>
    <cellStyle name="통화 5" xfId="8833" hidden="1"/>
    <cellStyle name="통화 5" xfId="8645" hidden="1"/>
    <cellStyle name="통화 5" xfId="5212" hidden="1"/>
    <cellStyle name="통화 5" xfId="5518" hidden="1"/>
    <cellStyle name="통화 5" xfId="8613" hidden="1"/>
    <cellStyle name="통화 5" xfId="8612" hidden="1"/>
    <cellStyle name="통화 5" xfId="8533" hidden="1"/>
    <cellStyle name="통화 5" xfId="8748" hidden="1"/>
    <cellStyle name="통화 5" xfId="6086" hidden="1"/>
    <cellStyle name="통화 5" xfId="8667" hidden="1"/>
    <cellStyle name="통화 5" xfId="8740" hidden="1"/>
    <cellStyle name="통화 5" xfId="5826" hidden="1"/>
    <cellStyle name="통화 5" xfId="8737" hidden="1"/>
    <cellStyle name="통화 5" xfId="8852" hidden="1"/>
    <cellStyle name="통화 5" xfId="8863" hidden="1"/>
    <cellStyle name="통화 5" xfId="8868" hidden="1"/>
    <cellStyle name="통화 5" xfId="8925" hidden="1"/>
    <cellStyle name="통화 5" xfId="8920" hidden="1"/>
    <cellStyle name="통화 5" xfId="8869" hidden="1"/>
    <cellStyle name="통화 5" xfId="8549" hidden="1"/>
    <cellStyle name="통화 5" xfId="8588" hidden="1"/>
    <cellStyle name="통화 5" xfId="8456" hidden="1"/>
    <cellStyle name="통화 5" xfId="8955" hidden="1"/>
    <cellStyle name="통화 5" xfId="8966" hidden="1"/>
    <cellStyle name="통화 5" xfId="8971" hidden="1"/>
    <cellStyle name="통화 5" xfId="8982" hidden="1"/>
    <cellStyle name="통화 5" xfId="8977" hidden="1"/>
    <cellStyle name="통화 5" xfId="8972" hidden="1"/>
    <cellStyle name="통화 5" xfId="8730" hidden="1"/>
    <cellStyle name="통화 5" xfId="5364" hidden="1"/>
    <cellStyle name="통화 5" xfId="6016" hidden="1"/>
    <cellStyle name="통화 5" xfId="8546" hidden="1"/>
    <cellStyle name="통화 5" xfId="6407" hidden="1"/>
    <cellStyle name="통화 5" xfId="2234" hidden="1"/>
    <cellStyle name="통화 5" xfId="8897" hidden="1"/>
    <cellStyle name="통화 5" xfId="8659" hidden="1"/>
    <cellStyle name="통화 5" xfId="8396" hidden="1"/>
    <cellStyle name="통화 5" xfId="8887" hidden="1"/>
    <cellStyle name="통화 5" xfId="7115" hidden="1"/>
    <cellStyle name="통화 5" xfId="8884" hidden="1"/>
    <cellStyle name="통화 5" xfId="8990" hidden="1"/>
    <cellStyle name="통화 5" xfId="9001" hidden="1"/>
    <cellStyle name="통화 5" xfId="9006" hidden="1"/>
    <cellStyle name="통화 5" xfId="9049" hidden="1"/>
    <cellStyle name="통화 5" xfId="9044" hidden="1"/>
    <cellStyle name="통화 5" xfId="9007" hidden="1"/>
    <cellStyle name="통화 5" xfId="8462" hidden="1"/>
    <cellStyle name="통화 5" xfId="8454" hidden="1"/>
    <cellStyle name="통화 5" xfId="8607" hidden="1"/>
    <cellStyle name="통화 5" xfId="9079" hidden="1"/>
    <cellStyle name="통화 5" xfId="9090" hidden="1"/>
    <cellStyle name="통화 5" xfId="9095" hidden="1"/>
    <cellStyle name="통화 5" xfId="9106" hidden="1"/>
    <cellStyle name="통화 5" xfId="9101" hidden="1"/>
    <cellStyle name="통화 5" xfId="9096" hidden="1"/>
    <cellStyle name="통화 5" xfId="8879" hidden="1"/>
    <cellStyle name="통화 5" xfId="5721" hidden="1"/>
    <cellStyle name="통화 5" xfId="8798" hidden="1"/>
    <cellStyle name="통화 5" xfId="8598" hidden="1"/>
    <cellStyle name="통화 5" xfId="6456" hidden="1"/>
    <cellStyle name="통화 5" xfId="5317" hidden="1"/>
    <cellStyle name="통화 5" xfId="9031" hidden="1"/>
    <cellStyle name="통화 5" xfId="8444" hidden="1"/>
    <cellStyle name="통화 5" xfId="8763" hidden="1"/>
    <cellStyle name="통화 5" xfId="9021" hidden="1"/>
    <cellStyle name="통화 5" xfId="8622" hidden="1"/>
    <cellStyle name="통화 5" xfId="9018" hidden="1"/>
    <cellStyle name="통화 5" xfId="9118" hidden="1"/>
    <cellStyle name="통화 5" xfId="9129" hidden="1"/>
    <cellStyle name="통화 5" xfId="9134" hidden="1"/>
    <cellStyle name="통화 5" xfId="9164" hidden="1"/>
    <cellStyle name="통화 5" xfId="9159" hidden="1"/>
    <cellStyle name="통화 5" xfId="9135" hidden="1"/>
    <cellStyle name="통화 5" xfId="8517" hidden="1"/>
    <cellStyle name="통화 5" xfId="5718" hidden="1"/>
    <cellStyle name="통화 5" xfId="7062" hidden="1"/>
    <cellStyle name="통화 5" xfId="9198" hidden="1"/>
    <cellStyle name="통화 5" xfId="9209" hidden="1"/>
    <cellStyle name="통화 5" xfId="9214" hidden="1"/>
    <cellStyle name="통화 5" xfId="9225" hidden="1"/>
    <cellStyle name="통화 5" xfId="9220" hidden="1"/>
    <cellStyle name="통화 5" xfId="9215" hidden="1"/>
    <cellStyle name="통화 5" xfId="9013" hidden="1"/>
    <cellStyle name="통화 5" xfId="6175" hidden="1"/>
    <cellStyle name="통화 5" xfId="8939" hidden="1"/>
    <cellStyle name="통화 5" xfId="8452" hidden="1"/>
    <cellStyle name="통화 5" xfId="8664" hidden="1"/>
    <cellStyle name="통화 5" xfId="8773" hidden="1"/>
    <cellStyle name="통화 5" xfId="9152" hidden="1"/>
    <cellStyle name="통화 5" xfId="5365" hidden="1"/>
    <cellStyle name="통화 5" xfId="8910" hidden="1"/>
    <cellStyle name="통화 5" xfId="9146" hidden="1"/>
    <cellStyle name="통화 5" xfId="5968" hidden="1"/>
    <cellStyle name="통화 5" xfId="9143" hidden="1"/>
    <cellStyle name="통화 5" xfId="9234" hidden="1"/>
    <cellStyle name="통화 5" xfId="9245" hidden="1"/>
    <cellStyle name="통화 5" xfId="9250" hidden="1"/>
    <cellStyle name="통화 5" xfId="9261" hidden="1"/>
    <cellStyle name="통화 5" xfId="9256" hidden="1"/>
    <cellStyle name="통화 5" xfId="9251" hidden="1"/>
    <cellStyle name="통화 5" xfId="8672" hidden="1"/>
    <cellStyle name="통화 5" xfId="8669" hidden="1"/>
    <cellStyle name="통화 5" xfId="7014" hidden="1"/>
    <cellStyle name="통화 5" xfId="9282" hidden="1"/>
    <cellStyle name="통화 5" xfId="9293" hidden="1"/>
    <cellStyle name="통화 5" xfId="9298" hidden="1"/>
    <cellStyle name="통화 5" xfId="9309" hidden="1"/>
    <cellStyle name="통화 5" xfId="9304" hidden="1"/>
    <cellStyle name="통화 5" xfId="9299" hidden="1"/>
    <cellStyle name="통화 5" xfId="9190" hidden="1"/>
    <cellStyle name="통화 5" xfId="9172" hidden="1"/>
    <cellStyle name="통화 5" xfId="5227" hidden="1"/>
    <cellStyle name="통화 5" xfId="8494" hidden="1"/>
    <cellStyle name="통화 5" xfId="5744" hidden="1"/>
    <cellStyle name="통화 5" xfId="9114" hidden="1"/>
    <cellStyle name="통화 5" xfId="6087" hidden="1"/>
    <cellStyle name="통화 5" xfId="5426" hidden="1"/>
    <cellStyle name="통화 5" xfId="9115" hidden="1"/>
    <cellStyle name="통화 5" xfId="5747" hidden="1"/>
    <cellStyle name="통화 5" xfId="5950" hidden="1"/>
    <cellStyle name="통화 5" xfId="5800" hidden="1"/>
    <cellStyle name="통화 5" xfId="5342" hidden="1"/>
    <cellStyle name="통화 5" xfId="6061" hidden="1"/>
    <cellStyle name="통화 5" xfId="7333" hidden="1"/>
    <cellStyle name="통화 5" xfId="6274" hidden="1"/>
    <cellStyle name="통화 5" xfId="6704" hidden="1"/>
    <cellStyle name="통화 5" xfId="5771" hidden="1"/>
    <cellStyle name="통화 5" xfId="5290" hidden="1"/>
    <cellStyle name="통화 5" xfId="6155" hidden="1"/>
    <cellStyle name="통화 5" xfId="6742" hidden="1"/>
    <cellStyle name="통화 5" xfId="6735" hidden="1"/>
    <cellStyle name="통화 5" xfId="5348" hidden="1"/>
    <cellStyle name="통화 5" xfId="7959" hidden="1"/>
    <cellStyle name="통화 5" xfId="6119" hidden="1"/>
    <cellStyle name="통화 5" xfId="5502" hidden="1"/>
    <cellStyle name="통화 5" xfId="5285" hidden="1"/>
    <cellStyle name="통화 5" xfId="5612" hidden="1"/>
    <cellStyle name="통화 5" xfId="7548" hidden="1"/>
    <cellStyle name="통화 5" xfId="5948" hidden="1"/>
    <cellStyle name="통화 5" xfId="9340" hidden="1"/>
    <cellStyle name="통화 5" xfId="9351" hidden="1"/>
    <cellStyle name="통화 5" xfId="9356" hidden="1"/>
    <cellStyle name="통화 5" xfId="9421" hidden="1"/>
    <cellStyle name="통화 5" xfId="9416" hidden="1"/>
    <cellStyle name="통화 5" xfId="9357" hidden="1"/>
    <cellStyle name="통화 5" xfId="9480" hidden="1"/>
    <cellStyle name="통화 5" xfId="9491" hidden="1"/>
    <cellStyle name="통화 5" xfId="9496" hidden="1"/>
    <cellStyle name="통화 5" xfId="9614" hidden="1"/>
    <cellStyle name="통화 5" xfId="9625" hidden="1"/>
    <cellStyle name="통화 5" xfId="9630" hidden="1"/>
    <cellStyle name="통화 5" xfId="9695" hidden="1"/>
    <cellStyle name="통화 5" xfId="9690" hidden="1"/>
    <cellStyle name="통화 5" xfId="9631" hidden="1"/>
    <cellStyle name="통화 5" xfId="9551" hidden="1"/>
    <cellStyle name="통화 5" xfId="9546" hidden="1"/>
    <cellStyle name="통화 5" xfId="9497" hidden="1"/>
    <cellStyle name="통화 5" xfId="9725" hidden="1"/>
    <cellStyle name="통화 5" xfId="9736" hidden="1"/>
    <cellStyle name="통화 5" xfId="9741" hidden="1"/>
    <cellStyle name="통화 5" xfId="9752" hidden="1"/>
    <cellStyle name="통화 5" xfId="9747" hidden="1"/>
    <cellStyle name="통화 5" xfId="9742" hidden="1"/>
    <cellStyle name="통화 5" xfId="9560" hidden="1"/>
    <cellStyle name="통화 5" xfId="6206" hidden="1"/>
    <cellStyle name="통화 5" xfId="5281" hidden="1"/>
    <cellStyle name="통화 5" xfId="9530" hidden="1"/>
    <cellStyle name="통화 5" xfId="9529" hidden="1"/>
    <cellStyle name="통화 5" xfId="9451" hidden="1"/>
    <cellStyle name="통화 5" xfId="9660" hidden="1"/>
    <cellStyle name="통화 5" xfId="5913" hidden="1"/>
    <cellStyle name="통화 5" xfId="9581" hidden="1"/>
    <cellStyle name="통화 5" xfId="9652" hidden="1"/>
    <cellStyle name="통화 5" xfId="5558" hidden="1"/>
    <cellStyle name="통화 5" xfId="9649" hidden="1"/>
    <cellStyle name="통화 5" xfId="9760" hidden="1"/>
    <cellStyle name="통화 5" xfId="9771" hidden="1"/>
    <cellStyle name="통화 5" xfId="9776" hidden="1"/>
    <cellStyle name="통화 5" xfId="9829" hidden="1"/>
    <cellStyle name="통화 5" xfId="9824" hidden="1"/>
    <cellStyle name="통화 5" xfId="9777" hidden="1"/>
    <cellStyle name="통화 5" xfId="9466" hidden="1"/>
    <cellStyle name="통화 5" xfId="9505" hidden="1"/>
    <cellStyle name="통화 5" xfId="9378" hidden="1"/>
    <cellStyle name="통화 5" xfId="9859" hidden="1"/>
    <cellStyle name="통화 5" xfId="9870" hidden="1"/>
    <cellStyle name="통화 5" xfId="9875" hidden="1"/>
    <cellStyle name="통화 5" xfId="9886" hidden="1"/>
    <cellStyle name="통화 5" xfId="9881" hidden="1"/>
    <cellStyle name="통화 5" xfId="9876" hidden="1"/>
    <cellStyle name="통화 5" xfId="9642" hidden="1"/>
    <cellStyle name="통화 5" xfId="6706" hidden="1"/>
    <cellStyle name="통화 5" xfId="5189" hidden="1"/>
    <cellStyle name="통화 5" xfId="9463" hidden="1"/>
    <cellStyle name="통화 5" xfId="7470" hidden="1"/>
    <cellStyle name="통화 5" xfId="6498" hidden="1"/>
    <cellStyle name="통화 5" xfId="9802" hidden="1"/>
    <cellStyle name="통화 5" xfId="9574" hidden="1"/>
    <cellStyle name="통화 5" xfId="9319" hidden="1"/>
    <cellStyle name="통화 5" xfId="9794" hidden="1"/>
    <cellStyle name="통화 5" xfId="8139" hidden="1"/>
    <cellStyle name="통화 5" xfId="9791" hidden="1"/>
    <cellStyle name="통화 5" xfId="9894" hidden="1"/>
    <cellStyle name="통화 5" xfId="9905" hidden="1"/>
    <cellStyle name="통화 5" xfId="9910" hidden="1"/>
    <cellStyle name="통화 5" xfId="9950" hidden="1"/>
    <cellStyle name="통화 5" xfId="9945" hidden="1"/>
    <cellStyle name="통화 5" xfId="9911" hidden="1"/>
    <cellStyle name="통화 5" xfId="9384" hidden="1"/>
    <cellStyle name="통화 5" xfId="9376" hidden="1"/>
    <cellStyle name="통화 5" xfId="9524" hidden="1"/>
    <cellStyle name="통화 5" xfId="9976" hidden="1"/>
    <cellStyle name="통화 5" xfId="9987" hidden="1"/>
    <cellStyle name="통화 5" xfId="9992" hidden="1"/>
    <cellStyle name="통화 5" xfId="10003" hidden="1"/>
    <cellStyle name="통화 5" xfId="9998" hidden="1"/>
    <cellStyle name="통화 5" xfId="9993" hidden="1"/>
    <cellStyle name="통화 5" xfId="9786" hidden="1"/>
    <cellStyle name="통화 5" xfId="5507" hidden="1"/>
    <cellStyle name="통화 5" xfId="9709" hidden="1"/>
    <cellStyle name="통화 5" xfId="9515" hidden="1"/>
    <cellStyle name="통화 5" xfId="7517" hidden="1"/>
    <cellStyle name="통화 5" xfId="6505" hidden="1"/>
    <cellStyle name="통화 5" xfId="9932" hidden="1"/>
    <cellStyle name="통화 5" xfId="9366" hidden="1"/>
    <cellStyle name="통화 5" xfId="9675" hidden="1"/>
    <cellStyle name="통화 5" xfId="9925" hidden="1"/>
    <cellStyle name="통화 5" xfId="9539" hidden="1"/>
    <cellStyle name="통화 5" xfId="9922" hidden="1"/>
    <cellStyle name="통화 5" xfId="10011" hidden="1"/>
    <cellStyle name="통화 5" xfId="10022" hidden="1"/>
    <cellStyle name="통화 5" xfId="10027" hidden="1"/>
    <cellStyle name="통화 5" xfId="10056" hidden="1"/>
    <cellStyle name="통화 5" xfId="10051" hidden="1"/>
    <cellStyle name="통화 5" xfId="10028" hidden="1"/>
    <cellStyle name="통화 5" xfId="9436" hidden="1"/>
    <cellStyle name="통화 5" xfId="5234" hidden="1"/>
    <cellStyle name="통화 5" xfId="8087" hidden="1"/>
    <cellStyle name="통화 5" xfId="10082" hidden="1"/>
    <cellStyle name="통화 5" xfId="10093" hidden="1"/>
    <cellStyle name="통화 5" xfId="10098" hidden="1"/>
    <cellStyle name="통화 5" xfId="10109" hidden="1"/>
    <cellStyle name="통화 5" xfId="10104" hidden="1"/>
    <cellStyle name="통화 5" xfId="10099" hidden="1"/>
    <cellStyle name="통화 5" xfId="9917" hidden="1"/>
    <cellStyle name="통화 5" xfId="5437" hidden="1"/>
    <cellStyle name="통화 5" xfId="9843" hidden="1"/>
    <cellStyle name="통화 5" xfId="9374" hidden="1"/>
    <cellStyle name="통화 5" xfId="9579" hidden="1"/>
    <cellStyle name="통화 5" xfId="9685" hidden="1"/>
    <cellStyle name="통화 5" xfId="10044" hidden="1"/>
    <cellStyle name="통화 5" xfId="7321" hidden="1"/>
    <cellStyle name="통화 5" xfId="9815" hidden="1"/>
    <cellStyle name="통화 5" xfId="10039" hidden="1"/>
    <cellStyle name="통화 5" xfId="5378" hidden="1"/>
    <cellStyle name="통화 5" xfId="10036" hidden="1"/>
    <cellStyle name="통화 5" xfId="10117" hidden="1"/>
    <cellStyle name="통화 5" xfId="10128" hidden="1"/>
    <cellStyle name="통화 5" xfId="10133" hidden="1"/>
    <cellStyle name="통화 5" xfId="10144" hidden="1"/>
    <cellStyle name="통화 5" xfId="10139" hidden="1"/>
    <cellStyle name="통화 5" xfId="10134" hidden="1"/>
    <cellStyle name="통화 5" xfId="9586" hidden="1"/>
    <cellStyle name="통화 5" xfId="9583" hidden="1"/>
    <cellStyle name="통화 5" xfId="8040" hidden="1"/>
    <cellStyle name="통화 5" xfId="10165" hidden="1"/>
    <cellStyle name="통화 5" xfId="10176" hidden="1"/>
    <cellStyle name="통화 5" xfId="10181" hidden="1"/>
    <cellStyle name="통화 5" xfId="10192" hidden="1"/>
    <cellStyle name="통화 5" xfId="10187" hidden="1"/>
    <cellStyle name="통화 5" xfId="10182"/>
    <cellStyle name="통화 50" xfId="3809"/>
    <cellStyle name="통화 51" xfId="3851"/>
    <cellStyle name="통화 52" xfId="3807"/>
    <cellStyle name="통화 53" xfId="3995"/>
    <cellStyle name="통화 54" xfId="4029"/>
    <cellStyle name="통화 55" xfId="4051"/>
    <cellStyle name="통화 56" xfId="4060"/>
    <cellStyle name="통화 57" xfId="4062"/>
    <cellStyle name="통화 58" xfId="4228"/>
    <cellStyle name="통화 59" xfId="4249"/>
    <cellStyle name="통화 6" xfId="1848"/>
    <cellStyle name="통화 60" xfId="4257"/>
    <cellStyle name="통화 61" xfId="4259"/>
    <cellStyle name="통화 62" xfId="4212"/>
    <cellStyle name="통화 63" xfId="4267"/>
    <cellStyle name="통화 64" xfId="4210"/>
    <cellStyle name="통화 65" xfId="4414"/>
    <cellStyle name="통화 66" xfId="4013"/>
    <cellStyle name="통화 67" xfId="4065"/>
    <cellStyle name="통화 68" xfId="4011"/>
    <cellStyle name="통화 69" xfId="4194"/>
    <cellStyle name="통화 7" xfId="1879"/>
    <cellStyle name="통화 70" xfId="4443"/>
    <cellStyle name="통화 71" xfId="4448"/>
    <cellStyle name="통화 72" xfId="4451"/>
    <cellStyle name="통화 73" xfId="4453"/>
    <cellStyle name="통화 74" xfId="4435"/>
    <cellStyle name="통화 75" xfId="4454"/>
    <cellStyle name="통화 76" xfId="4433"/>
    <cellStyle name="통화 77" xfId="4498"/>
    <cellStyle name="통화 78" xfId="4208"/>
    <cellStyle name="통화 79" xfId="3789"/>
    <cellStyle name="통화 8" xfId="1896"/>
    <cellStyle name="통화 80" xfId="1840"/>
    <cellStyle name="통화 81" xfId="3782"/>
    <cellStyle name="통화 82" xfId="4082"/>
    <cellStyle name="통화 83" xfId="3963"/>
    <cellStyle name="통화 84" xfId="3701"/>
    <cellStyle name="통화 85" xfId="4277"/>
    <cellStyle name="통화 86" xfId="4167"/>
    <cellStyle name="통화 87" xfId="4161"/>
    <cellStyle name="통화 88" xfId="4271"/>
    <cellStyle name="통화 89" xfId="4357"/>
    <cellStyle name="통화 9" xfId="1898"/>
    <cellStyle name="통화 90" xfId="4352"/>
    <cellStyle name="통화 91" xfId="4245"/>
    <cellStyle name="통화 92" xfId="4133"/>
    <cellStyle name="통화 93" xfId="3929"/>
    <cellStyle name="통화 94" xfId="3549"/>
    <cellStyle name="통화 95" xfId="3903"/>
    <cellStyle name="통화 96" xfId="3577"/>
    <cellStyle name="통화 97" xfId="4033"/>
    <cellStyle name="통화 98" xfId="4119"/>
    <cellStyle name="통화 99" xfId="4067"/>
    <cellStyle name="퍼센트" xfId="541"/>
    <cellStyle name="표" xfId="542"/>
    <cellStyle name="표준" xfId="0" builtinId="0"/>
    <cellStyle name="표준 10" xfId="1827"/>
    <cellStyle name="표준 11" xfId="543"/>
    <cellStyle name="표준 12" xfId="544"/>
    <cellStyle name="표준 13" xfId="1804"/>
    <cellStyle name="표준 2" xfId="52"/>
    <cellStyle name="표준 2 2" xfId="86"/>
    <cellStyle name="표준 2 2 2" xfId="156"/>
    <cellStyle name="표준 2 2 2 2" xfId="545"/>
    <cellStyle name="표준 2 2 2 2 2" xfId="947"/>
    <cellStyle name="표준 2 2 2 2 2 2" xfId="1723"/>
    <cellStyle name="표준 2 2 2 2 2 2 2" xfId="3438"/>
    <cellStyle name="표준 2 2 2 2 2 3" xfId="2662"/>
    <cellStyle name="표준 2 2 2 2 3" xfId="1335"/>
    <cellStyle name="표준 2 2 2 2 3 2" xfId="3050"/>
    <cellStyle name="표준 2 2 2 2 4" xfId="2268"/>
    <cellStyle name="표준 2 2 2 3" xfId="683"/>
    <cellStyle name="표준 2 2 2 3 2" xfId="1459"/>
    <cellStyle name="표준 2 2 2 3 2 2" xfId="3174"/>
    <cellStyle name="표준 2 2 2 3 3" xfId="2398"/>
    <cellStyle name="표준 2 2 2 4" xfId="1071"/>
    <cellStyle name="표준 2 2 2 4 2" xfId="2786"/>
    <cellStyle name="표준 2 2 2 5" xfId="1944"/>
    <cellStyle name="표준 2 2 3" xfId="546"/>
    <cellStyle name="표준 2 2 3 2" xfId="547"/>
    <cellStyle name="표준 2 2 3 2 2" xfId="949"/>
    <cellStyle name="표준 2 2 3 2 2 2" xfId="1725"/>
    <cellStyle name="표준 2 2 3 2 2 2 2" xfId="3440"/>
    <cellStyle name="표준 2 2 3 2 2 3" xfId="2664"/>
    <cellStyle name="표준 2 2 3 2 3" xfId="1337"/>
    <cellStyle name="표준 2 2 3 2 3 2" xfId="3052"/>
    <cellStyle name="표준 2 2 3 2 4" xfId="2270"/>
    <cellStyle name="표준 2 2 3 3" xfId="948"/>
    <cellStyle name="표준 2 2 3 3 2" xfId="1724"/>
    <cellStyle name="표준 2 2 3 3 2 2" xfId="3439"/>
    <cellStyle name="표준 2 2 3 3 3" xfId="2663"/>
    <cellStyle name="표준 2 2 3 4" xfId="1336"/>
    <cellStyle name="표준 2 2 3 4 2" xfId="3051"/>
    <cellStyle name="표준 2 2 3 5" xfId="2269"/>
    <cellStyle name="표준 2 2 4" xfId="548"/>
    <cellStyle name="표준 2 2 4 2" xfId="950"/>
    <cellStyle name="표준 2 2 4 2 2" xfId="1726"/>
    <cellStyle name="표준 2 2 4 2 2 2" xfId="3441"/>
    <cellStyle name="표준 2 2 4 2 3" xfId="2665"/>
    <cellStyle name="표준 2 2 4 3" xfId="1338"/>
    <cellStyle name="표준 2 2 4 3 2" xfId="3053"/>
    <cellStyle name="표준 2 2 4 4" xfId="2271"/>
    <cellStyle name="표준 2 2 5" xfId="623"/>
    <cellStyle name="표준 2 2 5 2" xfId="1399"/>
    <cellStyle name="표준 2 2 5 2 2" xfId="3114"/>
    <cellStyle name="표준 2 2 5 3" xfId="2338"/>
    <cellStyle name="표준 2 2 6" xfId="1011"/>
    <cellStyle name="표준 2 2 6 2" xfId="2726"/>
    <cellStyle name="표준 2 2 7" xfId="1881"/>
    <cellStyle name="표준 2 3" xfId="125"/>
    <cellStyle name="표준 2 3 2" xfId="549"/>
    <cellStyle name="표준 2 3 2 2" xfId="951"/>
    <cellStyle name="표준 2 3 2 2 2" xfId="1727"/>
    <cellStyle name="표준 2 3 2 2 2 2" xfId="3442"/>
    <cellStyle name="표준 2 3 2 2 3" xfId="2666"/>
    <cellStyle name="표준 2 3 2 3" xfId="1339"/>
    <cellStyle name="표준 2 3 2 3 2" xfId="3054"/>
    <cellStyle name="표준 2 3 2 4" xfId="2272"/>
    <cellStyle name="표준 2 3 3" xfId="656"/>
    <cellStyle name="표준 2 3 3 2" xfId="1432"/>
    <cellStyle name="표준 2 3 3 2 2" xfId="3147"/>
    <cellStyle name="표준 2 3 3 3" xfId="2371"/>
    <cellStyle name="표준 2 3 4" xfId="1044"/>
    <cellStyle name="표준 2 3 4 2" xfId="2759"/>
    <cellStyle name="표준 2 3 5" xfId="1916"/>
    <cellStyle name="표준 2 4" xfId="550"/>
    <cellStyle name="표준 2 4 2" xfId="551"/>
    <cellStyle name="표준 2 4 2 2" xfId="953"/>
    <cellStyle name="표준 2 4 2 2 2" xfId="1729"/>
    <cellStyle name="표준 2 4 2 2 2 2" xfId="3444"/>
    <cellStyle name="표준 2 4 2 2 3" xfId="2668"/>
    <cellStyle name="표준 2 4 2 3" xfId="1341"/>
    <cellStyle name="표준 2 4 2 3 2" xfId="3056"/>
    <cellStyle name="표준 2 4 2 4" xfId="2274"/>
    <cellStyle name="표준 2 4 3" xfId="952"/>
    <cellStyle name="표준 2 4 3 2" xfId="1728"/>
    <cellStyle name="표준 2 4 3 2 2" xfId="3443"/>
    <cellStyle name="표준 2 4 3 3" xfId="2667"/>
    <cellStyle name="표준 2 4 4" xfId="1340"/>
    <cellStyle name="표준 2 4 4 2" xfId="3055"/>
    <cellStyle name="표준 2 4 5" xfId="2273"/>
    <cellStyle name="표준 2 5" xfId="552"/>
    <cellStyle name="표준 2 5 2" xfId="954"/>
    <cellStyle name="표준 2 5 2 2" xfId="1730"/>
    <cellStyle name="표준 2 5 2 2 2" xfId="3445"/>
    <cellStyle name="표준 2 5 2 3" xfId="2669"/>
    <cellStyle name="표준 2 5 3" xfId="1342"/>
    <cellStyle name="표준 2 5 3 2" xfId="3057"/>
    <cellStyle name="표준 2 5 4" xfId="2275"/>
    <cellStyle name="표준 2 6" xfId="592"/>
    <cellStyle name="표준 2 6 2" xfId="1368"/>
    <cellStyle name="표준 2 6 2 2" xfId="3083"/>
    <cellStyle name="표준 2 6 3" xfId="2307"/>
    <cellStyle name="표준 2 7" xfId="980"/>
    <cellStyle name="표준 2 7 2" xfId="2695"/>
    <cellStyle name="표준 2 8" xfId="1850"/>
    <cellStyle name="표준 3" xfId="118"/>
    <cellStyle name="표준 3 2" xfId="553"/>
    <cellStyle name="표준 4" xfId="104"/>
    <cellStyle name="표준 4 2" xfId="554"/>
    <cellStyle name="표준 4 2 2" xfId="955"/>
    <cellStyle name="표준 4 2 2 2" xfId="1731"/>
    <cellStyle name="표준 4 2 2 2 2" xfId="3446"/>
    <cellStyle name="표준 4 2 2 3" xfId="2670"/>
    <cellStyle name="표준 4 2 3" xfId="1343"/>
    <cellStyle name="표준 4 2 3 2" xfId="3058"/>
    <cellStyle name="표준 4 2 4" xfId="2276"/>
    <cellStyle name="표준 4 3" xfId="641"/>
    <cellStyle name="표준 4 3 2" xfId="1417"/>
    <cellStyle name="표준 4 3 2 2" xfId="3132"/>
    <cellStyle name="표준 4 3 3" xfId="2356"/>
    <cellStyle name="표준 4 4" xfId="1029"/>
    <cellStyle name="표준 4 4 2" xfId="2744"/>
    <cellStyle name="표준 4 5" xfId="1899"/>
    <cellStyle name="표준 5" xfId="555"/>
    <cellStyle name="표준 6" xfId="556"/>
    <cellStyle name="표준 7" xfId="557"/>
    <cellStyle name="표준 8" xfId="206"/>
    <cellStyle name="표준 9" xfId="558"/>
    <cellStyle name="標準_Akia(F）-8" xfId="559"/>
    <cellStyle name="표준_경포유수지 실시계획인가신청서" xfId="10200"/>
    <cellStyle name="표준1" xfId="560"/>
    <cellStyle name="표준2" xfId="561"/>
    <cellStyle name="하이퍼링크 2" xfId="562"/>
    <cellStyle name="합   계" xfId="563"/>
    <cellStyle name="합계" xfId="564"/>
    <cellStyle name="합산" xfId="565"/>
    <cellStyle name="화폐기호" xfId="566"/>
    <cellStyle name="화폐기호0" xfId="567"/>
  </cellStyles>
  <dxfs count="6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  <color rgb="FFF8FAA6"/>
      <color rgb="FFFFFF66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5909;&#49888;\D\&#52292;&#45824;&#47532;&#45784;&#44732;\&#49569;&#44257;1&#51228;&#50857;&#51648;&#46020;(2018)\0223\&#45824;&#46041;&#49688;&#47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44277;&#54637;&#53552;&#48120;&#45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IC&#49688;&#47049;/&#48176;&#49688;&#44288;&#44277;(I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공구 배수통관 산출근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Front1"/>
      <sheetName val="sheets"/>
      <sheetName val="ZONE"/>
      <sheetName val="Sheet2"/>
      <sheetName val="TOTAL"/>
      <sheetName val="AIRVOL"/>
      <sheetName val="AHU-1"/>
      <sheetName val="공조기부하집계"/>
      <sheetName val="펌프"/>
      <sheetName val="휀류"/>
      <sheetName val="SP설치기준"/>
      <sheetName val="SP 양정계산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배수관공(IC)"/>
    </sheetNames>
    <definedNames>
      <definedName name="매크로11"/>
      <definedName name="매크로4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82"/>
  <sheetViews>
    <sheetView workbookViewId="0">
      <selection sqref="A1:Q1"/>
    </sheetView>
  </sheetViews>
  <sheetFormatPr defaultRowHeight="13.5"/>
  <cols>
    <col min="1" max="1" width="4.625" style="34" customWidth="1"/>
    <col min="2" max="4" width="6" style="28" bestFit="1" customWidth="1"/>
    <col min="5" max="5" width="4.625" style="28" hidden="1" customWidth="1"/>
    <col min="6" max="6" width="5.875" style="30" hidden="1" customWidth="1"/>
    <col min="7" max="7" width="4.625" style="30" hidden="1" customWidth="1"/>
    <col min="8" max="8" width="7.375" style="30" bestFit="1" customWidth="1"/>
    <col min="9" max="9" width="5.625" style="30" customWidth="1"/>
    <col min="10" max="10" width="8.625" style="29" customWidth="1"/>
    <col min="11" max="11" width="7.625" style="31" customWidth="1"/>
    <col min="12" max="12" width="37.625" style="49" customWidth="1"/>
    <col min="13" max="13" width="13.5" style="49" customWidth="1"/>
    <col min="14" max="14" width="28.25" style="49" customWidth="1"/>
    <col min="15" max="16" width="12.25" style="49" customWidth="1"/>
    <col min="17" max="17" width="10" style="50" customWidth="1"/>
    <col min="18" max="19" width="9" style="34" customWidth="1"/>
    <col min="20" max="20" width="7.5" style="39" customWidth="1"/>
    <col min="21" max="21" width="15.375" style="56" customWidth="1"/>
    <col min="22" max="22" width="4" style="34" customWidth="1"/>
    <col min="23" max="23" width="12.75" style="34" customWidth="1"/>
    <col min="24" max="39" width="9" style="34" customWidth="1"/>
    <col min="40" max="40" width="17.75" style="34" customWidth="1"/>
    <col min="41" max="42" width="9" style="34" customWidth="1"/>
    <col min="43" max="43" width="16.375" style="34" customWidth="1"/>
    <col min="44" max="48" width="9" style="34"/>
    <col min="49" max="49" width="14" style="34" bestFit="1" customWidth="1"/>
    <col min="50" max="16384" width="9" style="34"/>
  </cols>
  <sheetData>
    <row r="1" spans="1:247" ht="24.95" customHeight="1">
      <c r="A1" s="185" t="s">
        <v>38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  <c r="L1" s="185"/>
      <c r="M1" s="185"/>
      <c r="N1" s="185"/>
      <c r="O1" s="185"/>
      <c r="P1" s="185"/>
      <c r="Q1" s="185"/>
      <c r="R1" s="111"/>
      <c r="S1" s="111"/>
      <c r="T1" s="37"/>
      <c r="U1" s="38"/>
      <c r="V1" s="111"/>
      <c r="W1" s="111"/>
      <c r="X1" s="1"/>
      <c r="Y1" s="1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 t="s">
        <v>0</v>
      </c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 t="s">
        <v>0</v>
      </c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 t="s">
        <v>0</v>
      </c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 t="s">
        <v>0</v>
      </c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 t="s">
        <v>0</v>
      </c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 t="s">
        <v>0</v>
      </c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 t="s">
        <v>0</v>
      </c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 t="s">
        <v>0</v>
      </c>
      <c r="EX1" s="180"/>
      <c r="EY1" s="180"/>
      <c r="EZ1" s="180"/>
      <c r="FA1" s="180"/>
      <c r="FB1" s="180"/>
      <c r="FC1" s="180"/>
      <c r="FD1" s="180"/>
      <c r="FE1" s="180"/>
      <c r="FF1" s="180"/>
      <c r="FG1" s="180"/>
      <c r="FH1" s="180"/>
      <c r="FI1" s="180"/>
      <c r="FJ1" s="180"/>
      <c r="FK1" s="180"/>
      <c r="FL1" s="180"/>
      <c r="FM1" s="180" t="s">
        <v>0</v>
      </c>
      <c r="FN1" s="180"/>
      <c r="FO1" s="180"/>
      <c r="FP1" s="180"/>
      <c r="FQ1" s="180"/>
      <c r="FR1" s="180"/>
      <c r="FS1" s="180"/>
      <c r="FT1" s="180"/>
      <c r="FU1" s="180"/>
      <c r="FV1" s="180"/>
      <c r="FW1" s="180"/>
      <c r="FX1" s="180"/>
      <c r="FY1" s="180"/>
      <c r="FZ1" s="180"/>
      <c r="GA1" s="180"/>
      <c r="GB1" s="180"/>
      <c r="GC1" s="180" t="s">
        <v>0</v>
      </c>
      <c r="GD1" s="180"/>
      <c r="GE1" s="180"/>
      <c r="GF1" s="180"/>
      <c r="GG1" s="180"/>
      <c r="GH1" s="180"/>
      <c r="GI1" s="180"/>
      <c r="GJ1" s="180"/>
      <c r="GK1" s="180"/>
      <c r="GL1" s="180"/>
      <c r="GM1" s="180"/>
      <c r="GN1" s="180"/>
      <c r="GO1" s="180"/>
      <c r="GP1" s="180"/>
      <c r="GQ1" s="180"/>
      <c r="GR1" s="180"/>
      <c r="GS1" s="180" t="s">
        <v>0</v>
      </c>
      <c r="GT1" s="180"/>
      <c r="GU1" s="180"/>
      <c r="GV1" s="180"/>
      <c r="GW1" s="180"/>
      <c r="GX1" s="180"/>
      <c r="GY1" s="180"/>
      <c r="GZ1" s="180"/>
      <c r="HA1" s="180"/>
      <c r="HB1" s="180"/>
      <c r="HC1" s="180"/>
      <c r="HD1" s="180"/>
      <c r="HE1" s="180"/>
      <c r="HF1" s="180"/>
      <c r="HG1" s="180"/>
      <c r="HH1" s="180"/>
      <c r="HI1" s="180" t="s">
        <v>0</v>
      </c>
      <c r="HJ1" s="180"/>
      <c r="HK1" s="180"/>
      <c r="HL1" s="180"/>
      <c r="HM1" s="180"/>
      <c r="HN1" s="180"/>
      <c r="HO1" s="180"/>
      <c r="HP1" s="180"/>
      <c r="HQ1" s="180"/>
      <c r="HR1" s="180"/>
      <c r="HS1" s="180"/>
      <c r="HT1" s="180"/>
      <c r="HU1" s="180"/>
      <c r="HV1" s="180"/>
      <c r="HW1" s="180"/>
      <c r="HX1" s="180"/>
      <c r="HY1" s="180" t="s">
        <v>0</v>
      </c>
      <c r="HZ1" s="180"/>
      <c r="IA1" s="180"/>
      <c r="IB1" s="180"/>
      <c r="IC1" s="180"/>
      <c r="ID1" s="180"/>
      <c r="IE1" s="180"/>
      <c r="IF1" s="180"/>
      <c r="IG1" s="180"/>
      <c r="IH1" s="180"/>
      <c r="II1" s="180"/>
      <c r="IJ1" s="180"/>
      <c r="IK1" s="180"/>
      <c r="IL1" s="180"/>
      <c r="IM1" s="180"/>
    </row>
    <row r="2" spans="1:247" ht="15" customHeight="1">
      <c r="A2" s="189" t="s">
        <v>39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  <c r="L2" s="190"/>
      <c r="M2" s="190"/>
      <c r="N2" s="190"/>
      <c r="O2" s="190"/>
      <c r="P2" s="112"/>
      <c r="Q2" s="10"/>
      <c r="R2" s="35"/>
      <c r="S2" s="35"/>
      <c r="T2" s="52"/>
      <c r="U2" s="55"/>
      <c r="AM2" s="34" t="s">
        <v>269</v>
      </c>
    </row>
    <row r="3" spans="1:247" s="53" customFormat="1" ht="20.100000000000001" customHeight="1">
      <c r="A3" s="187" t="s">
        <v>40</v>
      </c>
      <c r="B3" s="188" t="s">
        <v>1</v>
      </c>
      <c r="C3" s="188"/>
      <c r="D3" s="188"/>
      <c r="E3" s="197" t="s">
        <v>2</v>
      </c>
      <c r="F3" s="197"/>
      <c r="G3" s="197"/>
      <c r="H3" s="199" t="s">
        <v>760</v>
      </c>
      <c r="I3" s="188" t="s">
        <v>41</v>
      </c>
      <c r="J3" s="187" t="s">
        <v>42</v>
      </c>
      <c r="K3" s="194" t="s">
        <v>43</v>
      </c>
      <c r="L3" s="193" t="s">
        <v>44</v>
      </c>
      <c r="M3" s="193"/>
      <c r="N3" s="188" t="s">
        <v>45</v>
      </c>
      <c r="O3" s="188"/>
      <c r="P3" s="188"/>
      <c r="Q3" s="184" t="s">
        <v>3</v>
      </c>
      <c r="R3" s="57"/>
      <c r="S3" s="57"/>
      <c r="T3" s="178" t="s">
        <v>56</v>
      </c>
      <c r="U3" s="62" t="s">
        <v>55</v>
      </c>
      <c r="W3" s="178" t="s">
        <v>745</v>
      </c>
      <c r="AS3" s="181" t="s">
        <v>718</v>
      </c>
      <c r="AT3" s="182"/>
      <c r="AU3" s="183"/>
    </row>
    <row r="4" spans="1:247" s="53" customFormat="1" ht="15" customHeight="1">
      <c r="A4" s="188"/>
      <c r="B4" s="188" t="s">
        <v>4</v>
      </c>
      <c r="C4" s="188" t="s">
        <v>5</v>
      </c>
      <c r="D4" s="188" t="s">
        <v>6</v>
      </c>
      <c r="E4" s="197" t="s">
        <v>7</v>
      </c>
      <c r="F4" s="198" t="s">
        <v>8</v>
      </c>
      <c r="G4" s="197" t="s">
        <v>9</v>
      </c>
      <c r="H4" s="200"/>
      <c r="I4" s="188"/>
      <c r="J4" s="188"/>
      <c r="K4" s="195"/>
      <c r="L4" s="192" t="s">
        <v>10</v>
      </c>
      <c r="M4" s="193" t="s">
        <v>11</v>
      </c>
      <c r="N4" s="196" t="s">
        <v>46</v>
      </c>
      <c r="O4" s="188" t="s">
        <v>11</v>
      </c>
      <c r="P4" s="188" t="s">
        <v>53</v>
      </c>
      <c r="Q4" s="184"/>
      <c r="R4" s="57"/>
      <c r="S4" s="57"/>
      <c r="T4" s="179"/>
      <c r="U4" s="54">
        <v>3</v>
      </c>
      <c r="W4" s="179"/>
      <c r="Y4" s="53" t="s">
        <v>78</v>
      </c>
      <c r="Z4" s="53" t="s">
        <v>79</v>
      </c>
      <c r="AA4" s="53" t="s">
        <v>80</v>
      </c>
      <c r="AB4" s="53" t="s">
        <v>81</v>
      </c>
      <c r="AC4" s="53" t="s">
        <v>82</v>
      </c>
      <c r="AD4" s="53" t="s">
        <v>83</v>
      </c>
      <c r="AE4" s="53" t="s">
        <v>84</v>
      </c>
      <c r="AF4" s="53" t="s">
        <v>85</v>
      </c>
      <c r="AG4" s="53" t="s">
        <v>86</v>
      </c>
      <c r="AH4" s="53" t="s">
        <v>87</v>
      </c>
      <c r="AI4" s="53" t="s">
        <v>88</v>
      </c>
      <c r="AJ4" s="53" t="s">
        <v>89</v>
      </c>
      <c r="AK4" s="53" t="s">
        <v>90</v>
      </c>
      <c r="AS4" s="79"/>
      <c r="AT4" s="80"/>
      <c r="AU4" s="81"/>
    </row>
    <row r="5" spans="1:247" s="53" customFormat="1" ht="15" customHeight="1">
      <c r="A5" s="188"/>
      <c r="B5" s="188"/>
      <c r="C5" s="188"/>
      <c r="D5" s="188"/>
      <c r="E5" s="197"/>
      <c r="F5" s="198"/>
      <c r="G5" s="197"/>
      <c r="H5" s="201"/>
      <c r="I5" s="188"/>
      <c r="J5" s="188"/>
      <c r="K5" s="195"/>
      <c r="L5" s="192"/>
      <c r="M5" s="193"/>
      <c r="N5" s="196"/>
      <c r="O5" s="188"/>
      <c r="P5" s="188"/>
      <c r="Q5" s="184"/>
      <c r="R5" s="57"/>
      <c r="S5" s="57"/>
      <c r="T5" s="179"/>
      <c r="U5" s="58">
        <f>SUM(U6:U808)</f>
        <v>2279472468</v>
      </c>
      <c r="W5" s="179"/>
      <c r="AS5" s="82"/>
      <c r="AT5" s="83"/>
      <c r="AU5" s="84"/>
    </row>
    <row r="6" spans="1:247" s="75" customFormat="1" ht="19.5" customHeight="1">
      <c r="A6" s="92">
        <v>1</v>
      </c>
      <c r="B6" s="93" t="s">
        <v>756</v>
      </c>
      <c r="C6" s="93" t="s">
        <v>757</v>
      </c>
      <c r="D6" s="93"/>
      <c r="E6" s="93"/>
      <c r="F6" s="101"/>
      <c r="G6" s="101"/>
      <c r="H6" s="93" t="s">
        <v>585</v>
      </c>
      <c r="I6" s="93" t="s">
        <v>63</v>
      </c>
      <c r="J6" s="108">
        <v>1283</v>
      </c>
      <c r="K6" s="108">
        <v>246</v>
      </c>
      <c r="L6" s="93" t="s">
        <v>107</v>
      </c>
      <c r="M6" s="93" t="s">
        <v>737</v>
      </c>
      <c r="N6" s="102"/>
      <c r="O6" s="94"/>
      <c r="P6" s="94"/>
      <c r="Q6" s="102"/>
      <c r="R6" s="59" t="str">
        <f t="shared" ref="R6:R20" si="0">IF(LEFT(M6,1)="국", "국유지", "사유지")</f>
        <v>국유지</v>
      </c>
      <c r="S6" s="60" t="str">
        <f t="shared" ref="S6:S69" si="1">R6&amp;I6</f>
        <v>국유지제</v>
      </c>
      <c r="T6" s="61"/>
      <c r="U6" s="119">
        <f t="shared" ref="U6:U69" si="2">$U$4*K6*T6</f>
        <v>0</v>
      </c>
      <c r="V6" s="75" t="str">
        <f t="shared" ref="V6:V69" si="3">IF(J6&gt;=K6:K6,"ok","XXX")</f>
        <v>ok</v>
      </c>
      <c r="W6" s="61">
        <v>6930</v>
      </c>
      <c r="AL6" s="75" t="s">
        <v>708</v>
      </c>
      <c r="AM6" s="75" t="str">
        <f t="shared" ref="AM6:AM69" si="4">E6&amp;F6&amp;$AM$2&amp;G6</f>
        <v>-</v>
      </c>
      <c r="AN6" s="68" t="str">
        <f t="shared" ref="AN6:AN69" si="5">I6</f>
        <v>제</v>
      </c>
      <c r="AO6" s="75">
        <v>1283</v>
      </c>
      <c r="AP6" s="75" t="s">
        <v>107</v>
      </c>
      <c r="AQ6" s="86" t="s">
        <v>98</v>
      </c>
      <c r="AR6" s="85">
        <f t="shared" ref="AR6:AR69" si="6">J6-K6</f>
        <v>1037</v>
      </c>
    </row>
    <row r="7" spans="1:247" s="75" customFormat="1" ht="19.5" customHeight="1">
      <c r="A7" s="92">
        <v>2</v>
      </c>
      <c r="B7" s="93" t="s">
        <v>756</v>
      </c>
      <c r="C7" s="93" t="s">
        <v>757</v>
      </c>
      <c r="D7" s="93"/>
      <c r="E7" s="93"/>
      <c r="F7" s="101"/>
      <c r="G7" s="101"/>
      <c r="H7" s="93" t="s">
        <v>762</v>
      </c>
      <c r="I7" s="93" t="s">
        <v>64</v>
      </c>
      <c r="J7" s="108">
        <v>130097</v>
      </c>
      <c r="K7" s="108">
        <v>10262</v>
      </c>
      <c r="L7" s="93" t="s">
        <v>107</v>
      </c>
      <c r="M7" s="93" t="s">
        <v>738</v>
      </c>
      <c r="N7" s="95"/>
      <c r="O7" s="95"/>
      <c r="P7" s="95"/>
      <c r="Q7" s="95"/>
      <c r="R7" s="59" t="str">
        <f t="shared" si="0"/>
        <v>국유지</v>
      </c>
      <c r="S7" s="60" t="str">
        <f t="shared" si="1"/>
        <v>국유지천</v>
      </c>
      <c r="T7" s="61"/>
      <c r="U7" s="119">
        <f t="shared" si="2"/>
        <v>0</v>
      </c>
      <c r="V7" s="75" t="str">
        <f t="shared" si="3"/>
        <v>ok</v>
      </c>
      <c r="W7" s="61"/>
      <c r="Y7" s="75">
        <v>3264</v>
      </c>
      <c r="Z7" s="75">
        <v>2421</v>
      </c>
      <c r="AJ7" s="75">
        <v>381</v>
      </c>
      <c r="AK7" s="75">
        <v>50</v>
      </c>
      <c r="AL7" s="75" t="s">
        <v>708</v>
      </c>
      <c r="AM7" s="75" t="str">
        <f t="shared" si="4"/>
        <v>-</v>
      </c>
      <c r="AN7" s="68" t="str">
        <f t="shared" si="5"/>
        <v>천</v>
      </c>
      <c r="AO7" s="75">
        <v>130097</v>
      </c>
      <c r="AP7" s="75" t="s">
        <v>107</v>
      </c>
      <c r="AQ7" s="86" t="s">
        <v>98</v>
      </c>
      <c r="AR7" s="85">
        <f t="shared" si="6"/>
        <v>119835</v>
      </c>
    </row>
    <row r="8" spans="1:247" s="75" customFormat="1" ht="19.5" customHeight="1">
      <c r="A8" s="92">
        <v>3</v>
      </c>
      <c r="B8" s="93" t="s">
        <v>756</v>
      </c>
      <c r="C8" s="93" t="s">
        <v>757</v>
      </c>
      <c r="D8" s="93"/>
      <c r="E8" s="93"/>
      <c r="F8" s="101"/>
      <c r="G8" s="101"/>
      <c r="H8" s="93" t="s">
        <v>586</v>
      </c>
      <c r="I8" s="93" t="s">
        <v>65</v>
      </c>
      <c r="J8" s="108">
        <v>2515</v>
      </c>
      <c r="K8" s="108">
        <v>75</v>
      </c>
      <c r="L8" s="93" t="s">
        <v>108</v>
      </c>
      <c r="M8" s="93" t="s">
        <v>99</v>
      </c>
      <c r="N8" s="93" t="s">
        <v>108</v>
      </c>
      <c r="O8" s="95" t="s">
        <v>919</v>
      </c>
      <c r="P8" s="95" t="s">
        <v>918</v>
      </c>
      <c r="Q8" s="95"/>
      <c r="R8" s="59" t="str">
        <f t="shared" si="0"/>
        <v>사유지</v>
      </c>
      <c r="S8" s="60" t="str">
        <f t="shared" si="1"/>
        <v>사유지전</v>
      </c>
      <c r="T8" s="61">
        <f>W8</f>
        <v>21000</v>
      </c>
      <c r="U8" s="119">
        <f t="shared" si="2"/>
        <v>4725000</v>
      </c>
      <c r="V8" s="75" t="str">
        <f t="shared" si="3"/>
        <v>ok</v>
      </c>
      <c r="W8" s="61">
        <v>21000</v>
      </c>
      <c r="AL8" s="75" t="s">
        <v>708</v>
      </c>
      <c r="AM8" s="75" t="str">
        <f t="shared" si="4"/>
        <v>-</v>
      </c>
      <c r="AN8" s="68" t="str">
        <f t="shared" si="5"/>
        <v>전</v>
      </c>
      <c r="AO8" s="75">
        <v>2515</v>
      </c>
      <c r="AP8" s="75" t="s">
        <v>108</v>
      </c>
      <c r="AQ8" s="86" t="s">
        <v>99</v>
      </c>
      <c r="AR8" s="85">
        <f t="shared" si="6"/>
        <v>2440</v>
      </c>
    </row>
    <row r="9" spans="1:247" s="66" customFormat="1" ht="19.5" customHeight="1">
      <c r="A9" s="92">
        <v>4</v>
      </c>
      <c r="B9" s="93" t="s">
        <v>756</v>
      </c>
      <c r="C9" s="93" t="s">
        <v>757</v>
      </c>
      <c r="D9" s="93"/>
      <c r="E9" s="93"/>
      <c r="F9" s="101"/>
      <c r="G9" s="101"/>
      <c r="H9" s="93" t="s">
        <v>695</v>
      </c>
      <c r="I9" s="93" t="s">
        <v>33</v>
      </c>
      <c r="J9" s="108">
        <v>1127</v>
      </c>
      <c r="K9" s="108">
        <v>4</v>
      </c>
      <c r="L9" s="93">
        <v>547</v>
      </c>
      <c r="M9" s="93" t="s">
        <v>118</v>
      </c>
      <c r="N9" s="93" t="s">
        <v>920</v>
      </c>
      <c r="O9" s="93" t="s">
        <v>921</v>
      </c>
      <c r="P9" s="93"/>
      <c r="Q9" s="93"/>
      <c r="R9" s="59" t="str">
        <f t="shared" si="0"/>
        <v>사유지</v>
      </c>
      <c r="S9" s="60" t="str">
        <f t="shared" si="1"/>
        <v>사유지전</v>
      </c>
      <c r="T9" s="61">
        <f t="shared" ref="T9:T10" si="7">W9</f>
        <v>19200</v>
      </c>
      <c r="U9" s="119">
        <f t="shared" si="2"/>
        <v>230400</v>
      </c>
      <c r="V9" s="75" t="str">
        <f t="shared" si="3"/>
        <v>ok</v>
      </c>
      <c r="W9" s="61">
        <v>19200</v>
      </c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6" t="s">
        <v>708</v>
      </c>
      <c r="AM9" s="66" t="str">
        <f t="shared" si="4"/>
        <v>-</v>
      </c>
      <c r="AN9" s="106" t="str">
        <f t="shared" si="5"/>
        <v>전</v>
      </c>
      <c r="AO9" s="66">
        <v>1127</v>
      </c>
      <c r="AP9" s="63">
        <v>547</v>
      </c>
      <c r="AQ9" s="113" t="s">
        <v>118</v>
      </c>
      <c r="AR9" s="114">
        <f t="shared" si="6"/>
        <v>1123</v>
      </c>
      <c r="AT9" s="113"/>
      <c r="AU9" s="113"/>
      <c r="AV9" s="63"/>
      <c r="AW9" s="63"/>
      <c r="AX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</row>
    <row r="10" spans="1:247" s="66" customFormat="1" ht="19.5" customHeight="1">
      <c r="A10" s="92">
        <v>5</v>
      </c>
      <c r="B10" s="93" t="s">
        <v>756</v>
      </c>
      <c r="C10" s="93" t="s">
        <v>757</v>
      </c>
      <c r="D10" s="93"/>
      <c r="E10" s="93"/>
      <c r="F10" s="101"/>
      <c r="G10" s="101"/>
      <c r="H10" s="93" t="s">
        <v>587</v>
      </c>
      <c r="I10" s="93" t="s">
        <v>65</v>
      </c>
      <c r="J10" s="108">
        <v>284</v>
      </c>
      <c r="K10" s="108">
        <v>231</v>
      </c>
      <c r="L10" s="93">
        <v>476</v>
      </c>
      <c r="M10" s="93" t="s">
        <v>721</v>
      </c>
      <c r="N10" s="95" t="s">
        <v>922</v>
      </c>
      <c r="O10" s="95" t="s">
        <v>923</v>
      </c>
      <c r="P10" s="95"/>
      <c r="Q10" s="95"/>
      <c r="R10" s="59" t="str">
        <f t="shared" si="0"/>
        <v>사유지</v>
      </c>
      <c r="S10" s="60" t="str">
        <f t="shared" si="1"/>
        <v>사유지전</v>
      </c>
      <c r="T10" s="61">
        <f t="shared" si="7"/>
        <v>21400</v>
      </c>
      <c r="U10" s="119">
        <f t="shared" si="2"/>
        <v>14830200</v>
      </c>
      <c r="V10" s="75" t="str">
        <f t="shared" si="3"/>
        <v>ok</v>
      </c>
      <c r="W10" s="61">
        <v>21400</v>
      </c>
      <c r="AL10" s="66" t="s">
        <v>708</v>
      </c>
      <c r="AM10" s="66" t="str">
        <f t="shared" si="4"/>
        <v>-</v>
      </c>
      <c r="AN10" s="106" t="str">
        <f t="shared" si="5"/>
        <v>전</v>
      </c>
      <c r="AO10" s="66">
        <v>284</v>
      </c>
      <c r="AP10" s="66">
        <v>476</v>
      </c>
      <c r="AQ10" s="113" t="s">
        <v>100</v>
      </c>
      <c r="AR10" s="114">
        <f t="shared" si="6"/>
        <v>53</v>
      </c>
      <c r="AS10" s="66" t="s">
        <v>719</v>
      </c>
      <c r="AT10" s="66">
        <v>274.81</v>
      </c>
      <c r="AU10" s="115" t="s">
        <v>720</v>
      </c>
      <c r="AV10" s="66">
        <f>AT10-AU10</f>
        <v>275.89</v>
      </c>
      <c r="AW10" s="63" t="s">
        <v>729</v>
      </c>
    </row>
    <row r="11" spans="1:247" s="66" customFormat="1" ht="19.5" customHeight="1">
      <c r="A11" s="92">
        <v>6</v>
      </c>
      <c r="B11" s="93" t="s">
        <v>756</v>
      </c>
      <c r="C11" s="93" t="s">
        <v>757</v>
      </c>
      <c r="D11" s="93"/>
      <c r="E11" s="93"/>
      <c r="F11" s="101"/>
      <c r="G11" s="101"/>
      <c r="H11" s="93" t="s">
        <v>588</v>
      </c>
      <c r="I11" s="93" t="s">
        <v>65</v>
      </c>
      <c r="J11" s="108">
        <v>69</v>
      </c>
      <c r="K11" s="108">
        <v>69</v>
      </c>
      <c r="L11" s="93" t="s">
        <v>107</v>
      </c>
      <c r="M11" s="93" t="s">
        <v>740</v>
      </c>
      <c r="N11" s="95"/>
      <c r="O11" s="95"/>
      <c r="P11" s="95"/>
      <c r="Q11" s="95" t="s">
        <v>849</v>
      </c>
      <c r="R11" s="59" t="str">
        <f t="shared" si="0"/>
        <v>국유지</v>
      </c>
      <c r="S11" s="60" t="str">
        <f t="shared" si="1"/>
        <v>국유지전</v>
      </c>
      <c r="T11" s="61"/>
      <c r="U11" s="119">
        <f t="shared" si="2"/>
        <v>0</v>
      </c>
      <c r="V11" s="75" t="str">
        <f t="shared" si="3"/>
        <v>ok</v>
      </c>
      <c r="W11" s="61"/>
      <c r="AL11" s="66" t="s">
        <v>708</v>
      </c>
      <c r="AM11" s="66" t="str">
        <f t="shared" si="4"/>
        <v>-</v>
      </c>
      <c r="AN11" s="106" t="str">
        <f t="shared" si="5"/>
        <v>전</v>
      </c>
      <c r="AO11" s="66">
        <v>69</v>
      </c>
      <c r="AP11" s="66" t="s">
        <v>107</v>
      </c>
      <c r="AQ11" s="113" t="s">
        <v>101</v>
      </c>
      <c r="AR11" s="114">
        <f t="shared" si="6"/>
        <v>0</v>
      </c>
    </row>
    <row r="12" spans="1:247" s="66" customFormat="1" ht="19.5" customHeight="1">
      <c r="A12" s="92">
        <v>7</v>
      </c>
      <c r="B12" s="93" t="s">
        <v>756</v>
      </c>
      <c r="C12" s="93" t="s">
        <v>757</v>
      </c>
      <c r="D12" s="93"/>
      <c r="E12" s="93"/>
      <c r="F12" s="101"/>
      <c r="G12" s="101"/>
      <c r="H12" s="93" t="s">
        <v>589</v>
      </c>
      <c r="I12" s="93" t="s">
        <v>93</v>
      </c>
      <c r="J12" s="108">
        <v>188</v>
      </c>
      <c r="K12" s="108">
        <v>17</v>
      </c>
      <c r="L12" s="93" t="s">
        <v>107</v>
      </c>
      <c r="M12" s="93" t="s">
        <v>739</v>
      </c>
      <c r="N12" s="95"/>
      <c r="O12" s="95"/>
      <c r="P12" s="95"/>
      <c r="Q12" s="95"/>
      <c r="R12" s="59" t="str">
        <f t="shared" si="0"/>
        <v>국유지</v>
      </c>
      <c r="S12" s="60" t="str">
        <f t="shared" si="1"/>
        <v>국유지전</v>
      </c>
      <c r="T12" s="61"/>
      <c r="U12" s="119">
        <f t="shared" si="2"/>
        <v>0</v>
      </c>
      <c r="V12" s="75" t="str">
        <f t="shared" si="3"/>
        <v>ok</v>
      </c>
      <c r="W12" s="61"/>
      <c r="AL12" s="66" t="s">
        <v>708</v>
      </c>
      <c r="AM12" s="66" t="str">
        <f t="shared" si="4"/>
        <v>-</v>
      </c>
      <c r="AN12" s="106" t="str">
        <f t="shared" si="5"/>
        <v>전</v>
      </c>
      <c r="AO12" s="66">
        <v>188</v>
      </c>
      <c r="AP12" s="66" t="s">
        <v>107</v>
      </c>
      <c r="AQ12" s="113" t="s">
        <v>101</v>
      </c>
      <c r="AR12" s="114">
        <f t="shared" si="6"/>
        <v>171</v>
      </c>
    </row>
    <row r="13" spans="1:247" s="66" customFormat="1" ht="19.5" customHeight="1">
      <c r="A13" s="92">
        <v>8</v>
      </c>
      <c r="B13" s="93" t="s">
        <v>756</v>
      </c>
      <c r="C13" s="93" t="s">
        <v>757</v>
      </c>
      <c r="D13" s="93"/>
      <c r="E13" s="93"/>
      <c r="F13" s="101"/>
      <c r="G13" s="101"/>
      <c r="H13" s="93" t="s">
        <v>763</v>
      </c>
      <c r="I13" s="93" t="s">
        <v>66</v>
      </c>
      <c r="J13" s="108">
        <v>141</v>
      </c>
      <c r="K13" s="108">
        <v>67</v>
      </c>
      <c r="L13" s="93" t="s">
        <v>107</v>
      </c>
      <c r="M13" s="93" t="s">
        <v>741</v>
      </c>
      <c r="N13" s="95"/>
      <c r="O13" s="95"/>
      <c r="P13" s="95"/>
      <c r="Q13" s="95"/>
      <c r="R13" s="59" t="str">
        <f t="shared" si="0"/>
        <v>국유지</v>
      </c>
      <c r="S13" s="60" t="str">
        <f t="shared" si="1"/>
        <v>국유지구</v>
      </c>
      <c r="T13" s="61"/>
      <c r="U13" s="119">
        <f t="shared" si="2"/>
        <v>0</v>
      </c>
      <c r="V13" s="75" t="str">
        <f t="shared" si="3"/>
        <v>ok</v>
      </c>
      <c r="W13" s="61"/>
      <c r="AL13" s="66" t="s">
        <v>708</v>
      </c>
      <c r="AM13" s="66" t="str">
        <f t="shared" si="4"/>
        <v>-</v>
      </c>
      <c r="AN13" s="106" t="str">
        <f t="shared" si="5"/>
        <v>구</v>
      </c>
      <c r="AO13" s="66">
        <v>141</v>
      </c>
      <c r="AP13" s="66" t="s">
        <v>107</v>
      </c>
      <c r="AQ13" s="113" t="s">
        <v>102</v>
      </c>
      <c r="AR13" s="114">
        <f t="shared" si="6"/>
        <v>74</v>
      </c>
    </row>
    <row r="14" spans="1:247" s="66" customFormat="1" ht="19.5" customHeight="1">
      <c r="A14" s="92">
        <v>9</v>
      </c>
      <c r="B14" s="93" t="s">
        <v>756</v>
      </c>
      <c r="C14" s="93" t="s">
        <v>757</v>
      </c>
      <c r="D14" s="93"/>
      <c r="E14" s="93"/>
      <c r="F14" s="101"/>
      <c r="G14" s="101"/>
      <c r="H14" s="93" t="s">
        <v>591</v>
      </c>
      <c r="I14" s="93" t="s">
        <v>67</v>
      </c>
      <c r="J14" s="108">
        <v>502</v>
      </c>
      <c r="K14" s="108">
        <v>224</v>
      </c>
      <c r="L14" s="93" t="s">
        <v>109</v>
      </c>
      <c r="M14" s="93" t="s">
        <v>100</v>
      </c>
      <c r="N14" s="95" t="s">
        <v>922</v>
      </c>
      <c r="O14" s="95" t="s">
        <v>923</v>
      </c>
      <c r="P14" s="95"/>
      <c r="Q14" s="95"/>
      <c r="R14" s="59" t="str">
        <f t="shared" si="0"/>
        <v>사유지</v>
      </c>
      <c r="S14" s="60" t="str">
        <f t="shared" si="1"/>
        <v>사유지임</v>
      </c>
      <c r="T14" s="61">
        <f>W14</f>
        <v>21400</v>
      </c>
      <c r="U14" s="119">
        <f t="shared" si="2"/>
        <v>14380800</v>
      </c>
      <c r="V14" s="75" t="str">
        <f t="shared" si="3"/>
        <v>ok</v>
      </c>
      <c r="W14" s="61">
        <v>21400</v>
      </c>
      <c r="AL14" s="66" t="s">
        <v>708</v>
      </c>
      <c r="AM14" s="66" t="str">
        <f t="shared" si="4"/>
        <v>-</v>
      </c>
      <c r="AN14" s="106" t="str">
        <f t="shared" si="5"/>
        <v>임</v>
      </c>
      <c r="AO14" s="66">
        <v>502</v>
      </c>
      <c r="AP14" s="66" t="s">
        <v>109</v>
      </c>
      <c r="AQ14" s="113" t="s">
        <v>100</v>
      </c>
      <c r="AR14" s="114">
        <f t="shared" si="6"/>
        <v>278</v>
      </c>
    </row>
    <row r="15" spans="1:247" s="66" customFormat="1" ht="19.5" customHeight="1">
      <c r="A15" s="92">
        <v>10</v>
      </c>
      <c r="B15" s="93" t="s">
        <v>756</v>
      </c>
      <c r="C15" s="93" t="s">
        <v>757</v>
      </c>
      <c r="D15" s="93"/>
      <c r="E15" s="93"/>
      <c r="F15" s="101"/>
      <c r="G15" s="101"/>
      <c r="H15" s="93" t="s">
        <v>592</v>
      </c>
      <c r="I15" s="93" t="s">
        <v>67</v>
      </c>
      <c r="J15" s="108">
        <v>995</v>
      </c>
      <c r="K15" s="108">
        <v>734</v>
      </c>
      <c r="L15" s="93" t="s">
        <v>107</v>
      </c>
      <c r="M15" s="93" t="s">
        <v>739</v>
      </c>
      <c r="N15" s="95"/>
      <c r="O15" s="95"/>
      <c r="P15" s="95"/>
      <c r="Q15" s="95"/>
      <c r="R15" s="59" t="str">
        <f t="shared" si="0"/>
        <v>국유지</v>
      </c>
      <c r="S15" s="60" t="str">
        <f t="shared" si="1"/>
        <v>국유지임</v>
      </c>
      <c r="T15" s="61"/>
      <c r="U15" s="119">
        <f t="shared" si="2"/>
        <v>0</v>
      </c>
      <c r="V15" s="75" t="str">
        <f t="shared" si="3"/>
        <v>ok</v>
      </c>
      <c r="W15" s="61"/>
      <c r="AL15" s="66" t="s">
        <v>708</v>
      </c>
      <c r="AM15" s="66" t="str">
        <f t="shared" si="4"/>
        <v>-</v>
      </c>
      <c r="AN15" s="106" t="str">
        <f t="shared" si="5"/>
        <v>임</v>
      </c>
      <c r="AO15" s="66">
        <v>995</v>
      </c>
      <c r="AP15" s="66" t="s">
        <v>107</v>
      </c>
      <c r="AQ15" s="113" t="s">
        <v>101</v>
      </c>
      <c r="AR15" s="114">
        <f t="shared" si="6"/>
        <v>261</v>
      </c>
    </row>
    <row r="16" spans="1:247" s="75" customFormat="1" ht="19.5" customHeight="1">
      <c r="A16" s="92">
        <v>11</v>
      </c>
      <c r="B16" s="93" t="s">
        <v>756</v>
      </c>
      <c r="C16" s="93" t="s">
        <v>757</v>
      </c>
      <c r="D16" s="93"/>
      <c r="E16" s="93"/>
      <c r="F16" s="101"/>
      <c r="G16" s="101"/>
      <c r="H16" s="93" t="s">
        <v>764</v>
      </c>
      <c r="I16" s="93" t="s">
        <v>68</v>
      </c>
      <c r="J16" s="108">
        <v>2962</v>
      </c>
      <c r="K16" s="108">
        <v>422</v>
      </c>
      <c r="L16" s="93" t="s">
        <v>107</v>
      </c>
      <c r="M16" s="93" t="s">
        <v>739</v>
      </c>
      <c r="N16" s="95"/>
      <c r="O16" s="95"/>
      <c r="P16" s="95"/>
      <c r="Q16" s="95"/>
      <c r="R16" s="59" t="str">
        <f t="shared" si="0"/>
        <v>국유지</v>
      </c>
      <c r="S16" s="60" t="str">
        <f t="shared" si="1"/>
        <v>국유지철</v>
      </c>
      <c r="T16" s="61"/>
      <c r="U16" s="119">
        <f t="shared" si="2"/>
        <v>0</v>
      </c>
      <c r="V16" s="75" t="str">
        <f t="shared" si="3"/>
        <v>ok</v>
      </c>
      <c r="W16" s="61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 t="s">
        <v>708</v>
      </c>
      <c r="AM16" s="66" t="str">
        <f t="shared" si="4"/>
        <v>-</v>
      </c>
      <c r="AN16" s="106" t="str">
        <f t="shared" si="5"/>
        <v>철</v>
      </c>
      <c r="AO16" s="66">
        <v>2962</v>
      </c>
      <c r="AP16" s="66" t="s">
        <v>107</v>
      </c>
      <c r="AQ16" s="113" t="s">
        <v>101</v>
      </c>
      <c r="AR16" s="114">
        <f t="shared" si="6"/>
        <v>2540</v>
      </c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</row>
    <row r="17" spans="1:247" s="75" customFormat="1" ht="19.5" customHeight="1">
      <c r="A17" s="92">
        <v>12</v>
      </c>
      <c r="B17" s="93" t="s">
        <v>756</v>
      </c>
      <c r="C17" s="93" t="s">
        <v>757</v>
      </c>
      <c r="D17" s="93"/>
      <c r="E17" s="93"/>
      <c r="F17" s="101"/>
      <c r="G17" s="101"/>
      <c r="H17" s="93" t="s">
        <v>787</v>
      </c>
      <c r="I17" s="93" t="s">
        <v>30</v>
      </c>
      <c r="J17" s="108">
        <v>18625</v>
      </c>
      <c r="K17" s="108">
        <v>9</v>
      </c>
      <c r="L17" s="93" t="s">
        <v>107</v>
      </c>
      <c r="M17" s="93" t="s">
        <v>739</v>
      </c>
      <c r="N17" s="93"/>
      <c r="O17" s="93"/>
      <c r="P17" s="93"/>
      <c r="Q17" s="93"/>
      <c r="R17" s="59" t="str">
        <f t="shared" si="0"/>
        <v>국유지</v>
      </c>
      <c r="S17" s="60" t="str">
        <f t="shared" si="1"/>
        <v>국유지철</v>
      </c>
      <c r="T17" s="61"/>
      <c r="U17" s="119">
        <f t="shared" si="2"/>
        <v>0</v>
      </c>
      <c r="V17" s="75" t="str">
        <f t="shared" si="3"/>
        <v>ok</v>
      </c>
      <c r="W17" s="61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6" t="s">
        <v>708</v>
      </c>
      <c r="AM17" s="66" t="str">
        <f t="shared" si="4"/>
        <v>-</v>
      </c>
      <c r="AN17" s="106" t="str">
        <f t="shared" si="5"/>
        <v>철</v>
      </c>
      <c r="AO17" s="66">
        <v>18625</v>
      </c>
      <c r="AP17" s="63" t="s">
        <v>107</v>
      </c>
      <c r="AQ17" s="113" t="s">
        <v>101</v>
      </c>
      <c r="AR17" s="114">
        <f t="shared" si="6"/>
        <v>18616</v>
      </c>
      <c r="AS17" s="66"/>
      <c r="AT17" s="113"/>
      <c r="AU17" s="113"/>
      <c r="AV17" s="63"/>
      <c r="AW17" s="63"/>
      <c r="AX17" s="63"/>
      <c r="AY17" s="66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</row>
    <row r="18" spans="1:247" s="75" customFormat="1" ht="19.5" customHeight="1">
      <c r="A18" s="92">
        <v>13</v>
      </c>
      <c r="B18" s="93" t="s">
        <v>756</v>
      </c>
      <c r="C18" s="93" t="s">
        <v>757</v>
      </c>
      <c r="D18" s="93"/>
      <c r="E18" s="93"/>
      <c r="F18" s="101"/>
      <c r="G18" s="101"/>
      <c r="H18" s="93" t="s">
        <v>594</v>
      </c>
      <c r="I18" s="93" t="s">
        <v>64</v>
      </c>
      <c r="J18" s="108">
        <v>152</v>
      </c>
      <c r="K18" s="108">
        <v>152</v>
      </c>
      <c r="L18" s="93" t="s">
        <v>107</v>
      </c>
      <c r="M18" s="93" t="s">
        <v>739</v>
      </c>
      <c r="N18" s="95"/>
      <c r="O18" s="95"/>
      <c r="P18" s="95"/>
      <c r="Q18" s="95" t="s">
        <v>849</v>
      </c>
      <c r="R18" s="59" t="str">
        <f t="shared" si="0"/>
        <v>국유지</v>
      </c>
      <c r="S18" s="60" t="str">
        <f t="shared" si="1"/>
        <v>국유지천</v>
      </c>
      <c r="T18" s="61"/>
      <c r="U18" s="119">
        <f t="shared" si="2"/>
        <v>0</v>
      </c>
      <c r="V18" s="75" t="str">
        <f t="shared" si="3"/>
        <v>ok</v>
      </c>
      <c r="W18" s="61"/>
      <c r="AL18" s="75" t="s">
        <v>708</v>
      </c>
      <c r="AM18" s="75" t="str">
        <f t="shared" si="4"/>
        <v>-</v>
      </c>
      <c r="AN18" s="68" t="str">
        <f t="shared" si="5"/>
        <v>천</v>
      </c>
      <c r="AO18" s="75">
        <v>152</v>
      </c>
      <c r="AP18" s="75" t="s">
        <v>107</v>
      </c>
      <c r="AQ18" s="86" t="s">
        <v>101</v>
      </c>
      <c r="AR18" s="85">
        <f t="shared" si="6"/>
        <v>0</v>
      </c>
    </row>
    <row r="19" spans="1:247" s="75" customFormat="1" ht="19.5" customHeight="1">
      <c r="A19" s="92">
        <v>14</v>
      </c>
      <c r="B19" s="93" t="s">
        <v>756</v>
      </c>
      <c r="C19" s="93" t="s">
        <v>757</v>
      </c>
      <c r="D19" s="93"/>
      <c r="E19" s="93"/>
      <c r="F19" s="101"/>
      <c r="G19" s="101"/>
      <c r="H19" s="93" t="s">
        <v>595</v>
      </c>
      <c r="I19" s="93" t="s">
        <v>67</v>
      </c>
      <c r="J19" s="108">
        <v>1666</v>
      </c>
      <c r="K19" s="108">
        <v>1666</v>
      </c>
      <c r="L19" s="93" t="s">
        <v>107</v>
      </c>
      <c r="M19" s="93" t="s">
        <v>739</v>
      </c>
      <c r="N19" s="95"/>
      <c r="O19" s="95"/>
      <c r="P19" s="95"/>
      <c r="Q19" s="95" t="s">
        <v>849</v>
      </c>
      <c r="R19" s="59" t="str">
        <f t="shared" si="0"/>
        <v>국유지</v>
      </c>
      <c r="S19" s="60" t="str">
        <f t="shared" si="1"/>
        <v>국유지임</v>
      </c>
      <c r="T19" s="61"/>
      <c r="U19" s="119">
        <f t="shared" si="2"/>
        <v>0</v>
      </c>
      <c r="V19" s="75" t="str">
        <f t="shared" si="3"/>
        <v>ok</v>
      </c>
      <c r="W19" s="61"/>
      <c r="AL19" s="75" t="s">
        <v>708</v>
      </c>
      <c r="AM19" s="75" t="str">
        <f t="shared" si="4"/>
        <v>-</v>
      </c>
      <c r="AN19" s="68" t="str">
        <f t="shared" si="5"/>
        <v>임</v>
      </c>
      <c r="AO19" s="75">
        <v>1666</v>
      </c>
      <c r="AP19" s="75" t="s">
        <v>107</v>
      </c>
      <c r="AQ19" s="86" t="s">
        <v>101</v>
      </c>
      <c r="AR19" s="85">
        <f t="shared" si="6"/>
        <v>0</v>
      </c>
    </row>
    <row r="20" spans="1:247" s="75" customFormat="1" ht="19.5" customHeight="1">
      <c r="A20" s="92">
        <v>15</v>
      </c>
      <c r="B20" s="93" t="s">
        <v>756</v>
      </c>
      <c r="C20" s="93" t="s">
        <v>757</v>
      </c>
      <c r="D20" s="93"/>
      <c r="E20" s="93"/>
      <c r="F20" s="101"/>
      <c r="G20" s="101"/>
      <c r="H20" s="93" t="s">
        <v>596</v>
      </c>
      <c r="I20" s="93" t="s">
        <v>68</v>
      </c>
      <c r="J20" s="108">
        <v>7399</v>
      </c>
      <c r="K20" s="108">
        <v>1711</v>
      </c>
      <c r="L20" s="93" t="s">
        <v>107</v>
      </c>
      <c r="M20" s="93" t="s">
        <v>739</v>
      </c>
      <c r="N20" s="95"/>
      <c r="O20" s="95"/>
      <c r="P20" s="95"/>
      <c r="Q20" s="95"/>
      <c r="R20" s="59" t="str">
        <f t="shared" si="0"/>
        <v>국유지</v>
      </c>
      <c r="S20" s="60" t="str">
        <f t="shared" si="1"/>
        <v>국유지철</v>
      </c>
      <c r="T20" s="61"/>
      <c r="U20" s="119">
        <f t="shared" si="2"/>
        <v>0</v>
      </c>
      <c r="V20" s="75" t="str">
        <f t="shared" si="3"/>
        <v>ok</v>
      </c>
      <c r="W20" s="61"/>
      <c r="AL20" s="75" t="s">
        <v>708</v>
      </c>
      <c r="AM20" s="75" t="str">
        <f t="shared" si="4"/>
        <v>-</v>
      </c>
      <c r="AN20" s="68" t="str">
        <f t="shared" si="5"/>
        <v>철</v>
      </c>
      <c r="AO20" s="75">
        <v>7399</v>
      </c>
      <c r="AP20" s="75" t="s">
        <v>107</v>
      </c>
      <c r="AQ20" s="86" t="s">
        <v>101</v>
      </c>
      <c r="AR20" s="85">
        <f t="shared" si="6"/>
        <v>5688</v>
      </c>
    </row>
    <row r="21" spans="1:247" s="75" customFormat="1" ht="19.5" customHeight="1">
      <c r="A21" s="92">
        <v>16</v>
      </c>
      <c r="B21" s="93" t="s">
        <v>756</v>
      </c>
      <c r="C21" s="93" t="s">
        <v>757</v>
      </c>
      <c r="D21" s="93"/>
      <c r="E21" s="93"/>
      <c r="F21" s="101"/>
      <c r="G21" s="101"/>
      <c r="H21" s="93" t="s">
        <v>597</v>
      </c>
      <c r="I21" s="93" t="s">
        <v>69</v>
      </c>
      <c r="J21" s="108">
        <v>645</v>
      </c>
      <c r="K21" s="108">
        <v>404</v>
      </c>
      <c r="L21" s="93" t="s">
        <v>107</v>
      </c>
      <c r="M21" s="93" t="s">
        <v>913</v>
      </c>
      <c r="N21" s="95"/>
      <c r="O21" s="95"/>
      <c r="P21" s="95"/>
      <c r="Q21" s="95"/>
      <c r="R21" s="59" t="s">
        <v>896</v>
      </c>
      <c r="S21" s="60" t="str">
        <f t="shared" si="1"/>
        <v>국유지도</v>
      </c>
      <c r="T21" s="61">
        <f>W21</f>
        <v>17000</v>
      </c>
      <c r="U21" s="119">
        <f t="shared" si="2"/>
        <v>20604000</v>
      </c>
      <c r="V21" s="75" t="str">
        <f t="shared" si="3"/>
        <v>ok</v>
      </c>
      <c r="W21" s="61">
        <v>17000</v>
      </c>
      <c r="AL21" s="75" t="s">
        <v>708</v>
      </c>
      <c r="AM21" s="75" t="str">
        <f t="shared" si="4"/>
        <v>-</v>
      </c>
      <c r="AN21" s="68" t="str">
        <f t="shared" si="5"/>
        <v>도</v>
      </c>
      <c r="AO21" s="75">
        <v>645</v>
      </c>
      <c r="AP21" s="75" t="s">
        <v>107</v>
      </c>
      <c r="AQ21" s="86" t="s">
        <v>103</v>
      </c>
      <c r="AR21" s="85">
        <f t="shared" si="6"/>
        <v>241</v>
      </c>
    </row>
    <row r="22" spans="1:247" s="75" customFormat="1" ht="19.5" customHeight="1">
      <c r="A22" s="92">
        <v>17</v>
      </c>
      <c r="B22" s="93" t="s">
        <v>756</v>
      </c>
      <c r="C22" s="93" t="s">
        <v>757</v>
      </c>
      <c r="D22" s="93"/>
      <c r="E22" s="93"/>
      <c r="F22" s="101"/>
      <c r="G22" s="101"/>
      <c r="H22" s="93" t="s">
        <v>598</v>
      </c>
      <c r="I22" s="93" t="s">
        <v>67</v>
      </c>
      <c r="J22" s="108">
        <v>3258</v>
      </c>
      <c r="K22" s="108">
        <v>1468</v>
      </c>
      <c r="L22" s="93" t="s">
        <v>107</v>
      </c>
      <c r="M22" s="93" t="s">
        <v>739</v>
      </c>
      <c r="N22" s="95"/>
      <c r="O22" s="95"/>
      <c r="P22" s="95"/>
      <c r="Q22" s="95"/>
      <c r="R22" s="59" t="str">
        <f t="shared" ref="R22:R49" si="8">IF(LEFT(M22,1)="국", "국유지", "사유지")</f>
        <v>국유지</v>
      </c>
      <c r="S22" s="60" t="str">
        <f t="shared" si="1"/>
        <v>국유지임</v>
      </c>
      <c r="T22" s="61"/>
      <c r="U22" s="119">
        <f t="shared" si="2"/>
        <v>0</v>
      </c>
      <c r="V22" s="75" t="str">
        <f t="shared" si="3"/>
        <v>ok</v>
      </c>
      <c r="W22" s="61"/>
      <c r="AL22" s="75" t="s">
        <v>708</v>
      </c>
      <c r="AM22" s="75" t="str">
        <f t="shared" si="4"/>
        <v>-</v>
      </c>
      <c r="AN22" s="68" t="str">
        <f t="shared" si="5"/>
        <v>임</v>
      </c>
      <c r="AO22" s="75">
        <v>3258</v>
      </c>
      <c r="AP22" s="75" t="s">
        <v>107</v>
      </c>
      <c r="AQ22" s="86" t="s">
        <v>101</v>
      </c>
      <c r="AR22" s="85">
        <f t="shared" si="6"/>
        <v>1790</v>
      </c>
      <c r="AT22" s="76"/>
    </row>
    <row r="23" spans="1:247" s="75" customFormat="1" ht="19.5" customHeight="1">
      <c r="A23" s="92">
        <v>18</v>
      </c>
      <c r="B23" s="93" t="s">
        <v>756</v>
      </c>
      <c r="C23" s="93" t="s">
        <v>757</v>
      </c>
      <c r="D23" s="93"/>
      <c r="E23" s="93"/>
      <c r="F23" s="101"/>
      <c r="G23" s="101"/>
      <c r="H23" s="93" t="s">
        <v>599</v>
      </c>
      <c r="I23" s="93" t="s">
        <v>67</v>
      </c>
      <c r="J23" s="108">
        <v>65</v>
      </c>
      <c r="K23" s="108">
        <v>65</v>
      </c>
      <c r="L23" s="93" t="s">
        <v>107</v>
      </c>
      <c r="M23" s="93" t="s">
        <v>739</v>
      </c>
      <c r="N23" s="95"/>
      <c r="O23" s="95"/>
      <c r="P23" s="95"/>
      <c r="Q23" s="95" t="s">
        <v>849</v>
      </c>
      <c r="R23" s="59" t="str">
        <f t="shared" si="8"/>
        <v>국유지</v>
      </c>
      <c r="S23" s="60" t="str">
        <f t="shared" si="1"/>
        <v>국유지임</v>
      </c>
      <c r="T23" s="61"/>
      <c r="U23" s="119">
        <f t="shared" si="2"/>
        <v>0</v>
      </c>
      <c r="V23" s="75" t="str">
        <f t="shared" si="3"/>
        <v>ok</v>
      </c>
      <c r="W23" s="61"/>
      <c r="AL23" s="75" t="s">
        <v>708</v>
      </c>
      <c r="AM23" s="75" t="str">
        <f t="shared" si="4"/>
        <v>-</v>
      </c>
      <c r="AN23" s="68" t="str">
        <f t="shared" si="5"/>
        <v>임</v>
      </c>
      <c r="AO23" s="75">
        <v>65</v>
      </c>
      <c r="AP23" s="75" t="s">
        <v>107</v>
      </c>
      <c r="AQ23" s="86" t="s">
        <v>101</v>
      </c>
      <c r="AR23" s="85">
        <f t="shared" si="6"/>
        <v>0</v>
      </c>
      <c r="AS23" s="75" t="s">
        <v>712</v>
      </c>
      <c r="AT23" s="76">
        <v>63.59</v>
      </c>
      <c r="AW23" s="35" t="s">
        <v>729</v>
      </c>
    </row>
    <row r="24" spans="1:247" s="75" customFormat="1" ht="19.5" customHeight="1">
      <c r="A24" s="92">
        <v>19</v>
      </c>
      <c r="B24" s="93" t="s">
        <v>756</v>
      </c>
      <c r="C24" s="93" t="s">
        <v>757</v>
      </c>
      <c r="D24" s="93"/>
      <c r="E24" s="93"/>
      <c r="F24" s="101"/>
      <c r="G24" s="101"/>
      <c r="H24" s="93" t="s">
        <v>600</v>
      </c>
      <c r="I24" s="93" t="s">
        <v>63</v>
      </c>
      <c r="J24" s="108">
        <v>444</v>
      </c>
      <c r="K24" s="108">
        <v>444</v>
      </c>
      <c r="L24" s="93" t="s">
        <v>107</v>
      </c>
      <c r="M24" s="93" t="s">
        <v>739</v>
      </c>
      <c r="N24" s="95"/>
      <c r="O24" s="95"/>
      <c r="P24" s="95"/>
      <c r="Q24" s="95" t="s">
        <v>849</v>
      </c>
      <c r="R24" s="59" t="str">
        <f t="shared" si="8"/>
        <v>국유지</v>
      </c>
      <c r="S24" s="60" t="str">
        <f t="shared" si="1"/>
        <v>국유지제</v>
      </c>
      <c r="T24" s="61"/>
      <c r="U24" s="119">
        <f t="shared" si="2"/>
        <v>0</v>
      </c>
      <c r="V24" s="75" t="str">
        <f t="shared" si="3"/>
        <v>ok</v>
      </c>
      <c r="W24" s="61"/>
      <c r="AL24" s="75" t="s">
        <v>708</v>
      </c>
      <c r="AM24" s="75" t="str">
        <f t="shared" si="4"/>
        <v>-</v>
      </c>
      <c r="AN24" s="68" t="str">
        <f t="shared" si="5"/>
        <v>제</v>
      </c>
      <c r="AO24" s="75">
        <v>444</v>
      </c>
      <c r="AP24" s="75" t="s">
        <v>107</v>
      </c>
      <c r="AQ24" s="86" t="s">
        <v>101</v>
      </c>
      <c r="AR24" s="85">
        <f t="shared" si="6"/>
        <v>0</v>
      </c>
      <c r="AS24" s="75" t="s">
        <v>722</v>
      </c>
      <c r="AT24" s="76">
        <v>430.64</v>
      </c>
      <c r="AW24" s="35" t="s">
        <v>729</v>
      </c>
    </row>
    <row r="25" spans="1:247" s="75" customFormat="1" ht="19.5" customHeight="1">
      <c r="A25" s="92">
        <v>20</v>
      </c>
      <c r="B25" s="93" t="s">
        <v>756</v>
      </c>
      <c r="C25" s="93" t="s">
        <v>757</v>
      </c>
      <c r="D25" s="93"/>
      <c r="E25" s="93"/>
      <c r="F25" s="101"/>
      <c r="G25" s="101"/>
      <c r="H25" s="93" t="s">
        <v>602</v>
      </c>
      <c r="I25" s="93" t="s">
        <v>94</v>
      </c>
      <c r="J25" s="108">
        <v>526</v>
      </c>
      <c r="K25" s="108">
        <v>64</v>
      </c>
      <c r="L25" s="93" t="s">
        <v>107</v>
      </c>
      <c r="M25" s="93" t="s">
        <v>739</v>
      </c>
      <c r="N25" s="95"/>
      <c r="O25" s="95"/>
      <c r="P25" s="95"/>
      <c r="Q25" s="95"/>
      <c r="R25" s="59" t="str">
        <f t="shared" si="8"/>
        <v>국유지</v>
      </c>
      <c r="S25" s="60" t="str">
        <f t="shared" si="1"/>
        <v>국유지임</v>
      </c>
      <c r="T25" s="61"/>
      <c r="U25" s="119">
        <f t="shared" si="2"/>
        <v>0</v>
      </c>
      <c r="V25" s="75" t="str">
        <f t="shared" si="3"/>
        <v>ok</v>
      </c>
      <c r="W25" s="61"/>
      <c r="AL25" s="75" t="s">
        <v>708</v>
      </c>
      <c r="AM25" s="75" t="str">
        <f t="shared" si="4"/>
        <v>-</v>
      </c>
      <c r="AN25" s="68" t="str">
        <f t="shared" si="5"/>
        <v>임</v>
      </c>
      <c r="AO25" s="75">
        <v>526</v>
      </c>
      <c r="AP25" s="75" t="s">
        <v>107</v>
      </c>
      <c r="AQ25" s="86" t="s">
        <v>101</v>
      </c>
      <c r="AR25" s="85">
        <f t="shared" si="6"/>
        <v>462</v>
      </c>
      <c r="AT25" s="76"/>
    </row>
    <row r="26" spans="1:247" s="75" customFormat="1" ht="19.5" customHeight="1">
      <c r="A26" s="92">
        <v>21</v>
      </c>
      <c r="B26" s="93" t="s">
        <v>756</v>
      </c>
      <c r="C26" s="93" t="s">
        <v>757</v>
      </c>
      <c r="D26" s="93"/>
      <c r="E26" s="93"/>
      <c r="F26" s="101"/>
      <c r="G26" s="101"/>
      <c r="H26" s="93" t="s">
        <v>601</v>
      </c>
      <c r="I26" s="93" t="s">
        <v>63</v>
      </c>
      <c r="J26" s="108">
        <v>426</v>
      </c>
      <c r="K26" s="108">
        <v>426</v>
      </c>
      <c r="L26" s="93" t="s">
        <v>107</v>
      </c>
      <c r="M26" s="93" t="s">
        <v>739</v>
      </c>
      <c r="N26" s="95"/>
      <c r="O26" s="95"/>
      <c r="P26" s="95"/>
      <c r="Q26" s="95" t="s">
        <v>849</v>
      </c>
      <c r="R26" s="59" t="str">
        <f t="shared" si="8"/>
        <v>국유지</v>
      </c>
      <c r="S26" s="60" t="str">
        <f t="shared" si="1"/>
        <v>국유지제</v>
      </c>
      <c r="T26" s="61"/>
      <c r="U26" s="119">
        <f t="shared" si="2"/>
        <v>0</v>
      </c>
      <c r="V26" s="75" t="str">
        <f t="shared" si="3"/>
        <v>ok</v>
      </c>
      <c r="W26" s="61"/>
      <c r="AL26" s="75" t="s">
        <v>708</v>
      </c>
      <c r="AM26" s="75" t="str">
        <f t="shared" si="4"/>
        <v>-</v>
      </c>
      <c r="AN26" s="68" t="str">
        <f t="shared" si="5"/>
        <v>제</v>
      </c>
      <c r="AO26" s="75">
        <v>426</v>
      </c>
      <c r="AP26" s="75" t="s">
        <v>107</v>
      </c>
      <c r="AQ26" s="86" t="s">
        <v>101</v>
      </c>
      <c r="AR26" s="85">
        <f t="shared" si="6"/>
        <v>0</v>
      </c>
      <c r="AS26" s="75" t="s">
        <v>722</v>
      </c>
      <c r="AT26" s="76">
        <v>422.54</v>
      </c>
      <c r="AW26" s="35" t="s">
        <v>729</v>
      </c>
    </row>
    <row r="27" spans="1:247" s="75" customFormat="1" ht="19.5" customHeight="1">
      <c r="A27" s="92">
        <v>22</v>
      </c>
      <c r="B27" s="93" t="s">
        <v>756</v>
      </c>
      <c r="C27" s="93" t="s">
        <v>757</v>
      </c>
      <c r="D27" s="93"/>
      <c r="E27" s="93"/>
      <c r="F27" s="101"/>
      <c r="G27" s="101"/>
      <c r="H27" s="93" t="s">
        <v>603</v>
      </c>
      <c r="I27" s="93" t="s">
        <v>94</v>
      </c>
      <c r="J27" s="108">
        <v>25</v>
      </c>
      <c r="K27" s="108">
        <v>18</v>
      </c>
      <c r="L27" s="93" t="s">
        <v>107</v>
      </c>
      <c r="M27" s="93" t="s">
        <v>739</v>
      </c>
      <c r="N27" s="95"/>
      <c r="O27" s="95"/>
      <c r="P27" s="95"/>
      <c r="Q27" s="95"/>
      <c r="R27" s="59" t="str">
        <f t="shared" si="8"/>
        <v>국유지</v>
      </c>
      <c r="S27" s="60" t="str">
        <f t="shared" si="1"/>
        <v>국유지임</v>
      </c>
      <c r="T27" s="61"/>
      <c r="U27" s="119">
        <f t="shared" si="2"/>
        <v>0</v>
      </c>
      <c r="V27" s="75" t="str">
        <f t="shared" si="3"/>
        <v>ok</v>
      </c>
      <c r="W27" s="61"/>
      <c r="AL27" s="75" t="s">
        <v>708</v>
      </c>
      <c r="AM27" s="75" t="str">
        <f t="shared" si="4"/>
        <v>-</v>
      </c>
      <c r="AN27" s="68" t="str">
        <f t="shared" si="5"/>
        <v>임</v>
      </c>
      <c r="AO27" s="75">
        <v>25</v>
      </c>
      <c r="AP27" s="75" t="s">
        <v>107</v>
      </c>
      <c r="AQ27" s="86" t="s">
        <v>101</v>
      </c>
      <c r="AR27" s="85">
        <f t="shared" si="6"/>
        <v>7</v>
      </c>
      <c r="AT27" s="76"/>
    </row>
    <row r="28" spans="1:247" s="75" customFormat="1" ht="19.5" customHeight="1">
      <c r="A28" s="92">
        <v>23</v>
      </c>
      <c r="B28" s="93" t="s">
        <v>756</v>
      </c>
      <c r="C28" s="93" t="s">
        <v>757</v>
      </c>
      <c r="D28" s="93"/>
      <c r="E28" s="93"/>
      <c r="F28" s="101"/>
      <c r="G28" s="101"/>
      <c r="H28" s="93" t="s">
        <v>604</v>
      </c>
      <c r="I28" s="93" t="s">
        <v>63</v>
      </c>
      <c r="J28" s="108">
        <v>17</v>
      </c>
      <c r="K28" s="108">
        <v>17</v>
      </c>
      <c r="L28" s="93" t="s">
        <v>107</v>
      </c>
      <c r="M28" s="93" t="s">
        <v>739</v>
      </c>
      <c r="N28" s="95"/>
      <c r="O28" s="95"/>
      <c r="P28" s="95"/>
      <c r="Q28" s="95" t="s">
        <v>849</v>
      </c>
      <c r="R28" s="59" t="str">
        <f t="shared" si="8"/>
        <v>국유지</v>
      </c>
      <c r="S28" s="60" t="str">
        <f t="shared" si="1"/>
        <v>국유지제</v>
      </c>
      <c r="T28" s="61"/>
      <c r="U28" s="119">
        <f t="shared" si="2"/>
        <v>0</v>
      </c>
      <c r="V28" s="75" t="str">
        <f t="shared" si="3"/>
        <v>ok</v>
      </c>
      <c r="W28" s="61"/>
      <c r="AL28" s="75" t="s">
        <v>708</v>
      </c>
      <c r="AM28" s="75" t="str">
        <f t="shared" si="4"/>
        <v>-</v>
      </c>
      <c r="AN28" s="68" t="str">
        <f t="shared" si="5"/>
        <v>제</v>
      </c>
      <c r="AO28" s="75">
        <v>17</v>
      </c>
      <c r="AP28" s="75" t="s">
        <v>107</v>
      </c>
      <c r="AQ28" s="86" t="s">
        <v>101</v>
      </c>
      <c r="AR28" s="85">
        <f t="shared" si="6"/>
        <v>0</v>
      </c>
      <c r="AS28" s="75" t="s">
        <v>712</v>
      </c>
      <c r="AT28" s="76">
        <v>15.58</v>
      </c>
      <c r="AW28" s="35" t="s">
        <v>729</v>
      </c>
    </row>
    <row r="29" spans="1:247" s="75" customFormat="1" ht="19.5" customHeight="1">
      <c r="A29" s="92">
        <v>24</v>
      </c>
      <c r="B29" s="93" t="s">
        <v>756</v>
      </c>
      <c r="C29" s="93" t="s">
        <v>757</v>
      </c>
      <c r="D29" s="93"/>
      <c r="E29" s="93"/>
      <c r="F29" s="101"/>
      <c r="G29" s="101"/>
      <c r="H29" s="93" t="s">
        <v>765</v>
      </c>
      <c r="I29" s="93" t="s">
        <v>95</v>
      </c>
      <c r="J29" s="108">
        <v>99</v>
      </c>
      <c r="K29" s="108">
        <v>6</v>
      </c>
      <c r="L29" s="93" t="s">
        <v>107</v>
      </c>
      <c r="M29" s="93" t="s">
        <v>739</v>
      </c>
      <c r="N29" s="95"/>
      <c r="O29" s="95"/>
      <c r="P29" s="95"/>
      <c r="Q29" s="95"/>
      <c r="R29" s="59" t="str">
        <f t="shared" si="8"/>
        <v>국유지</v>
      </c>
      <c r="S29" s="60" t="str">
        <f t="shared" si="1"/>
        <v>국유지도</v>
      </c>
      <c r="T29" s="61"/>
      <c r="U29" s="119">
        <f t="shared" si="2"/>
        <v>0</v>
      </c>
      <c r="V29" s="75" t="str">
        <f t="shared" si="3"/>
        <v>ok</v>
      </c>
      <c r="W29" s="61"/>
      <c r="AL29" s="75" t="s">
        <v>708</v>
      </c>
      <c r="AM29" s="75" t="str">
        <f t="shared" si="4"/>
        <v>-</v>
      </c>
      <c r="AN29" s="68" t="str">
        <f t="shared" si="5"/>
        <v>도</v>
      </c>
      <c r="AO29" s="75">
        <v>99</v>
      </c>
      <c r="AP29" s="75" t="s">
        <v>107</v>
      </c>
      <c r="AQ29" s="86" t="s">
        <v>101</v>
      </c>
      <c r="AR29" s="85">
        <f t="shared" si="6"/>
        <v>93</v>
      </c>
      <c r="AT29" s="76"/>
    </row>
    <row r="30" spans="1:247" s="75" customFormat="1" ht="19.5" customHeight="1">
      <c r="A30" s="92">
        <v>25</v>
      </c>
      <c r="B30" s="93" t="s">
        <v>756</v>
      </c>
      <c r="C30" s="93" t="s">
        <v>757</v>
      </c>
      <c r="D30" s="93"/>
      <c r="E30" s="93"/>
      <c r="F30" s="101"/>
      <c r="G30" s="101"/>
      <c r="H30" s="93" t="s">
        <v>606</v>
      </c>
      <c r="I30" s="93" t="s">
        <v>63</v>
      </c>
      <c r="J30" s="108">
        <v>154</v>
      </c>
      <c r="K30" s="108">
        <v>154</v>
      </c>
      <c r="L30" s="93" t="s">
        <v>107</v>
      </c>
      <c r="M30" s="93" t="s">
        <v>739</v>
      </c>
      <c r="N30" s="95"/>
      <c r="O30" s="95"/>
      <c r="P30" s="95"/>
      <c r="Q30" s="95" t="s">
        <v>849</v>
      </c>
      <c r="R30" s="59" t="str">
        <f t="shared" si="8"/>
        <v>국유지</v>
      </c>
      <c r="S30" s="60" t="str">
        <f t="shared" si="1"/>
        <v>국유지제</v>
      </c>
      <c r="T30" s="61"/>
      <c r="U30" s="119">
        <f t="shared" si="2"/>
        <v>0</v>
      </c>
      <c r="V30" s="75" t="str">
        <f t="shared" si="3"/>
        <v>ok</v>
      </c>
      <c r="W30" s="61"/>
      <c r="AL30" s="75" t="s">
        <v>708</v>
      </c>
      <c r="AM30" s="75" t="str">
        <f t="shared" si="4"/>
        <v>-</v>
      </c>
      <c r="AN30" s="68" t="str">
        <f t="shared" si="5"/>
        <v>제</v>
      </c>
      <c r="AO30" s="75">
        <v>154</v>
      </c>
      <c r="AP30" s="75" t="s">
        <v>107</v>
      </c>
      <c r="AQ30" s="86" t="s">
        <v>101</v>
      </c>
      <c r="AR30" s="87">
        <f t="shared" si="6"/>
        <v>0</v>
      </c>
      <c r="AS30" s="75" t="s">
        <v>722</v>
      </c>
      <c r="AT30" s="76">
        <v>141.13999999999999</v>
      </c>
      <c r="AW30" s="35" t="s">
        <v>729</v>
      </c>
    </row>
    <row r="31" spans="1:247" s="75" customFormat="1" ht="19.5" customHeight="1">
      <c r="A31" s="92">
        <v>26</v>
      </c>
      <c r="B31" s="93" t="s">
        <v>756</v>
      </c>
      <c r="C31" s="93" t="s">
        <v>757</v>
      </c>
      <c r="D31" s="93"/>
      <c r="E31" s="93"/>
      <c r="F31" s="101"/>
      <c r="G31" s="101"/>
      <c r="H31" s="93" t="s">
        <v>607</v>
      </c>
      <c r="I31" s="93" t="s">
        <v>94</v>
      </c>
      <c r="J31" s="108">
        <v>517</v>
      </c>
      <c r="K31" s="108">
        <v>96</v>
      </c>
      <c r="L31" s="93" t="s">
        <v>107</v>
      </c>
      <c r="M31" s="93" t="s">
        <v>739</v>
      </c>
      <c r="N31" s="95"/>
      <c r="O31" s="95"/>
      <c r="P31" s="95"/>
      <c r="Q31" s="95"/>
      <c r="R31" s="59" t="str">
        <f t="shared" si="8"/>
        <v>국유지</v>
      </c>
      <c r="S31" s="60" t="str">
        <f t="shared" si="1"/>
        <v>국유지임</v>
      </c>
      <c r="T31" s="61"/>
      <c r="U31" s="119">
        <f t="shared" si="2"/>
        <v>0</v>
      </c>
      <c r="V31" s="75" t="str">
        <f t="shared" si="3"/>
        <v>ok</v>
      </c>
      <c r="W31" s="61"/>
      <c r="AL31" s="75" t="s">
        <v>708</v>
      </c>
      <c r="AM31" s="75" t="str">
        <f t="shared" si="4"/>
        <v>-</v>
      </c>
      <c r="AN31" s="68" t="str">
        <f t="shared" si="5"/>
        <v>임</v>
      </c>
      <c r="AO31" s="75">
        <v>517</v>
      </c>
      <c r="AP31" s="75" t="s">
        <v>107</v>
      </c>
      <c r="AQ31" s="86" t="s">
        <v>101</v>
      </c>
      <c r="AR31" s="85">
        <f t="shared" si="6"/>
        <v>421</v>
      </c>
      <c r="AT31" s="76"/>
    </row>
    <row r="32" spans="1:247" s="75" customFormat="1" ht="19.5" customHeight="1">
      <c r="A32" s="92">
        <v>27</v>
      </c>
      <c r="B32" s="93" t="s">
        <v>756</v>
      </c>
      <c r="C32" s="93" t="s">
        <v>757</v>
      </c>
      <c r="D32" s="93"/>
      <c r="E32" s="93"/>
      <c r="F32" s="101"/>
      <c r="G32" s="101"/>
      <c r="H32" s="93" t="s">
        <v>608</v>
      </c>
      <c r="I32" s="93" t="s">
        <v>63</v>
      </c>
      <c r="J32" s="108">
        <v>3296</v>
      </c>
      <c r="K32" s="108">
        <v>2228</v>
      </c>
      <c r="L32" s="93" t="s">
        <v>107</v>
      </c>
      <c r="M32" s="93" t="s">
        <v>736</v>
      </c>
      <c r="N32" s="95"/>
      <c r="O32" s="95"/>
      <c r="P32" s="95"/>
      <c r="Q32" s="95"/>
      <c r="R32" s="59" t="str">
        <f t="shared" si="8"/>
        <v>국유지</v>
      </c>
      <c r="S32" s="60" t="str">
        <f t="shared" si="1"/>
        <v>국유지제</v>
      </c>
      <c r="T32" s="61"/>
      <c r="U32" s="119">
        <f t="shared" si="2"/>
        <v>0</v>
      </c>
      <c r="V32" s="75" t="str">
        <f t="shared" si="3"/>
        <v>ok</v>
      </c>
      <c r="W32" s="61"/>
      <c r="AL32" s="75" t="s">
        <v>708</v>
      </c>
      <c r="AM32" s="75" t="str">
        <f t="shared" si="4"/>
        <v>-</v>
      </c>
      <c r="AN32" s="68" t="str">
        <f t="shared" si="5"/>
        <v>제</v>
      </c>
      <c r="AO32" s="75">
        <v>3296</v>
      </c>
      <c r="AP32" s="75" t="s">
        <v>107</v>
      </c>
      <c r="AQ32" s="86" t="s">
        <v>98</v>
      </c>
      <c r="AR32" s="85">
        <f t="shared" si="6"/>
        <v>1068</v>
      </c>
      <c r="AT32" s="76"/>
    </row>
    <row r="33" spans="1:247" s="75" customFormat="1" ht="19.5" customHeight="1">
      <c r="A33" s="92">
        <v>28</v>
      </c>
      <c r="B33" s="93" t="s">
        <v>756</v>
      </c>
      <c r="C33" s="93" t="s">
        <v>757</v>
      </c>
      <c r="D33" s="93"/>
      <c r="E33" s="93"/>
      <c r="F33" s="101"/>
      <c r="G33" s="101"/>
      <c r="H33" s="93" t="s">
        <v>609</v>
      </c>
      <c r="I33" s="93" t="s">
        <v>730</v>
      </c>
      <c r="J33" s="108">
        <v>924</v>
      </c>
      <c r="K33" s="108">
        <v>163</v>
      </c>
      <c r="L33" s="93" t="s">
        <v>110</v>
      </c>
      <c r="M33" s="93" t="s">
        <v>104</v>
      </c>
      <c r="N33" s="93" t="s">
        <v>110</v>
      </c>
      <c r="O33" s="95" t="s">
        <v>924</v>
      </c>
      <c r="P33" s="95" t="s">
        <v>925</v>
      </c>
      <c r="Q33" s="95"/>
      <c r="R33" s="59" t="str">
        <f t="shared" si="8"/>
        <v>사유지</v>
      </c>
      <c r="S33" s="60" t="str">
        <f t="shared" si="1"/>
        <v>사유지잡</v>
      </c>
      <c r="T33" s="61">
        <f>W33</f>
        <v>43200</v>
      </c>
      <c r="U33" s="119">
        <f t="shared" si="2"/>
        <v>21124800</v>
      </c>
      <c r="V33" s="75" t="str">
        <f t="shared" si="3"/>
        <v>ok</v>
      </c>
      <c r="W33" s="61">
        <v>43200</v>
      </c>
      <c r="AL33" s="75" t="s">
        <v>708</v>
      </c>
      <c r="AM33" s="75" t="str">
        <f t="shared" si="4"/>
        <v>-</v>
      </c>
      <c r="AN33" s="68" t="str">
        <f t="shared" si="5"/>
        <v>잡</v>
      </c>
      <c r="AO33" s="75">
        <v>924</v>
      </c>
      <c r="AP33" s="75" t="s">
        <v>110</v>
      </c>
      <c r="AQ33" s="86" t="s">
        <v>104</v>
      </c>
      <c r="AR33" s="85">
        <f t="shared" si="6"/>
        <v>761</v>
      </c>
      <c r="AT33" s="76"/>
    </row>
    <row r="34" spans="1:247" s="63" customFormat="1" ht="19.5" customHeight="1">
      <c r="A34" s="92">
        <v>29</v>
      </c>
      <c r="B34" s="93" t="s">
        <v>756</v>
      </c>
      <c r="C34" s="93" t="s">
        <v>757</v>
      </c>
      <c r="D34" s="93"/>
      <c r="E34" s="93"/>
      <c r="F34" s="101"/>
      <c r="G34" s="101"/>
      <c r="H34" s="93" t="s">
        <v>610</v>
      </c>
      <c r="I34" s="93" t="s">
        <v>63</v>
      </c>
      <c r="J34" s="108">
        <v>5674</v>
      </c>
      <c r="K34" s="108">
        <v>5035</v>
      </c>
      <c r="L34" s="93" t="s">
        <v>107</v>
      </c>
      <c r="M34" s="93" t="s">
        <v>736</v>
      </c>
      <c r="N34" s="95"/>
      <c r="O34" s="95"/>
      <c r="P34" s="95"/>
      <c r="Q34" s="95"/>
      <c r="R34" s="59" t="str">
        <f t="shared" si="8"/>
        <v>국유지</v>
      </c>
      <c r="S34" s="60" t="str">
        <f t="shared" si="1"/>
        <v>국유지제</v>
      </c>
      <c r="T34" s="61"/>
      <c r="U34" s="119">
        <f t="shared" si="2"/>
        <v>0</v>
      </c>
      <c r="V34" s="75" t="str">
        <f t="shared" si="3"/>
        <v>ok</v>
      </c>
      <c r="W34" s="61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 t="s">
        <v>708</v>
      </c>
      <c r="AM34" s="75" t="str">
        <f t="shared" si="4"/>
        <v>-</v>
      </c>
      <c r="AN34" s="68" t="str">
        <f t="shared" si="5"/>
        <v>제</v>
      </c>
      <c r="AO34" s="75">
        <v>5674</v>
      </c>
      <c r="AP34" s="75" t="s">
        <v>107</v>
      </c>
      <c r="AQ34" s="86" t="s">
        <v>98</v>
      </c>
      <c r="AR34" s="85">
        <f t="shared" si="6"/>
        <v>639</v>
      </c>
      <c r="AS34" s="75"/>
      <c r="AT34" s="76" t="s">
        <v>726</v>
      </c>
      <c r="AU34" s="75"/>
      <c r="AV34" s="75" t="s">
        <v>725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</row>
    <row r="35" spans="1:247" s="63" customFormat="1" ht="19.5" customHeight="1">
      <c r="A35" s="92">
        <v>30</v>
      </c>
      <c r="B35" s="93" t="s">
        <v>756</v>
      </c>
      <c r="C35" s="93" t="s">
        <v>757</v>
      </c>
      <c r="D35" s="93"/>
      <c r="E35" s="93"/>
      <c r="F35" s="101"/>
      <c r="G35" s="101"/>
      <c r="H35" s="93" t="s">
        <v>611</v>
      </c>
      <c r="I35" s="93" t="s">
        <v>63</v>
      </c>
      <c r="J35" s="108">
        <v>565</v>
      </c>
      <c r="K35" s="108">
        <v>335</v>
      </c>
      <c r="L35" s="93" t="s">
        <v>107</v>
      </c>
      <c r="M35" s="93" t="s">
        <v>742</v>
      </c>
      <c r="N35" s="95"/>
      <c r="O35" s="95"/>
      <c r="P35" s="95"/>
      <c r="Q35" s="95"/>
      <c r="R35" s="59" t="str">
        <f t="shared" si="8"/>
        <v>국유지</v>
      </c>
      <c r="S35" s="60" t="str">
        <f t="shared" si="1"/>
        <v>국유지제</v>
      </c>
      <c r="T35" s="61"/>
      <c r="U35" s="119">
        <f t="shared" si="2"/>
        <v>0</v>
      </c>
      <c r="V35" s="75" t="str">
        <f t="shared" si="3"/>
        <v>ok</v>
      </c>
      <c r="W35" s="61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 t="s">
        <v>708</v>
      </c>
      <c r="AM35" s="75" t="str">
        <f t="shared" si="4"/>
        <v>-</v>
      </c>
      <c r="AN35" s="68" t="str">
        <f t="shared" si="5"/>
        <v>제</v>
      </c>
      <c r="AO35" s="75">
        <v>565</v>
      </c>
      <c r="AP35" s="75" t="s">
        <v>107</v>
      </c>
      <c r="AQ35" s="86" t="s">
        <v>105</v>
      </c>
      <c r="AR35" s="85">
        <f t="shared" si="6"/>
        <v>230</v>
      </c>
      <c r="AS35" s="75" t="s">
        <v>723</v>
      </c>
      <c r="AT35" s="76">
        <v>517.36</v>
      </c>
      <c r="AU35" s="75">
        <v>-18.84</v>
      </c>
      <c r="AV35" s="75">
        <v>536.20000000000005</v>
      </c>
      <c r="AW35" s="75" t="s">
        <v>728</v>
      </c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</row>
    <row r="36" spans="1:247" s="63" customFormat="1" ht="19.5" customHeight="1">
      <c r="A36" s="92">
        <v>31</v>
      </c>
      <c r="B36" s="93" t="s">
        <v>756</v>
      </c>
      <c r="C36" s="93" t="s">
        <v>757</v>
      </c>
      <c r="D36" s="93"/>
      <c r="E36" s="93"/>
      <c r="F36" s="101"/>
      <c r="G36" s="101"/>
      <c r="H36" s="93" t="s">
        <v>840</v>
      </c>
      <c r="I36" s="93" t="s">
        <v>29</v>
      </c>
      <c r="J36" s="108">
        <v>1729</v>
      </c>
      <c r="K36" s="108">
        <v>32</v>
      </c>
      <c r="L36" s="93" t="s">
        <v>697</v>
      </c>
      <c r="M36" s="93" t="s">
        <v>701</v>
      </c>
      <c r="N36" s="93" t="s">
        <v>697</v>
      </c>
      <c r="O36" s="93" t="s">
        <v>926</v>
      </c>
      <c r="P36" s="93" t="s">
        <v>925</v>
      </c>
      <c r="Q36" s="93"/>
      <c r="R36" s="59" t="str">
        <f t="shared" si="8"/>
        <v>사유지</v>
      </c>
      <c r="S36" s="60" t="str">
        <f t="shared" si="1"/>
        <v>사유지답</v>
      </c>
      <c r="T36" s="61">
        <f>W36</f>
        <v>21000</v>
      </c>
      <c r="U36" s="119">
        <f t="shared" si="2"/>
        <v>2016000</v>
      </c>
      <c r="V36" s="75" t="str">
        <f t="shared" si="3"/>
        <v>ok</v>
      </c>
      <c r="W36" s="61">
        <v>21000</v>
      </c>
      <c r="AL36" s="66" t="s">
        <v>708</v>
      </c>
      <c r="AM36" s="66" t="str">
        <f t="shared" si="4"/>
        <v>-</v>
      </c>
      <c r="AN36" s="106" t="str">
        <f t="shared" si="5"/>
        <v>답</v>
      </c>
      <c r="AO36" s="66">
        <v>1729</v>
      </c>
      <c r="AP36" s="63" t="s">
        <v>697</v>
      </c>
      <c r="AQ36" s="113" t="s">
        <v>701</v>
      </c>
      <c r="AR36" s="114">
        <f t="shared" si="6"/>
        <v>1697</v>
      </c>
      <c r="AS36" s="66"/>
      <c r="AT36" s="113"/>
      <c r="AU36" s="113"/>
      <c r="AY36" s="66"/>
    </row>
    <row r="37" spans="1:247" s="63" customFormat="1" ht="19.5" customHeight="1">
      <c r="A37" s="92">
        <v>32</v>
      </c>
      <c r="B37" s="93" t="s">
        <v>756</v>
      </c>
      <c r="C37" s="93" t="s">
        <v>757</v>
      </c>
      <c r="D37" s="93"/>
      <c r="E37" s="93"/>
      <c r="F37" s="101"/>
      <c r="G37" s="101"/>
      <c r="H37" s="93" t="s">
        <v>612</v>
      </c>
      <c r="I37" s="93" t="s">
        <v>63</v>
      </c>
      <c r="J37" s="108">
        <v>394</v>
      </c>
      <c r="K37" s="108">
        <v>394</v>
      </c>
      <c r="L37" s="93" t="s">
        <v>107</v>
      </c>
      <c r="M37" s="93" t="s">
        <v>736</v>
      </c>
      <c r="N37" s="95"/>
      <c r="O37" s="95"/>
      <c r="P37" s="95"/>
      <c r="Q37" s="95" t="s">
        <v>849</v>
      </c>
      <c r="R37" s="59" t="str">
        <f t="shared" si="8"/>
        <v>국유지</v>
      </c>
      <c r="S37" s="60" t="str">
        <f t="shared" si="1"/>
        <v>국유지제</v>
      </c>
      <c r="T37" s="61"/>
      <c r="U37" s="119">
        <f t="shared" si="2"/>
        <v>0</v>
      </c>
      <c r="V37" s="75" t="str">
        <f t="shared" si="3"/>
        <v>ok</v>
      </c>
      <c r="W37" s="61"/>
      <c r="X37" s="66"/>
      <c r="AL37" s="66" t="s">
        <v>708</v>
      </c>
      <c r="AM37" s="66" t="str">
        <f t="shared" si="4"/>
        <v>-</v>
      </c>
      <c r="AN37" s="106" t="str">
        <f t="shared" si="5"/>
        <v>제</v>
      </c>
      <c r="AO37" s="66">
        <v>394</v>
      </c>
      <c r="AP37" s="66" t="s">
        <v>107</v>
      </c>
      <c r="AQ37" s="113" t="s">
        <v>98</v>
      </c>
      <c r="AR37" s="114">
        <f t="shared" si="6"/>
        <v>0</v>
      </c>
      <c r="AS37" s="66"/>
      <c r="AT37" s="78"/>
      <c r="AY37" s="66"/>
    </row>
    <row r="38" spans="1:247" s="63" customFormat="1" ht="19.5" customHeight="1">
      <c r="A38" s="92">
        <v>33</v>
      </c>
      <c r="B38" s="93" t="s">
        <v>756</v>
      </c>
      <c r="C38" s="93" t="s">
        <v>757</v>
      </c>
      <c r="D38" s="93"/>
      <c r="E38" s="93"/>
      <c r="F38" s="101"/>
      <c r="G38" s="101"/>
      <c r="H38" s="93" t="s">
        <v>841</v>
      </c>
      <c r="I38" s="93" t="s">
        <v>29</v>
      </c>
      <c r="J38" s="108">
        <v>1312</v>
      </c>
      <c r="K38" s="108">
        <v>56</v>
      </c>
      <c r="L38" s="93" t="s">
        <v>111</v>
      </c>
      <c r="M38" s="93" t="s">
        <v>106</v>
      </c>
      <c r="N38" s="93" t="s">
        <v>932</v>
      </c>
      <c r="O38" s="93" t="s">
        <v>106</v>
      </c>
      <c r="P38" s="93" t="s">
        <v>925</v>
      </c>
      <c r="Q38" s="93"/>
      <c r="R38" s="59" t="str">
        <f t="shared" si="8"/>
        <v>사유지</v>
      </c>
      <c r="S38" s="60" t="str">
        <f t="shared" si="1"/>
        <v>사유지답</v>
      </c>
      <c r="T38" s="61">
        <f t="shared" ref="T38:T40" si="9">W38</f>
        <v>21000</v>
      </c>
      <c r="U38" s="119">
        <f t="shared" si="2"/>
        <v>3528000</v>
      </c>
      <c r="V38" s="75" t="str">
        <f t="shared" si="3"/>
        <v>ok</v>
      </c>
      <c r="W38" s="61">
        <v>21000</v>
      </c>
      <c r="AL38" s="66" t="s">
        <v>708</v>
      </c>
      <c r="AM38" s="66" t="str">
        <f t="shared" si="4"/>
        <v>-</v>
      </c>
      <c r="AN38" s="106" t="str">
        <f t="shared" si="5"/>
        <v>답</v>
      </c>
      <c r="AO38" s="66">
        <v>1312</v>
      </c>
      <c r="AP38" s="63" t="s">
        <v>111</v>
      </c>
      <c r="AQ38" s="113" t="s">
        <v>106</v>
      </c>
      <c r="AR38" s="114">
        <f t="shared" si="6"/>
        <v>1256</v>
      </c>
      <c r="AS38" s="66"/>
      <c r="AT38" s="113"/>
      <c r="AU38" s="113"/>
      <c r="AY38" s="66"/>
    </row>
    <row r="39" spans="1:247" s="63" customFormat="1" ht="19.5" customHeight="1">
      <c r="A39" s="92">
        <v>34</v>
      </c>
      <c r="B39" s="93" t="s">
        <v>756</v>
      </c>
      <c r="C39" s="93" t="s">
        <v>757</v>
      </c>
      <c r="D39" s="93"/>
      <c r="E39" s="93"/>
      <c r="F39" s="101"/>
      <c r="G39" s="101"/>
      <c r="H39" s="93" t="s">
        <v>613</v>
      </c>
      <c r="I39" s="93" t="s">
        <v>70</v>
      </c>
      <c r="J39" s="108">
        <v>1560</v>
      </c>
      <c r="K39" s="108">
        <v>64</v>
      </c>
      <c r="L39" s="93" t="s">
        <v>111</v>
      </c>
      <c r="M39" s="93" t="s">
        <v>106</v>
      </c>
      <c r="N39" s="93" t="s">
        <v>932</v>
      </c>
      <c r="O39" s="93" t="s">
        <v>106</v>
      </c>
      <c r="P39" s="93" t="s">
        <v>925</v>
      </c>
      <c r="Q39" s="95"/>
      <c r="R39" s="59" t="str">
        <f t="shared" si="8"/>
        <v>사유지</v>
      </c>
      <c r="S39" s="60" t="str">
        <f t="shared" si="1"/>
        <v>사유지답</v>
      </c>
      <c r="T39" s="61">
        <f t="shared" si="9"/>
        <v>21000</v>
      </c>
      <c r="U39" s="119">
        <f t="shared" si="2"/>
        <v>4032000</v>
      </c>
      <c r="V39" s="75" t="str">
        <f t="shared" si="3"/>
        <v>ok</v>
      </c>
      <c r="W39" s="61">
        <v>21000</v>
      </c>
      <c r="X39" s="66"/>
      <c r="AL39" s="66" t="s">
        <v>708</v>
      </c>
      <c r="AM39" s="66" t="str">
        <f t="shared" si="4"/>
        <v>-</v>
      </c>
      <c r="AN39" s="106" t="str">
        <f t="shared" si="5"/>
        <v>답</v>
      </c>
      <c r="AO39" s="66">
        <v>1560</v>
      </c>
      <c r="AP39" s="66" t="s">
        <v>111</v>
      </c>
      <c r="AQ39" s="113" t="s">
        <v>106</v>
      </c>
      <c r="AR39" s="114">
        <f t="shared" si="6"/>
        <v>1496</v>
      </c>
      <c r="AS39" s="66"/>
      <c r="AT39" s="78"/>
      <c r="AY39" s="66"/>
    </row>
    <row r="40" spans="1:247" s="63" customFormat="1" ht="19.5" customHeight="1">
      <c r="A40" s="92">
        <v>35</v>
      </c>
      <c r="B40" s="93" t="s">
        <v>756</v>
      </c>
      <c r="C40" s="93" t="s">
        <v>757</v>
      </c>
      <c r="D40" s="93"/>
      <c r="E40" s="93"/>
      <c r="F40" s="101"/>
      <c r="G40" s="101"/>
      <c r="H40" s="93" t="s">
        <v>795</v>
      </c>
      <c r="I40" s="93" t="s">
        <v>70</v>
      </c>
      <c r="J40" s="108">
        <v>1797</v>
      </c>
      <c r="K40" s="108">
        <v>60</v>
      </c>
      <c r="L40" s="93" t="s">
        <v>112</v>
      </c>
      <c r="M40" s="93" t="s">
        <v>106</v>
      </c>
      <c r="N40" s="93" t="s">
        <v>933</v>
      </c>
      <c r="O40" s="93" t="s">
        <v>106</v>
      </c>
      <c r="P40" s="93" t="s">
        <v>925</v>
      </c>
      <c r="Q40" s="95"/>
      <c r="R40" s="59" t="str">
        <f t="shared" si="8"/>
        <v>사유지</v>
      </c>
      <c r="S40" s="60" t="str">
        <f t="shared" si="1"/>
        <v>사유지답</v>
      </c>
      <c r="T40" s="61">
        <f t="shared" si="9"/>
        <v>21000</v>
      </c>
      <c r="U40" s="119">
        <f t="shared" si="2"/>
        <v>3780000</v>
      </c>
      <c r="V40" s="75" t="str">
        <f t="shared" si="3"/>
        <v>ok</v>
      </c>
      <c r="W40" s="61">
        <v>21000</v>
      </c>
      <c r="X40" s="66"/>
      <c r="AL40" s="66" t="s">
        <v>708</v>
      </c>
      <c r="AM40" s="66" t="str">
        <f t="shared" si="4"/>
        <v>-</v>
      </c>
      <c r="AN40" s="106" t="str">
        <f t="shared" si="5"/>
        <v>답</v>
      </c>
      <c r="AO40" s="66">
        <v>1797</v>
      </c>
      <c r="AP40" s="66" t="s">
        <v>112</v>
      </c>
      <c r="AQ40" s="113" t="s">
        <v>106</v>
      </c>
      <c r="AR40" s="114">
        <f t="shared" si="6"/>
        <v>1737</v>
      </c>
      <c r="AS40" s="66"/>
      <c r="AT40" s="78"/>
      <c r="AY40" s="66"/>
    </row>
    <row r="41" spans="1:247" s="63" customFormat="1" ht="19.5" customHeight="1">
      <c r="A41" s="92">
        <v>36</v>
      </c>
      <c r="B41" s="93" t="s">
        <v>756</v>
      </c>
      <c r="C41" s="93" t="s">
        <v>757</v>
      </c>
      <c r="D41" s="93"/>
      <c r="E41" s="93"/>
      <c r="F41" s="101"/>
      <c r="G41" s="101"/>
      <c r="H41" s="93" t="s">
        <v>615</v>
      </c>
      <c r="I41" s="93" t="s">
        <v>63</v>
      </c>
      <c r="J41" s="108">
        <v>147</v>
      </c>
      <c r="K41" s="108">
        <v>147</v>
      </c>
      <c r="L41" s="93" t="s">
        <v>107</v>
      </c>
      <c r="M41" s="93" t="s">
        <v>736</v>
      </c>
      <c r="N41" s="95"/>
      <c r="O41" s="95"/>
      <c r="P41" s="95"/>
      <c r="Q41" s="95" t="s">
        <v>849</v>
      </c>
      <c r="R41" s="59" t="str">
        <f t="shared" si="8"/>
        <v>국유지</v>
      </c>
      <c r="S41" s="60" t="str">
        <f t="shared" si="1"/>
        <v>국유지제</v>
      </c>
      <c r="T41" s="61"/>
      <c r="U41" s="119">
        <f t="shared" si="2"/>
        <v>0</v>
      </c>
      <c r="V41" s="75" t="str">
        <f t="shared" si="3"/>
        <v>ok</v>
      </c>
      <c r="W41" s="61"/>
      <c r="AL41" s="66" t="s">
        <v>708</v>
      </c>
      <c r="AM41" s="66" t="str">
        <f t="shared" si="4"/>
        <v>-</v>
      </c>
      <c r="AN41" s="106" t="str">
        <f t="shared" si="5"/>
        <v>제</v>
      </c>
      <c r="AO41" s="66">
        <v>147</v>
      </c>
      <c r="AP41" s="66" t="s">
        <v>107</v>
      </c>
      <c r="AQ41" s="113" t="s">
        <v>98</v>
      </c>
      <c r="AR41" s="114">
        <f t="shared" si="6"/>
        <v>0</v>
      </c>
      <c r="AS41" s="66" t="s">
        <v>712</v>
      </c>
      <c r="AT41" s="78">
        <v>145.05000000000001</v>
      </c>
      <c r="AW41" s="63" t="s">
        <v>729</v>
      </c>
      <c r="AY41" s="66"/>
    </row>
    <row r="42" spans="1:247" s="63" customFormat="1" ht="19.5" customHeight="1">
      <c r="A42" s="92">
        <v>37</v>
      </c>
      <c r="B42" s="93" t="s">
        <v>756</v>
      </c>
      <c r="C42" s="93" t="s">
        <v>757</v>
      </c>
      <c r="D42" s="93"/>
      <c r="E42" s="93"/>
      <c r="F42" s="101"/>
      <c r="G42" s="101"/>
      <c r="H42" s="93" t="s">
        <v>680</v>
      </c>
      <c r="I42" s="93" t="s">
        <v>29</v>
      </c>
      <c r="J42" s="108">
        <v>2120</v>
      </c>
      <c r="K42" s="108">
        <v>66</v>
      </c>
      <c r="L42" s="93" t="s">
        <v>698</v>
      </c>
      <c r="M42" s="93" t="s">
        <v>703</v>
      </c>
      <c r="N42" s="93" t="s">
        <v>698</v>
      </c>
      <c r="O42" s="93" t="s">
        <v>703</v>
      </c>
      <c r="P42" s="93"/>
      <c r="Q42" s="93"/>
      <c r="R42" s="59" t="str">
        <f t="shared" si="8"/>
        <v>사유지</v>
      </c>
      <c r="S42" s="60" t="str">
        <f t="shared" si="1"/>
        <v>사유지답</v>
      </c>
      <c r="T42" s="61">
        <f t="shared" ref="T42:T43" si="10">W42</f>
        <v>21000</v>
      </c>
      <c r="U42" s="119">
        <f t="shared" si="2"/>
        <v>4158000</v>
      </c>
      <c r="V42" s="75" t="str">
        <f t="shared" si="3"/>
        <v>ok</v>
      </c>
      <c r="W42" s="61">
        <v>21000</v>
      </c>
      <c r="AL42" s="66" t="s">
        <v>708</v>
      </c>
      <c r="AM42" s="66" t="str">
        <f t="shared" si="4"/>
        <v>-</v>
      </c>
      <c r="AN42" s="106" t="str">
        <f t="shared" si="5"/>
        <v>답</v>
      </c>
      <c r="AO42" s="66">
        <v>2120</v>
      </c>
      <c r="AP42" s="63" t="s">
        <v>698</v>
      </c>
      <c r="AQ42" s="113" t="s">
        <v>703</v>
      </c>
      <c r="AR42" s="114">
        <f t="shared" si="6"/>
        <v>2054</v>
      </c>
      <c r="AS42" s="66"/>
      <c r="AT42" s="113"/>
      <c r="AU42" s="113"/>
      <c r="AY42" s="66"/>
    </row>
    <row r="43" spans="1:247" s="63" customFormat="1" ht="19.5" customHeight="1">
      <c r="A43" s="92">
        <v>38</v>
      </c>
      <c r="B43" s="93" t="s">
        <v>756</v>
      </c>
      <c r="C43" s="93" t="s">
        <v>757</v>
      </c>
      <c r="D43" s="93"/>
      <c r="E43" s="93"/>
      <c r="F43" s="101"/>
      <c r="G43" s="101"/>
      <c r="H43" s="93" t="s">
        <v>681</v>
      </c>
      <c r="I43" s="93" t="s">
        <v>29</v>
      </c>
      <c r="J43" s="108">
        <v>562</v>
      </c>
      <c r="K43" s="108">
        <v>15</v>
      </c>
      <c r="L43" s="93" t="s">
        <v>698</v>
      </c>
      <c r="M43" s="93" t="s">
        <v>703</v>
      </c>
      <c r="N43" s="93" t="s">
        <v>698</v>
      </c>
      <c r="O43" s="93" t="s">
        <v>703</v>
      </c>
      <c r="P43" s="93"/>
      <c r="Q43" s="93"/>
      <c r="R43" s="59" t="str">
        <f t="shared" si="8"/>
        <v>사유지</v>
      </c>
      <c r="S43" s="60" t="str">
        <f t="shared" si="1"/>
        <v>사유지답</v>
      </c>
      <c r="T43" s="61">
        <f t="shared" si="10"/>
        <v>21000</v>
      </c>
      <c r="U43" s="119">
        <f t="shared" si="2"/>
        <v>945000</v>
      </c>
      <c r="V43" s="75" t="str">
        <f t="shared" si="3"/>
        <v>ok</v>
      </c>
      <c r="W43" s="61">
        <v>21000</v>
      </c>
      <c r="AL43" s="66" t="s">
        <v>708</v>
      </c>
      <c r="AM43" s="66" t="str">
        <f t="shared" si="4"/>
        <v>-</v>
      </c>
      <c r="AN43" s="106" t="str">
        <f t="shared" si="5"/>
        <v>답</v>
      </c>
      <c r="AO43" s="66">
        <v>562</v>
      </c>
      <c r="AP43" s="63" t="s">
        <v>698</v>
      </c>
      <c r="AQ43" s="113" t="s">
        <v>703</v>
      </c>
      <c r="AR43" s="114">
        <f t="shared" si="6"/>
        <v>547</v>
      </c>
      <c r="AS43" s="66"/>
      <c r="AT43" s="113"/>
      <c r="AU43" s="113"/>
      <c r="AY43" s="66"/>
    </row>
    <row r="44" spans="1:247" s="63" customFormat="1" ht="19.5" customHeight="1">
      <c r="A44" s="92">
        <v>39</v>
      </c>
      <c r="B44" s="93" t="s">
        <v>756</v>
      </c>
      <c r="C44" s="93" t="s">
        <v>757</v>
      </c>
      <c r="D44" s="93"/>
      <c r="E44" s="93"/>
      <c r="F44" s="101"/>
      <c r="G44" s="101"/>
      <c r="H44" s="93" t="s">
        <v>616</v>
      </c>
      <c r="I44" s="93" t="s">
        <v>63</v>
      </c>
      <c r="J44" s="108">
        <v>38</v>
      </c>
      <c r="K44" s="108">
        <v>38</v>
      </c>
      <c r="L44" s="93" t="s">
        <v>107</v>
      </c>
      <c r="M44" s="93" t="s">
        <v>742</v>
      </c>
      <c r="N44" s="95"/>
      <c r="O44" s="95"/>
      <c r="P44" s="95"/>
      <c r="Q44" s="95" t="s">
        <v>849</v>
      </c>
      <c r="R44" s="59" t="str">
        <f t="shared" si="8"/>
        <v>국유지</v>
      </c>
      <c r="S44" s="60" t="str">
        <f t="shared" si="1"/>
        <v>국유지제</v>
      </c>
      <c r="T44" s="61"/>
      <c r="U44" s="119">
        <f t="shared" si="2"/>
        <v>0</v>
      </c>
      <c r="V44" s="75" t="str">
        <f t="shared" si="3"/>
        <v>ok</v>
      </c>
      <c r="W44" s="61"/>
      <c r="AL44" s="66" t="s">
        <v>708</v>
      </c>
      <c r="AM44" s="66" t="str">
        <f t="shared" si="4"/>
        <v>-</v>
      </c>
      <c r="AN44" s="106" t="str">
        <f t="shared" si="5"/>
        <v>제</v>
      </c>
      <c r="AO44" s="66">
        <v>38</v>
      </c>
      <c r="AP44" s="66" t="s">
        <v>107</v>
      </c>
      <c r="AQ44" s="113" t="s">
        <v>105</v>
      </c>
      <c r="AR44" s="114">
        <f t="shared" si="6"/>
        <v>0</v>
      </c>
      <c r="AS44" s="66"/>
      <c r="AT44" s="78"/>
      <c r="AY44" s="66"/>
    </row>
    <row r="45" spans="1:247" s="63" customFormat="1" ht="19.5" customHeight="1">
      <c r="A45" s="92">
        <v>40</v>
      </c>
      <c r="B45" s="93" t="s">
        <v>756</v>
      </c>
      <c r="C45" s="93" t="s">
        <v>757</v>
      </c>
      <c r="D45" s="93"/>
      <c r="E45" s="93"/>
      <c r="F45" s="101"/>
      <c r="G45" s="101"/>
      <c r="H45" s="93" t="s">
        <v>842</v>
      </c>
      <c r="I45" s="93" t="s">
        <v>29</v>
      </c>
      <c r="J45" s="108">
        <v>1049</v>
      </c>
      <c r="K45" s="108">
        <v>26</v>
      </c>
      <c r="L45" s="93" t="s">
        <v>698</v>
      </c>
      <c r="M45" s="93" t="s">
        <v>703</v>
      </c>
      <c r="N45" s="93" t="s">
        <v>698</v>
      </c>
      <c r="O45" s="93" t="s">
        <v>703</v>
      </c>
      <c r="P45" s="93"/>
      <c r="Q45" s="93"/>
      <c r="R45" s="59" t="str">
        <f t="shared" si="8"/>
        <v>사유지</v>
      </c>
      <c r="S45" s="60" t="str">
        <f t="shared" si="1"/>
        <v>사유지답</v>
      </c>
      <c r="T45" s="61">
        <f>W45</f>
        <v>21000</v>
      </c>
      <c r="U45" s="119">
        <f t="shared" si="2"/>
        <v>1638000</v>
      </c>
      <c r="V45" s="75" t="str">
        <f t="shared" si="3"/>
        <v>ok</v>
      </c>
      <c r="W45" s="61">
        <v>21000</v>
      </c>
      <c r="AL45" s="66" t="s">
        <v>708</v>
      </c>
      <c r="AM45" s="66" t="str">
        <f t="shared" si="4"/>
        <v>-</v>
      </c>
      <c r="AN45" s="106" t="str">
        <f t="shared" si="5"/>
        <v>답</v>
      </c>
      <c r="AO45" s="66">
        <v>1049</v>
      </c>
      <c r="AP45" s="63" t="s">
        <v>698</v>
      </c>
      <c r="AQ45" s="113" t="s">
        <v>703</v>
      </c>
      <c r="AR45" s="114">
        <f t="shared" si="6"/>
        <v>1023</v>
      </c>
      <c r="AS45" s="66"/>
      <c r="AT45" s="113"/>
      <c r="AU45" s="113"/>
      <c r="AY45" s="66"/>
    </row>
    <row r="46" spans="1:247" s="63" customFormat="1" ht="19.5" customHeight="1">
      <c r="A46" s="92">
        <v>41</v>
      </c>
      <c r="B46" s="93" t="s">
        <v>756</v>
      </c>
      <c r="C46" s="93" t="s">
        <v>757</v>
      </c>
      <c r="D46" s="93"/>
      <c r="E46" s="93"/>
      <c r="F46" s="101"/>
      <c r="G46" s="101"/>
      <c r="H46" s="93" t="s">
        <v>617</v>
      </c>
      <c r="I46" s="93" t="s">
        <v>63</v>
      </c>
      <c r="J46" s="108">
        <v>71</v>
      </c>
      <c r="K46" s="108">
        <v>71</v>
      </c>
      <c r="L46" s="93" t="s">
        <v>107</v>
      </c>
      <c r="M46" s="93" t="s">
        <v>736</v>
      </c>
      <c r="N46" s="95"/>
      <c r="O46" s="95"/>
      <c r="P46" s="95"/>
      <c r="Q46" s="95" t="s">
        <v>879</v>
      </c>
      <c r="R46" s="59" t="str">
        <f t="shared" si="8"/>
        <v>국유지</v>
      </c>
      <c r="S46" s="60" t="str">
        <f t="shared" si="1"/>
        <v>국유지제</v>
      </c>
      <c r="T46" s="61"/>
      <c r="U46" s="119">
        <f t="shared" si="2"/>
        <v>0</v>
      </c>
      <c r="V46" s="75" t="str">
        <f t="shared" si="3"/>
        <v>ok</v>
      </c>
      <c r="W46" s="61"/>
      <c r="AL46" s="66" t="s">
        <v>708</v>
      </c>
      <c r="AM46" s="66" t="str">
        <f t="shared" si="4"/>
        <v>-</v>
      </c>
      <c r="AN46" s="106" t="str">
        <f t="shared" si="5"/>
        <v>제</v>
      </c>
      <c r="AO46" s="66">
        <v>71</v>
      </c>
      <c r="AP46" s="66" t="s">
        <v>107</v>
      </c>
      <c r="AQ46" s="113" t="s">
        <v>98</v>
      </c>
      <c r="AR46" s="114">
        <f t="shared" si="6"/>
        <v>0</v>
      </c>
      <c r="AS46" s="66" t="s">
        <v>712</v>
      </c>
      <c r="AT46" s="78">
        <v>69.73</v>
      </c>
      <c r="AW46" s="63" t="s">
        <v>729</v>
      </c>
      <c r="AY46" s="66"/>
    </row>
    <row r="47" spans="1:247" s="63" customFormat="1" ht="19.5" customHeight="1">
      <c r="A47" s="92">
        <v>42</v>
      </c>
      <c r="B47" s="93" t="s">
        <v>756</v>
      </c>
      <c r="C47" s="93" t="s">
        <v>757</v>
      </c>
      <c r="D47" s="93"/>
      <c r="E47" s="93"/>
      <c r="F47" s="101"/>
      <c r="G47" s="101"/>
      <c r="H47" s="93" t="s">
        <v>683</v>
      </c>
      <c r="I47" s="93" t="s">
        <v>29</v>
      </c>
      <c r="J47" s="108">
        <v>766</v>
      </c>
      <c r="K47" s="108">
        <v>18</v>
      </c>
      <c r="L47" s="93" t="s">
        <v>107</v>
      </c>
      <c r="M47" s="93" t="s">
        <v>742</v>
      </c>
      <c r="N47" s="93"/>
      <c r="O47" s="93"/>
      <c r="P47" s="93"/>
      <c r="Q47" s="93"/>
      <c r="R47" s="59" t="str">
        <f t="shared" si="8"/>
        <v>국유지</v>
      </c>
      <c r="S47" s="60" t="str">
        <f t="shared" si="1"/>
        <v>국유지답</v>
      </c>
      <c r="T47" s="61"/>
      <c r="U47" s="119">
        <f t="shared" si="2"/>
        <v>0</v>
      </c>
      <c r="V47" s="75" t="str">
        <f t="shared" si="3"/>
        <v>ok</v>
      </c>
      <c r="W47" s="61"/>
      <c r="AL47" s="66" t="s">
        <v>708</v>
      </c>
      <c r="AM47" s="66" t="str">
        <f t="shared" si="4"/>
        <v>-</v>
      </c>
      <c r="AN47" s="106" t="str">
        <f t="shared" si="5"/>
        <v>답</v>
      </c>
      <c r="AO47" s="66">
        <v>766</v>
      </c>
      <c r="AP47" s="63" t="s">
        <v>107</v>
      </c>
      <c r="AQ47" s="113" t="s">
        <v>105</v>
      </c>
      <c r="AR47" s="114">
        <f t="shared" si="6"/>
        <v>748</v>
      </c>
      <c r="AS47" s="66"/>
      <c r="AT47" s="113"/>
      <c r="AU47" s="113"/>
      <c r="AY47" s="66"/>
    </row>
    <row r="48" spans="1:247" s="35" customFormat="1" ht="19.5" customHeight="1">
      <c r="A48" s="92">
        <v>43</v>
      </c>
      <c r="B48" s="93" t="s">
        <v>756</v>
      </c>
      <c r="C48" s="93" t="s">
        <v>757</v>
      </c>
      <c r="D48" s="93"/>
      <c r="E48" s="93"/>
      <c r="F48" s="101"/>
      <c r="G48" s="101"/>
      <c r="H48" s="93" t="s">
        <v>618</v>
      </c>
      <c r="I48" s="93" t="s">
        <v>63</v>
      </c>
      <c r="J48" s="108">
        <v>79</v>
      </c>
      <c r="K48" s="108">
        <v>79</v>
      </c>
      <c r="L48" s="93" t="s">
        <v>107</v>
      </c>
      <c r="M48" s="93" t="s">
        <v>742</v>
      </c>
      <c r="N48" s="95"/>
      <c r="O48" s="95"/>
      <c r="P48" s="95"/>
      <c r="Q48" s="95" t="s">
        <v>879</v>
      </c>
      <c r="R48" s="59" t="str">
        <f t="shared" si="8"/>
        <v>국유지</v>
      </c>
      <c r="S48" s="60" t="str">
        <f t="shared" si="1"/>
        <v>국유지제</v>
      </c>
      <c r="T48" s="61"/>
      <c r="U48" s="119">
        <f t="shared" si="2"/>
        <v>0</v>
      </c>
      <c r="V48" s="75" t="str">
        <f t="shared" si="3"/>
        <v>ok</v>
      </c>
      <c r="W48" s="61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6" t="s">
        <v>708</v>
      </c>
      <c r="AM48" s="66" t="str">
        <f t="shared" si="4"/>
        <v>-</v>
      </c>
      <c r="AN48" s="106" t="str">
        <f t="shared" si="5"/>
        <v>제</v>
      </c>
      <c r="AO48" s="66">
        <v>79</v>
      </c>
      <c r="AP48" s="66" t="s">
        <v>107</v>
      </c>
      <c r="AQ48" s="113" t="s">
        <v>105</v>
      </c>
      <c r="AR48" s="114">
        <f t="shared" si="6"/>
        <v>0</v>
      </c>
      <c r="AS48" s="66" t="s">
        <v>727</v>
      </c>
      <c r="AT48" s="78">
        <v>75.83</v>
      </c>
      <c r="AU48" s="63"/>
      <c r="AV48" s="63"/>
      <c r="AW48" s="63" t="s">
        <v>729</v>
      </c>
      <c r="AX48" s="63"/>
      <c r="AY48" s="66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3"/>
      <c r="ET48" s="63"/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63"/>
      <c r="FK48" s="63"/>
      <c r="FL48" s="63"/>
      <c r="FM48" s="63"/>
      <c r="FN48" s="63"/>
      <c r="FO48" s="63"/>
      <c r="FP48" s="63"/>
      <c r="FQ48" s="63"/>
      <c r="FR48" s="63"/>
      <c r="FS48" s="63"/>
      <c r="FT48" s="63"/>
      <c r="FU48" s="63"/>
      <c r="FV48" s="63"/>
      <c r="FW48" s="63"/>
      <c r="FX48" s="63"/>
      <c r="FY48" s="63"/>
      <c r="FZ48" s="63"/>
      <c r="GA48" s="63"/>
      <c r="GB48" s="63"/>
      <c r="GC48" s="63"/>
      <c r="GD48" s="63"/>
      <c r="GE48" s="63"/>
      <c r="GF48" s="63"/>
      <c r="GG48" s="63"/>
      <c r="GH48" s="63"/>
      <c r="GI48" s="63"/>
      <c r="GJ48" s="63"/>
      <c r="GK48" s="63"/>
      <c r="GL48" s="63"/>
      <c r="GM48" s="63"/>
      <c r="GN48" s="63"/>
      <c r="GO48" s="63"/>
      <c r="GP48" s="63"/>
      <c r="GQ48" s="63"/>
      <c r="GR48" s="63"/>
      <c r="GS48" s="63"/>
      <c r="GT48" s="63"/>
      <c r="GU48" s="63"/>
      <c r="GV48" s="63"/>
      <c r="GW48" s="63"/>
      <c r="GX48" s="63"/>
      <c r="GY48" s="63"/>
      <c r="GZ48" s="63"/>
      <c r="HA48" s="63"/>
      <c r="HB48" s="63"/>
      <c r="HC48" s="63"/>
      <c r="HD48" s="63"/>
      <c r="HE48" s="63"/>
      <c r="HF48" s="63"/>
      <c r="HG48" s="63"/>
      <c r="HH48" s="63"/>
      <c r="HI48" s="63"/>
      <c r="HJ48" s="63"/>
      <c r="HK48" s="63"/>
      <c r="HL48" s="63"/>
      <c r="HM48" s="63"/>
      <c r="HN48" s="63"/>
      <c r="HO48" s="63"/>
      <c r="HP48" s="63"/>
      <c r="HQ48" s="63"/>
      <c r="HR48" s="63"/>
      <c r="HS48" s="63"/>
      <c r="HT48" s="63"/>
      <c r="HU48" s="63"/>
      <c r="HV48" s="63"/>
      <c r="HW48" s="63"/>
      <c r="HX48" s="63"/>
      <c r="HY48" s="63"/>
      <c r="HZ48" s="63"/>
      <c r="IA48" s="63"/>
      <c r="IB48" s="63"/>
      <c r="IC48" s="63"/>
      <c r="ID48" s="63"/>
      <c r="IE48" s="63"/>
      <c r="IF48" s="63"/>
      <c r="IG48" s="63"/>
      <c r="IH48" s="63"/>
      <c r="II48" s="63"/>
      <c r="IJ48" s="63"/>
      <c r="IK48" s="63"/>
      <c r="IL48" s="63"/>
      <c r="IM48" s="63"/>
    </row>
    <row r="49" spans="1:247" s="35" customFormat="1" ht="19.5" customHeight="1">
      <c r="A49" s="92">
        <v>44</v>
      </c>
      <c r="B49" s="93" t="s">
        <v>756</v>
      </c>
      <c r="C49" s="93" t="s">
        <v>757</v>
      </c>
      <c r="D49" s="93"/>
      <c r="E49" s="93"/>
      <c r="F49" s="101"/>
      <c r="G49" s="101"/>
      <c r="H49" s="93" t="s">
        <v>684</v>
      </c>
      <c r="I49" s="93" t="s">
        <v>29</v>
      </c>
      <c r="J49" s="108">
        <v>373</v>
      </c>
      <c r="K49" s="108">
        <v>8</v>
      </c>
      <c r="L49" s="93">
        <v>397</v>
      </c>
      <c r="M49" s="93" t="s">
        <v>704</v>
      </c>
      <c r="N49" s="93" t="s">
        <v>927</v>
      </c>
      <c r="O49" s="93" t="s">
        <v>928</v>
      </c>
      <c r="P49" s="93"/>
      <c r="Q49" s="93"/>
      <c r="R49" s="59" t="str">
        <f t="shared" si="8"/>
        <v>사유지</v>
      </c>
      <c r="S49" s="60" t="str">
        <f t="shared" si="1"/>
        <v>사유지답</v>
      </c>
      <c r="T49" s="61">
        <f>W49</f>
        <v>21000</v>
      </c>
      <c r="U49" s="119">
        <f t="shared" si="2"/>
        <v>504000</v>
      </c>
      <c r="V49" s="75" t="str">
        <f t="shared" si="3"/>
        <v>ok</v>
      </c>
      <c r="W49" s="61">
        <v>21000</v>
      </c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6" t="s">
        <v>708</v>
      </c>
      <c r="AM49" s="66" t="str">
        <f t="shared" si="4"/>
        <v>-</v>
      </c>
      <c r="AN49" s="106" t="str">
        <f t="shared" si="5"/>
        <v>답</v>
      </c>
      <c r="AO49" s="66">
        <v>373</v>
      </c>
      <c r="AP49" s="63">
        <v>397</v>
      </c>
      <c r="AQ49" s="113" t="s">
        <v>704</v>
      </c>
      <c r="AR49" s="114">
        <f t="shared" si="6"/>
        <v>365</v>
      </c>
      <c r="AS49" s="66"/>
      <c r="AT49" s="113"/>
      <c r="AU49" s="113"/>
      <c r="AV49" s="63"/>
      <c r="AW49" s="63"/>
      <c r="AX49" s="63"/>
      <c r="AY49" s="66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3"/>
      <c r="ES49" s="63"/>
      <c r="ET49" s="63"/>
      <c r="EU49" s="63"/>
      <c r="EV49" s="63"/>
      <c r="EW49" s="63"/>
      <c r="EX49" s="63"/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3"/>
      <c r="FK49" s="63"/>
      <c r="FL49" s="63"/>
      <c r="FM49" s="63"/>
      <c r="FN49" s="63"/>
      <c r="FO49" s="63"/>
      <c r="FP49" s="63"/>
      <c r="FQ49" s="63"/>
      <c r="FR49" s="63"/>
      <c r="FS49" s="63"/>
      <c r="FT49" s="63"/>
      <c r="FU49" s="63"/>
      <c r="FV49" s="63"/>
      <c r="FW49" s="63"/>
      <c r="FX49" s="63"/>
      <c r="FY49" s="63"/>
      <c r="FZ49" s="63"/>
      <c r="GA49" s="63"/>
      <c r="GB49" s="63"/>
      <c r="GC49" s="63"/>
      <c r="GD49" s="63"/>
      <c r="GE49" s="63"/>
      <c r="GF49" s="63"/>
      <c r="GG49" s="63"/>
      <c r="GH49" s="63"/>
      <c r="GI49" s="63"/>
      <c r="GJ49" s="63"/>
      <c r="GK49" s="63"/>
      <c r="GL49" s="63"/>
      <c r="GM49" s="63"/>
      <c r="GN49" s="63"/>
      <c r="GO49" s="63"/>
      <c r="GP49" s="63"/>
      <c r="GQ49" s="63"/>
      <c r="GR49" s="63"/>
      <c r="GS49" s="63"/>
      <c r="GT49" s="63"/>
      <c r="GU49" s="63"/>
      <c r="GV49" s="63"/>
      <c r="GW49" s="63"/>
      <c r="GX49" s="63"/>
      <c r="GY49" s="63"/>
      <c r="GZ49" s="63"/>
      <c r="HA49" s="63"/>
      <c r="HB49" s="63"/>
      <c r="HC49" s="63"/>
      <c r="HD49" s="63"/>
      <c r="HE49" s="63"/>
      <c r="HF49" s="63"/>
      <c r="HG49" s="63"/>
      <c r="HH49" s="63"/>
      <c r="HI49" s="63"/>
      <c r="HJ49" s="63"/>
      <c r="HK49" s="63"/>
      <c r="HL49" s="63"/>
      <c r="HM49" s="63"/>
      <c r="HN49" s="63"/>
      <c r="HO49" s="63"/>
      <c r="HP49" s="63"/>
      <c r="HQ49" s="63"/>
      <c r="HR49" s="63"/>
      <c r="HS49" s="63"/>
      <c r="HT49" s="63"/>
      <c r="HU49" s="63"/>
      <c r="HV49" s="63"/>
      <c r="HW49" s="63"/>
      <c r="HX49" s="63"/>
      <c r="HY49" s="63"/>
      <c r="HZ49" s="63"/>
      <c r="IA49" s="63"/>
      <c r="IB49" s="63"/>
      <c r="IC49" s="63"/>
      <c r="ID49" s="63"/>
      <c r="IE49" s="63"/>
      <c r="IF49" s="63"/>
      <c r="IG49" s="63"/>
      <c r="IH49" s="63"/>
      <c r="II49" s="63"/>
      <c r="IJ49" s="63"/>
      <c r="IK49" s="63"/>
      <c r="IL49" s="63"/>
      <c r="IM49" s="63"/>
    </row>
    <row r="50" spans="1:247" s="35" customFormat="1" ht="19.5" customHeight="1">
      <c r="A50" s="92">
        <v>45</v>
      </c>
      <c r="B50" s="93" t="s">
        <v>756</v>
      </c>
      <c r="C50" s="93" t="s">
        <v>757</v>
      </c>
      <c r="D50" s="93"/>
      <c r="E50" s="93"/>
      <c r="F50" s="101"/>
      <c r="G50" s="101"/>
      <c r="H50" s="93" t="s">
        <v>786</v>
      </c>
      <c r="I50" s="93" t="s">
        <v>92</v>
      </c>
      <c r="J50" s="108">
        <v>5124</v>
      </c>
      <c r="K50" s="108">
        <v>159</v>
      </c>
      <c r="L50" s="93" t="s">
        <v>107</v>
      </c>
      <c r="M50" s="93" t="s">
        <v>913</v>
      </c>
      <c r="N50" s="93"/>
      <c r="O50" s="93"/>
      <c r="P50" s="93"/>
      <c r="Q50" s="93"/>
      <c r="R50" s="59" t="s">
        <v>896</v>
      </c>
      <c r="S50" s="60" t="str">
        <f t="shared" si="1"/>
        <v>국유지임</v>
      </c>
      <c r="T50" s="61">
        <f>W50</f>
        <v>7770</v>
      </c>
      <c r="U50" s="119">
        <f t="shared" si="2"/>
        <v>3706290</v>
      </c>
      <c r="V50" s="75" t="str">
        <f t="shared" si="3"/>
        <v>ok</v>
      </c>
      <c r="W50" s="61">
        <v>7770</v>
      </c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6" t="s">
        <v>708</v>
      </c>
      <c r="AM50" s="66" t="str">
        <f t="shared" si="4"/>
        <v>-</v>
      </c>
      <c r="AN50" s="106" t="str">
        <f t="shared" si="5"/>
        <v>임</v>
      </c>
      <c r="AO50" s="66">
        <v>5124</v>
      </c>
      <c r="AP50" s="63" t="s">
        <v>107</v>
      </c>
      <c r="AQ50" s="113" t="s">
        <v>103</v>
      </c>
      <c r="AR50" s="114">
        <f t="shared" si="6"/>
        <v>4965</v>
      </c>
      <c r="AS50" s="66"/>
      <c r="AT50" s="113"/>
      <c r="AU50" s="113"/>
      <c r="AV50" s="63"/>
      <c r="AW50" s="63"/>
      <c r="AX50" s="63"/>
      <c r="AY50" s="66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</row>
    <row r="51" spans="1:247" s="35" customFormat="1" ht="19.5" customHeight="1">
      <c r="A51" s="92">
        <v>46</v>
      </c>
      <c r="B51" s="93" t="s">
        <v>756</v>
      </c>
      <c r="C51" s="93" t="s">
        <v>757</v>
      </c>
      <c r="D51" s="93"/>
      <c r="E51" s="93"/>
      <c r="F51" s="101"/>
      <c r="G51" s="101"/>
      <c r="H51" s="93" t="s">
        <v>619</v>
      </c>
      <c r="I51" s="93" t="s">
        <v>63</v>
      </c>
      <c r="J51" s="108">
        <v>158</v>
      </c>
      <c r="K51" s="108">
        <v>158</v>
      </c>
      <c r="L51" s="93" t="s">
        <v>107</v>
      </c>
      <c r="M51" s="93" t="s">
        <v>736</v>
      </c>
      <c r="N51" s="95"/>
      <c r="O51" s="95"/>
      <c r="P51" s="95"/>
      <c r="Q51" s="95" t="s">
        <v>879</v>
      </c>
      <c r="R51" s="59" t="str">
        <f t="shared" ref="R51:R82" si="11">IF(LEFT(M51,1)="국", "국유지", "사유지")</f>
        <v>국유지</v>
      </c>
      <c r="S51" s="60" t="str">
        <f t="shared" si="1"/>
        <v>국유지제</v>
      </c>
      <c r="T51" s="61"/>
      <c r="U51" s="119">
        <f t="shared" si="2"/>
        <v>0</v>
      </c>
      <c r="V51" s="75" t="str">
        <f t="shared" si="3"/>
        <v>ok</v>
      </c>
      <c r="W51" s="61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6" t="s">
        <v>708</v>
      </c>
      <c r="AM51" s="66" t="str">
        <f t="shared" si="4"/>
        <v>-</v>
      </c>
      <c r="AN51" s="106" t="str">
        <f t="shared" si="5"/>
        <v>제</v>
      </c>
      <c r="AO51" s="66">
        <v>158</v>
      </c>
      <c r="AP51" s="66" t="s">
        <v>107</v>
      </c>
      <c r="AQ51" s="113" t="s">
        <v>98</v>
      </c>
      <c r="AR51" s="114">
        <f t="shared" si="6"/>
        <v>0</v>
      </c>
      <c r="AS51" s="66" t="s">
        <v>727</v>
      </c>
      <c r="AT51" s="78">
        <v>154.27000000000001</v>
      </c>
      <c r="AU51" s="63"/>
      <c r="AV51" s="63"/>
      <c r="AW51" s="63" t="s">
        <v>729</v>
      </c>
      <c r="AX51" s="63"/>
      <c r="AY51" s="66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  <c r="IM51" s="63"/>
    </row>
    <row r="52" spans="1:247" s="35" customFormat="1" ht="19.5" customHeight="1">
      <c r="A52" s="92">
        <v>47</v>
      </c>
      <c r="B52" s="93" t="s">
        <v>756</v>
      </c>
      <c r="C52" s="93" t="s">
        <v>757</v>
      </c>
      <c r="D52" s="93"/>
      <c r="E52" s="93"/>
      <c r="F52" s="101"/>
      <c r="G52" s="101"/>
      <c r="H52" s="93" t="s">
        <v>843</v>
      </c>
      <c r="I52" s="93" t="s">
        <v>29</v>
      </c>
      <c r="J52" s="108">
        <v>2247</v>
      </c>
      <c r="K52" s="108">
        <v>35</v>
      </c>
      <c r="L52" s="93">
        <v>397</v>
      </c>
      <c r="M52" s="93" t="s">
        <v>705</v>
      </c>
      <c r="N52" s="93" t="s">
        <v>927</v>
      </c>
      <c r="O52" s="93" t="s">
        <v>929</v>
      </c>
      <c r="P52" s="93"/>
      <c r="Q52" s="93"/>
      <c r="R52" s="59" t="str">
        <f t="shared" si="11"/>
        <v>사유지</v>
      </c>
      <c r="S52" s="60" t="str">
        <f t="shared" si="1"/>
        <v>사유지답</v>
      </c>
      <c r="T52" s="61">
        <f t="shared" ref="T52:T53" si="12">W52</f>
        <v>21000</v>
      </c>
      <c r="U52" s="119">
        <f t="shared" si="2"/>
        <v>2205000</v>
      </c>
      <c r="V52" s="75" t="str">
        <f t="shared" si="3"/>
        <v>ok</v>
      </c>
      <c r="W52" s="61">
        <v>21000</v>
      </c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6" t="s">
        <v>708</v>
      </c>
      <c r="AM52" s="66" t="str">
        <f t="shared" si="4"/>
        <v>-</v>
      </c>
      <c r="AN52" s="106" t="str">
        <f t="shared" si="5"/>
        <v>답</v>
      </c>
      <c r="AO52" s="66">
        <v>2247</v>
      </c>
      <c r="AP52" s="63">
        <v>397</v>
      </c>
      <c r="AQ52" s="113" t="s">
        <v>705</v>
      </c>
      <c r="AR52" s="114">
        <f t="shared" si="6"/>
        <v>2212</v>
      </c>
      <c r="AS52" s="66"/>
      <c r="AT52" s="113"/>
      <c r="AU52" s="113"/>
      <c r="AV52" s="63"/>
      <c r="AW52" s="63"/>
      <c r="AX52" s="63"/>
      <c r="AY52" s="66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3"/>
      <c r="ET52" s="63"/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3"/>
      <c r="FF52" s="63"/>
      <c r="FG52" s="63"/>
      <c r="FH52" s="63"/>
      <c r="FI52" s="63"/>
      <c r="FJ52" s="63"/>
      <c r="FK52" s="63"/>
      <c r="FL52" s="63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3"/>
      <c r="GC52" s="63"/>
      <c r="GD52" s="63"/>
      <c r="GE52" s="63"/>
      <c r="GF52" s="63"/>
      <c r="GG52" s="63"/>
      <c r="GH52" s="63"/>
      <c r="GI52" s="63"/>
      <c r="GJ52" s="63"/>
      <c r="GK52" s="63"/>
      <c r="GL52" s="63"/>
      <c r="GM52" s="63"/>
      <c r="GN52" s="63"/>
      <c r="GO52" s="63"/>
      <c r="GP52" s="63"/>
      <c r="GQ52" s="63"/>
      <c r="GR52" s="63"/>
      <c r="GS52" s="63"/>
      <c r="GT52" s="63"/>
      <c r="GU52" s="63"/>
      <c r="GV52" s="63"/>
      <c r="GW52" s="63"/>
      <c r="GX52" s="63"/>
      <c r="GY52" s="63"/>
      <c r="GZ52" s="63"/>
      <c r="HA52" s="63"/>
      <c r="HB52" s="63"/>
      <c r="HC52" s="63"/>
      <c r="HD52" s="63"/>
      <c r="HE52" s="63"/>
      <c r="HF52" s="63"/>
      <c r="HG52" s="63"/>
      <c r="HH52" s="63"/>
      <c r="HI52" s="63"/>
      <c r="HJ52" s="63"/>
      <c r="HK52" s="63"/>
      <c r="HL52" s="63"/>
      <c r="HM52" s="63"/>
      <c r="HN52" s="63"/>
      <c r="HO52" s="63"/>
      <c r="HP52" s="63"/>
      <c r="HQ52" s="63"/>
      <c r="HR52" s="63"/>
      <c r="HS52" s="63"/>
      <c r="HT52" s="63"/>
      <c r="HU52" s="63"/>
      <c r="HV52" s="63"/>
      <c r="HW52" s="63"/>
      <c r="HX52" s="63"/>
      <c r="HY52" s="63"/>
      <c r="HZ52" s="63"/>
      <c r="IA52" s="63"/>
      <c r="IB52" s="63"/>
      <c r="IC52" s="63"/>
      <c r="ID52" s="63"/>
      <c r="IE52" s="63"/>
      <c r="IF52" s="63"/>
      <c r="IG52" s="63"/>
      <c r="IH52" s="63"/>
      <c r="II52" s="63"/>
      <c r="IJ52" s="63"/>
      <c r="IK52" s="63"/>
      <c r="IL52" s="63"/>
      <c r="IM52" s="63"/>
    </row>
    <row r="53" spans="1:247" s="35" customFormat="1" ht="19.5" customHeight="1">
      <c r="A53" s="92">
        <v>48</v>
      </c>
      <c r="B53" s="93" t="s">
        <v>756</v>
      </c>
      <c r="C53" s="93" t="s">
        <v>757</v>
      </c>
      <c r="D53" s="93"/>
      <c r="E53" s="93"/>
      <c r="F53" s="101"/>
      <c r="G53" s="101"/>
      <c r="H53" s="93" t="s">
        <v>686</v>
      </c>
      <c r="I53" s="93" t="s">
        <v>29</v>
      </c>
      <c r="J53" s="108">
        <v>449</v>
      </c>
      <c r="K53" s="108">
        <v>6</v>
      </c>
      <c r="L53" s="93" t="s">
        <v>699</v>
      </c>
      <c r="M53" s="93" t="s">
        <v>128</v>
      </c>
      <c r="N53" s="93" t="s">
        <v>930</v>
      </c>
      <c r="O53" s="93" t="s">
        <v>931</v>
      </c>
      <c r="P53" s="93"/>
      <c r="Q53" s="93"/>
      <c r="R53" s="59" t="str">
        <f t="shared" si="11"/>
        <v>사유지</v>
      </c>
      <c r="S53" s="60" t="str">
        <f t="shared" si="1"/>
        <v>사유지답</v>
      </c>
      <c r="T53" s="61">
        <f t="shared" si="12"/>
        <v>21000</v>
      </c>
      <c r="U53" s="119">
        <f t="shared" si="2"/>
        <v>378000</v>
      </c>
      <c r="V53" s="75" t="str">
        <f t="shared" si="3"/>
        <v>ok</v>
      </c>
      <c r="W53" s="61">
        <v>21000</v>
      </c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6" t="s">
        <v>708</v>
      </c>
      <c r="AM53" s="66" t="str">
        <f t="shared" si="4"/>
        <v>-</v>
      </c>
      <c r="AN53" s="106" t="str">
        <f t="shared" si="5"/>
        <v>답</v>
      </c>
      <c r="AO53" s="66">
        <v>449</v>
      </c>
      <c r="AP53" s="63" t="s">
        <v>699</v>
      </c>
      <c r="AQ53" s="113" t="s">
        <v>128</v>
      </c>
      <c r="AR53" s="114">
        <f t="shared" si="6"/>
        <v>443</v>
      </c>
      <c r="AS53" s="66"/>
      <c r="AT53" s="113"/>
      <c r="AU53" s="113"/>
      <c r="AV53" s="63"/>
      <c r="AW53" s="63"/>
      <c r="AX53" s="63"/>
      <c r="AY53" s="66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  <c r="IM53" s="63"/>
    </row>
    <row r="54" spans="1:247" s="35" customFormat="1" ht="19.5" customHeight="1">
      <c r="A54" s="92">
        <v>49</v>
      </c>
      <c r="B54" s="93" t="s">
        <v>756</v>
      </c>
      <c r="C54" s="93" t="s">
        <v>757</v>
      </c>
      <c r="D54" s="93"/>
      <c r="E54" s="93"/>
      <c r="F54" s="101"/>
      <c r="G54" s="101"/>
      <c r="H54" s="93" t="s">
        <v>620</v>
      </c>
      <c r="I54" s="93" t="s">
        <v>63</v>
      </c>
      <c r="J54" s="108">
        <v>65</v>
      </c>
      <c r="K54" s="108">
        <v>65</v>
      </c>
      <c r="L54" s="93" t="s">
        <v>107</v>
      </c>
      <c r="M54" s="93" t="s">
        <v>742</v>
      </c>
      <c r="N54" s="95"/>
      <c r="O54" s="95"/>
      <c r="P54" s="95"/>
      <c r="Q54" s="95" t="s">
        <v>879</v>
      </c>
      <c r="R54" s="59" t="str">
        <f t="shared" si="11"/>
        <v>국유지</v>
      </c>
      <c r="S54" s="60" t="str">
        <f t="shared" si="1"/>
        <v>국유지제</v>
      </c>
      <c r="T54" s="61"/>
      <c r="U54" s="119">
        <f t="shared" si="2"/>
        <v>0</v>
      </c>
      <c r="V54" s="75" t="str">
        <f t="shared" si="3"/>
        <v>ok</v>
      </c>
      <c r="W54" s="61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6" t="s">
        <v>708</v>
      </c>
      <c r="AM54" s="66" t="str">
        <f t="shared" si="4"/>
        <v>-</v>
      </c>
      <c r="AN54" s="106" t="str">
        <f t="shared" si="5"/>
        <v>제</v>
      </c>
      <c r="AO54" s="66">
        <v>65</v>
      </c>
      <c r="AP54" s="66" t="s">
        <v>107</v>
      </c>
      <c r="AQ54" s="113" t="s">
        <v>105</v>
      </c>
      <c r="AR54" s="114">
        <f t="shared" si="6"/>
        <v>0</v>
      </c>
      <c r="AS54" s="66" t="s">
        <v>712</v>
      </c>
      <c r="AT54" s="78">
        <v>64.42</v>
      </c>
      <c r="AU54" s="63"/>
      <c r="AV54" s="63"/>
      <c r="AW54" s="63" t="s">
        <v>729</v>
      </c>
      <c r="AX54" s="63"/>
      <c r="AY54" s="66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  <c r="IM54" s="63"/>
    </row>
    <row r="55" spans="1:247" s="35" customFormat="1" ht="19.5" customHeight="1">
      <c r="A55" s="92">
        <v>50</v>
      </c>
      <c r="B55" s="93" t="s">
        <v>756</v>
      </c>
      <c r="C55" s="93" t="s">
        <v>757</v>
      </c>
      <c r="D55" s="93"/>
      <c r="E55" s="93"/>
      <c r="F55" s="101"/>
      <c r="G55" s="101"/>
      <c r="H55" s="93" t="s">
        <v>687</v>
      </c>
      <c r="I55" s="93" t="s">
        <v>29</v>
      </c>
      <c r="J55" s="108">
        <v>466</v>
      </c>
      <c r="K55" s="108">
        <v>6</v>
      </c>
      <c r="L55" s="93" t="s">
        <v>699</v>
      </c>
      <c r="M55" s="93" t="s">
        <v>128</v>
      </c>
      <c r="N55" s="93" t="s">
        <v>930</v>
      </c>
      <c r="O55" s="93" t="s">
        <v>931</v>
      </c>
      <c r="P55" s="93"/>
      <c r="Q55" s="93"/>
      <c r="R55" s="59" t="str">
        <f t="shared" si="11"/>
        <v>사유지</v>
      </c>
      <c r="S55" s="60" t="str">
        <f t="shared" si="1"/>
        <v>사유지답</v>
      </c>
      <c r="T55" s="61">
        <f>W55</f>
        <v>21000</v>
      </c>
      <c r="U55" s="119">
        <f t="shared" si="2"/>
        <v>378000</v>
      </c>
      <c r="V55" s="75" t="str">
        <f t="shared" si="3"/>
        <v>ok</v>
      </c>
      <c r="W55" s="61">
        <v>21000</v>
      </c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6" t="s">
        <v>708</v>
      </c>
      <c r="AM55" s="66" t="str">
        <f t="shared" si="4"/>
        <v>-</v>
      </c>
      <c r="AN55" s="106" t="str">
        <f t="shared" si="5"/>
        <v>답</v>
      </c>
      <c r="AO55" s="66">
        <v>466</v>
      </c>
      <c r="AP55" s="63" t="s">
        <v>699</v>
      </c>
      <c r="AQ55" s="113" t="s">
        <v>128</v>
      </c>
      <c r="AR55" s="114">
        <f t="shared" si="6"/>
        <v>460</v>
      </c>
      <c r="AS55" s="66"/>
      <c r="AT55" s="113"/>
      <c r="AU55" s="113"/>
      <c r="AV55" s="63"/>
      <c r="AW55" s="63"/>
      <c r="AX55" s="63"/>
      <c r="AY55" s="66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</row>
    <row r="56" spans="1:247" s="35" customFormat="1" ht="19.5" customHeight="1">
      <c r="A56" s="92">
        <v>51</v>
      </c>
      <c r="B56" s="93" t="s">
        <v>756</v>
      </c>
      <c r="C56" s="93" t="s">
        <v>757</v>
      </c>
      <c r="D56" s="93"/>
      <c r="E56" s="93"/>
      <c r="F56" s="101"/>
      <c r="G56" s="101"/>
      <c r="H56" s="93" t="s">
        <v>621</v>
      </c>
      <c r="I56" s="93" t="s">
        <v>63</v>
      </c>
      <c r="J56" s="108">
        <v>65</v>
      </c>
      <c r="K56" s="108">
        <v>65</v>
      </c>
      <c r="L56" s="93" t="s">
        <v>107</v>
      </c>
      <c r="M56" s="93" t="s">
        <v>736</v>
      </c>
      <c r="N56" s="95"/>
      <c r="O56" s="95"/>
      <c r="P56" s="95"/>
      <c r="Q56" s="95" t="s">
        <v>879</v>
      </c>
      <c r="R56" s="59" t="str">
        <f t="shared" si="11"/>
        <v>국유지</v>
      </c>
      <c r="S56" s="60" t="str">
        <f t="shared" si="1"/>
        <v>국유지제</v>
      </c>
      <c r="T56" s="61"/>
      <c r="U56" s="119">
        <f t="shared" si="2"/>
        <v>0</v>
      </c>
      <c r="V56" s="75" t="str">
        <f t="shared" si="3"/>
        <v>ok</v>
      </c>
      <c r="W56" s="61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6" t="s">
        <v>708</v>
      </c>
      <c r="AM56" s="66" t="str">
        <f t="shared" si="4"/>
        <v>-</v>
      </c>
      <c r="AN56" s="106" t="str">
        <f t="shared" si="5"/>
        <v>제</v>
      </c>
      <c r="AO56" s="66">
        <v>65</v>
      </c>
      <c r="AP56" s="66" t="s">
        <v>107</v>
      </c>
      <c r="AQ56" s="113" t="s">
        <v>98</v>
      </c>
      <c r="AR56" s="114">
        <f t="shared" si="6"/>
        <v>0</v>
      </c>
      <c r="AS56" s="66"/>
      <c r="AT56" s="78"/>
      <c r="AU56" s="63"/>
      <c r="AV56" s="63"/>
      <c r="AW56" s="63"/>
      <c r="AX56" s="63"/>
      <c r="AY56" s="66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</row>
    <row r="57" spans="1:247" s="63" customFormat="1" ht="19.5" customHeight="1">
      <c r="A57" s="92">
        <v>52</v>
      </c>
      <c r="B57" s="93" t="s">
        <v>756</v>
      </c>
      <c r="C57" s="93" t="s">
        <v>757</v>
      </c>
      <c r="D57" s="93"/>
      <c r="E57" s="93"/>
      <c r="F57" s="101"/>
      <c r="G57" s="101"/>
      <c r="H57" s="93" t="s">
        <v>844</v>
      </c>
      <c r="I57" s="93" t="s">
        <v>29</v>
      </c>
      <c r="J57" s="108">
        <v>1772</v>
      </c>
      <c r="K57" s="108">
        <v>7</v>
      </c>
      <c r="L57" s="93" t="s">
        <v>699</v>
      </c>
      <c r="M57" s="93" t="s">
        <v>128</v>
      </c>
      <c r="N57" s="93" t="s">
        <v>930</v>
      </c>
      <c r="O57" s="93" t="s">
        <v>931</v>
      </c>
      <c r="P57" s="93"/>
      <c r="Q57" s="93"/>
      <c r="R57" s="59" t="str">
        <f t="shared" si="11"/>
        <v>사유지</v>
      </c>
      <c r="S57" s="60" t="str">
        <f t="shared" si="1"/>
        <v>사유지답</v>
      </c>
      <c r="T57" s="61">
        <f>W57</f>
        <v>21000</v>
      </c>
      <c r="U57" s="119">
        <f t="shared" si="2"/>
        <v>441000</v>
      </c>
      <c r="V57" s="75" t="str">
        <f t="shared" si="3"/>
        <v>ok</v>
      </c>
      <c r="W57" s="61">
        <v>21000</v>
      </c>
      <c r="AL57" s="66" t="s">
        <v>708</v>
      </c>
      <c r="AM57" s="66" t="str">
        <f t="shared" si="4"/>
        <v>-</v>
      </c>
      <c r="AN57" s="106" t="str">
        <f t="shared" si="5"/>
        <v>답</v>
      </c>
      <c r="AO57" s="66">
        <v>1772</v>
      </c>
      <c r="AP57" s="63" t="s">
        <v>699</v>
      </c>
      <c r="AQ57" s="113" t="s">
        <v>128</v>
      </c>
      <c r="AR57" s="114">
        <f t="shared" si="6"/>
        <v>1765</v>
      </c>
      <c r="AS57" s="66"/>
      <c r="AT57" s="113"/>
      <c r="AU57" s="113"/>
      <c r="AY57" s="66"/>
    </row>
    <row r="58" spans="1:247" s="63" customFormat="1" ht="19.5" customHeight="1">
      <c r="A58" s="92">
        <v>53</v>
      </c>
      <c r="B58" s="93" t="s">
        <v>756</v>
      </c>
      <c r="C58" s="93" t="s">
        <v>758</v>
      </c>
      <c r="D58" s="93" t="s">
        <v>759</v>
      </c>
      <c r="E58" s="93"/>
      <c r="F58" s="101"/>
      <c r="G58" s="101"/>
      <c r="H58" s="93" t="s">
        <v>280</v>
      </c>
      <c r="I58" s="93" t="s">
        <v>63</v>
      </c>
      <c r="J58" s="108">
        <v>632</v>
      </c>
      <c r="K58" s="108">
        <v>632</v>
      </c>
      <c r="L58" s="93" t="s">
        <v>107</v>
      </c>
      <c r="M58" s="93" t="s">
        <v>736</v>
      </c>
      <c r="N58" s="95"/>
      <c r="O58" s="95"/>
      <c r="P58" s="95"/>
      <c r="Q58" s="95" t="s">
        <v>879</v>
      </c>
      <c r="R58" s="59" t="str">
        <f t="shared" si="11"/>
        <v>국유지</v>
      </c>
      <c r="S58" s="60" t="str">
        <f t="shared" si="1"/>
        <v>국유지제</v>
      </c>
      <c r="T58" s="61"/>
      <c r="U58" s="119">
        <f t="shared" si="2"/>
        <v>0</v>
      </c>
      <c r="V58" s="75" t="str">
        <f t="shared" si="3"/>
        <v>ok</v>
      </c>
      <c r="W58" s="61"/>
      <c r="AL58" s="63" t="s">
        <v>709</v>
      </c>
      <c r="AM58" s="66" t="str">
        <f t="shared" si="4"/>
        <v>-</v>
      </c>
      <c r="AN58" s="106" t="str">
        <f t="shared" si="5"/>
        <v>제</v>
      </c>
      <c r="AO58" s="117">
        <v>632</v>
      </c>
      <c r="AP58" s="117" t="s">
        <v>107</v>
      </c>
      <c r="AQ58" s="117" t="s">
        <v>98</v>
      </c>
      <c r="AR58" s="114">
        <f t="shared" si="6"/>
        <v>0</v>
      </c>
      <c r="AS58" s="66"/>
      <c r="AT58" s="78"/>
      <c r="AY58" s="66"/>
    </row>
    <row r="59" spans="1:247" s="63" customFormat="1" ht="19.5" customHeight="1">
      <c r="A59" s="92">
        <v>54</v>
      </c>
      <c r="B59" s="93" t="s">
        <v>756</v>
      </c>
      <c r="C59" s="93" t="s">
        <v>758</v>
      </c>
      <c r="D59" s="93" t="s">
        <v>759</v>
      </c>
      <c r="E59" s="93"/>
      <c r="F59" s="101"/>
      <c r="G59" s="101"/>
      <c r="H59" s="93" t="s">
        <v>281</v>
      </c>
      <c r="I59" s="93" t="s">
        <v>65</v>
      </c>
      <c r="J59" s="108">
        <v>2218</v>
      </c>
      <c r="K59" s="108">
        <v>344</v>
      </c>
      <c r="L59" s="93" t="s">
        <v>205</v>
      </c>
      <c r="M59" s="93" t="s">
        <v>915</v>
      </c>
      <c r="N59" s="95" t="s">
        <v>934</v>
      </c>
      <c r="O59" s="95" t="s">
        <v>931</v>
      </c>
      <c r="P59" s="95"/>
      <c r="Q59" s="95"/>
      <c r="R59" s="59" t="str">
        <f t="shared" si="11"/>
        <v>사유지</v>
      </c>
      <c r="S59" s="60" t="str">
        <f t="shared" si="1"/>
        <v>사유지전</v>
      </c>
      <c r="T59" s="61">
        <f t="shared" ref="T59:T62" si="13">W59</f>
        <v>28200</v>
      </c>
      <c r="U59" s="119">
        <f>$U$4*K59*T59</f>
        <v>29102400</v>
      </c>
      <c r="V59" s="75" t="str">
        <f t="shared" si="3"/>
        <v>ok</v>
      </c>
      <c r="W59" s="61">
        <v>28200</v>
      </c>
      <c r="AL59" s="63" t="s">
        <v>709</v>
      </c>
      <c r="AM59" s="66" t="str">
        <f t="shared" si="4"/>
        <v>-</v>
      </c>
      <c r="AN59" s="106" t="str">
        <f t="shared" si="5"/>
        <v>전</v>
      </c>
      <c r="AO59" s="117">
        <v>2218</v>
      </c>
      <c r="AP59" s="117" t="s">
        <v>205</v>
      </c>
      <c r="AQ59" s="117" t="s">
        <v>128</v>
      </c>
      <c r="AR59" s="114">
        <f t="shared" si="6"/>
        <v>1874</v>
      </c>
      <c r="AS59" s="66"/>
      <c r="AT59" s="78"/>
      <c r="AW59" s="118" t="s">
        <v>731</v>
      </c>
      <c r="AY59" s="66"/>
    </row>
    <row r="60" spans="1:247" s="63" customFormat="1" ht="19.5" customHeight="1">
      <c r="A60" s="92">
        <v>55</v>
      </c>
      <c r="B60" s="93" t="s">
        <v>756</v>
      </c>
      <c r="C60" s="93" t="s">
        <v>758</v>
      </c>
      <c r="D60" s="93" t="s">
        <v>759</v>
      </c>
      <c r="E60" s="93"/>
      <c r="F60" s="101"/>
      <c r="G60" s="101"/>
      <c r="H60" s="93" t="s">
        <v>845</v>
      </c>
      <c r="I60" s="93" t="s">
        <v>732</v>
      </c>
      <c r="J60" s="108">
        <v>603</v>
      </c>
      <c r="K60" s="108">
        <v>7</v>
      </c>
      <c r="L60" s="93" t="s">
        <v>735</v>
      </c>
      <c r="M60" s="93" t="s">
        <v>734</v>
      </c>
      <c r="N60" s="93" t="s">
        <v>934</v>
      </c>
      <c r="O60" s="93" t="s">
        <v>931</v>
      </c>
      <c r="P60" s="93"/>
      <c r="Q60" s="93"/>
      <c r="R60" s="59" t="str">
        <f t="shared" si="11"/>
        <v>사유지</v>
      </c>
      <c r="S60" s="60" t="str">
        <f t="shared" si="1"/>
        <v>사유지대</v>
      </c>
      <c r="T60" s="61">
        <f t="shared" si="13"/>
        <v>38300</v>
      </c>
      <c r="U60" s="119">
        <f t="shared" si="2"/>
        <v>804300</v>
      </c>
      <c r="V60" s="75" t="str">
        <f t="shared" si="3"/>
        <v>ok</v>
      </c>
      <c r="W60" s="61">
        <v>38300</v>
      </c>
      <c r="AM60" s="63" t="str">
        <f t="shared" si="4"/>
        <v>-</v>
      </c>
      <c r="AN60" s="63" t="str">
        <f t="shared" si="5"/>
        <v>대</v>
      </c>
      <c r="AQ60" s="116"/>
      <c r="AR60" s="114">
        <f t="shared" si="6"/>
        <v>596</v>
      </c>
      <c r="AY60" s="66"/>
    </row>
    <row r="61" spans="1:247" s="63" customFormat="1" ht="19.5" customHeight="1">
      <c r="A61" s="92">
        <v>56</v>
      </c>
      <c r="B61" s="93" t="s">
        <v>856</v>
      </c>
      <c r="C61" s="93" t="s">
        <v>857</v>
      </c>
      <c r="D61" s="93" t="s">
        <v>580</v>
      </c>
      <c r="E61" s="93"/>
      <c r="F61" s="101"/>
      <c r="G61" s="101"/>
      <c r="H61" s="93" t="s">
        <v>880</v>
      </c>
      <c r="I61" s="93" t="s">
        <v>881</v>
      </c>
      <c r="J61" s="108">
        <v>382</v>
      </c>
      <c r="K61" s="108">
        <v>46</v>
      </c>
      <c r="L61" s="93" t="s">
        <v>886</v>
      </c>
      <c r="M61" s="93" t="s">
        <v>887</v>
      </c>
      <c r="N61" s="93" t="s">
        <v>886</v>
      </c>
      <c r="O61" s="93" t="s">
        <v>887</v>
      </c>
      <c r="P61" s="95" t="s">
        <v>1113</v>
      </c>
      <c r="Q61" s="95"/>
      <c r="R61" s="59" t="str">
        <f t="shared" si="11"/>
        <v>사유지</v>
      </c>
      <c r="S61" s="60" t="str">
        <f t="shared" si="1"/>
        <v>사유지전</v>
      </c>
      <c r="T61" s="61">
        <f t="shared" si="13"/>
        <v>27100</v>
      </c>
      <c r="U61" s="119">
        <f t="shared" si="2"/>
        <v>3739800</v>
      </c>
      <c r="V61" s="75" t="str">
        <f t="shared" si="3"/>
        <v>ok</v>
      </c>
      <c r="W61" s="61">
        <v>27100</v>
      </c>
      <c r="AL61" s="63" t="s">
        <v>709</v>
      </c>
      <c r="AM61" s="66" t="str">
        <f t="shared" si="4"/>
        <v>-</v>
      </c>
      <c r="AN61" s="106" t="str">
        <f t="shared" si="5"/>
        <v>전</v>
      </c>
      <c r="AO61" s="117"/>
      <c r="AP61" s="117"/>
      <c r="AQ61" s="117"/>
      <c r="AR61" s="114">
        <f t="shared" si="6"/>
        <v>336</v>
      </c>
      <c r="AS61" s="66"/>
      <c r="AT61" s="78"/>
      <c r="AY61" s="66"/>
    </row>
    <row r="62" spans="1:247" s="63" customFormat="1" ht="19.5" customHeight="1">
      <c r="A62" s="92">
        <v>57</v>
      </c>
      <c r="B62" s="93" t="s">
        <v>756</v>
      </c>
      <c r="C62" s="93" t="s">
        <v>758</v>
      </c>
      <c r="D62" s="93" t="s">
        <v>759</v>
      </c>
      <c r="E62" s="93"/>
      <c r="F62" s="101"/>
      <c r="G62" s="101"/>
      <c r="H62" s="93" t="s">
        <v>283</v>
      </c>
      <c r="I62" s="93" t="s">
        <v>71</v>
      </c>
      <c r="J62" s="108">
        <v>826</v>
      </c>
      <c r="K62" s="108">
        <v>299</v>
      </c>
      <c r="L62" s="93" t="s">
        <v>206</v>
      </c>
      <c r="M62" s="93" t="s">
        <v>916</v>
      </c>
      <c r="N62" s="93" t="s">
        <v>206</v>
      </c>
      <c r="O62" s="95" t="s">
        <v>935</v>
      </c>
      <c r="P62" s="95" t="s">
        <v>925</v>
      </c>
      <c r="Q62" s="95"/>
      <c r="R62" s="59" t="str">
        <f t="shared" si="11"/>
        <v>사유지</v>
      </c>
      <c r="S62" s="60" t="str">
        <f t="shared" si="1"/>
        <v>사유지대</v>
      </c>
      <c r="T62" s="61">
        <f t="shared" si="13"/>
        <v>39400</v>
      </c>
      <c r="U62" s="119">
        <f t="shared" si="2"/>
        <v>35341800</v>
      </c>
      <c r="V62" s="75" t="str">
        <f t="shared" si="3"/>
        <v>ok</v>
      </c>
      <c r="W62" s="61">
        <v>39400</v>
      </c>
      <c r="AL62" s="63" t="s">
        <v>709</v>
      </c>
      <c r="AM62" s="66" t="str">
        <f t="shared" si="4"/>
        <v>-</v>
      </c>
      <c r="AN62" s="106" t="str">
        <f t="shared" si="5"/>
        <v>대</v>
      </c>
      <c r="AO62" s="117">
        <v>826</v>
      </c>
      <c r="AP62" s="117" t="s">
        <v>206</v>
      </c>
      <c r="AQ62" s="117" t="s">
        <v>129</v>
      </c>
      <c r="AR62" s="114">
        <f t="shared" si="6"/>
        <v>527</v>
      </c>
      <c r="AS62" s="66"/>
      <c r="AT62" s="78"/>
      <c r="AY62" s="66"/>
    </row>
    <row r="63" spans="1:247" s="63" customFormat="1" ht="19.5" customHeight="1">
      <c r="A63" s="92">
        <v>58</v>
      </c>
      <c r="B63" s="93" t="s">
        <v>756</v>
      </c>
      <c r="C63" s="93" t="s">
        <v>758</v>
      </c>
      <c r="D63" s="93" t="s">
        <v>759</v>
      </c>
      <c r="E63" s="93"/>
      <c r="F63" s="101"/>
      <c r="G63" s="101"/>
      <c r="H63" s="93" t="s">
        <v>284</v>
      </c>
      <c r="I63" s="93" t="s">
        <v>63</v>
      </c>
      <c r="J63" s="108">
        <v>2715</v>
      </c>
      <c r="K63" s="108">
        <v>2664</v>
      </c>
      <c r="L63" s="93" t="s">
        <v>107</v>
      </c>
      <c r="M63" s="93" t="s">
        <v>736</v>
      </c>
      <c r="N63" s="95"/>
      <c r="O63" s="95"/>
      <c r="P63" s="95"/>
      <c r="Q63" s="95"/>
      <c r="R63" s="59" t="str">
        <f t="shared" si="11"/>
        <v>국유지</v>
      </c>
      <c r="S63" s="60" t="str">
        <f t="shared" si="1"/>
        <v>국유지제</v>
      </c>
      <c r="T63" s="61"/>
      <c r="U63" s="119">
        <f t="shared" si="2"/>
        <v>0</v>
      </c>
      <c r="V63" s="75" t="str">
        <f t="shared" si="3"/>
        <v>ok</v>
      </c>
      <c r="W63" s="61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 t="s">
        <v>709</v>
      </c>
      <c r="AM63" s="75" t="str">
        <f t="shared" si="4"/>
        <v>-</v>
      </c>
      <c r="AN63" s="68" t="str">
        <f t="shared" si="5"/>
        <v>제</v>
      </c>
      <c r="AO63" s="88">
        <v>2715</v>
      </c>
      <c r="AP63" s="88" t="s">
        <v>107</v>
      </c>
      <c r="AQ63" s="88" t="s">
        <v>98</v>
      </c>
      <c r="AR63" s="85">
        <f t="shared" si="6"/>
        <v>51</v>
      </c>
      <c r="AS63" s="75" t="s">
        <v>722</v>
      </c>
      <c r="AT63" s="76">
        <v>2683.51</v>
      </c>
      <c r="AU63" s="35"/>
      <c r="AV63" s="35"/>
      <c r="AW63" s="35" t="s">
        <v>729</v>
      </c>
      <c r="AX63" s="35"/>
      <c r="AY63" s="7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</row>
    <row r="64" spans="1:247" s="35" customFormat="1" ht="19.5" customHeight="1">
      <c r="A64" s="92">
        <v>59</v>
      </c>
      <c r="B64" s="93" t="s">
        <v>756</v>
      </c>
      <c r="C64" s="93" t="s">
        <v>758</v>
      </c>
      <c r="D64" s="93" t="s">
        <v>759</v>
      </c>
      <c r="E64" s="93"/>
      <c r="F64" s="101"/>
      <c r="G64" s="101"/>
      <c r="H64" s="93" t="s">
        <v>285</v>
      </c>
      <c r="I64" s="93" t="s">
        <v>72</v>
      </c>
      <c r="J64" s="108">
        <v>495</v>
      </c>
      <c r="K64" s="108">
        <v>84</v>
      </c>
      <c r="L64" s="93">
        <v>244</v>
      </c>
      <c r="M64" s="93" t="s">
        <v>106</v>
      </c>
      <c r="N64" s="95" t="s">
        <v>936</v>
      </c>
      <c r="O64" s="95" t="s">
        <v>937</v>
      </c>
      <c r="P64" s="95"/>
      <c r="Q64" s="95"/>
      <c r="R64" s="59" t="str">
        <f t="shared" si="11"/>
        <v>사유지</v>
      </c>
      <c r="S64" s="60" t="str">
        <f t="shared" si="1"/>
        <v>사유지창</v>
      </c>
      <c r="T64" s="61">
        <f t="shared" ref="T64:T68" si="14">W64</f>
        <v>39400</v>
      </c>
      <c r="U64" s="119">
        <f t="shared" si="2"/>
        <v>9928800</v>
      </c>
      <c r="V64" s="75" t="str">
        <f t="shared" si="3"/>
        <v>ok</v>
      </c>
      <c r="W64" s="61">
        <v>39400</v>
      </c>
      <c r="AL64" s="35" t="s">
        <v>709</v>
      </c>
      <c r="AM64" s="75" t="str">
        <f t="shared" si="4"/>
        <v>-</v>
      </c>
      <c r="AN64" s="68" t="str">
        <f t="shared" si="5"/>
        <v>창</v>
      </c>
      <c r="AO64" s="88">
        <v>495</v>
      </c>
      <c r="AP64" s="88">
        <v>244</v>
      </c>
      <c r="AQ64" s="88" t="s">
        <v>106</v>
      </c>
      <c r="AR64" s="85">
        <f t="shared" si="6"/>
        <v>411</v>
      </c>
      <c r="AS64" s="75"/>
      <c r="AT64" s="76"/>
      <c r="AY64" s="75"/>
    </row>
    <row r="65" spans="1:247" s="35" customFormat="1" ht="19.5" customHeight="1">
      <c r="A65" s="92">
        <v>60</v>
      </c>
      <c r="B65" s="93" t="s">
        <v>756</v>
      </c>
      <c r="C65" s="93" t="s">
        <v>758</v>
      </c>
      <c r="D65" s="93" t="s">
        <v>759</v>
      </c>
      <c r="E65" s="93"/>
      <c r="F65" s="101"/>
      <c r="G65" s="101"/>
      <c r="H65" s="93" t="s">
        <v>286</v>
      </c>
      <c r="I65" s="93" t="s">
        <v>73</v>
      </c>
      <c r="J65" s="108">
        <v>1512</v>
      </c>
      <c r="K65" s="108">
        <v>219</v>
      </c>
      <c r="L65" s="93">
        <v>244</v>
      </c>
      <c r="M65" s="93" t="s">
        <v>106</v>
      </c>
      <c r="N65" s="95" t="s">
        <v>938</v>
      </c>
      <c r="O65" s="95" t="s">
        <v>937</v>
      </c>
      <c r="P65" s="95"/>
      <c r="Q65" s="95"/>
      <c r="R65" s="59" t="str">
        <f t="shared" si="11"/>
        <v>사유지</v>
      </c>
      <c r="S65" s="60" t="str">
        <f t="shared" si="1"/>
        <v>사유지목</v>
      </c>
      <c r="T65" s="61">
        <f t="shared" si="14"/>
        <v>27100</v>
      </c>
      <c r="U65" s="119">
        <f t="shared" si="2"/>
        <v>17804700</v>
      </c>
      <c r="V65" s="75" t="str">
        <f t="shared" si="3"/>
        <v>ok</v>
      </c>
      <c r="W65" s="61">
        <v>27100</v>
      </c>
      <c r="AL65" s="35" t="s">
        <v>709</v>
      </c>
      <c r="AM65" s="75" t="str">
        <f t="shared" si="4"/>
        <v>-</v>
      </c>
      <c r="AN65" s="68" t="str">
        <f t="shared" si="5"/>
        <v>목</v>
      </c>
      <c r="AO65" s="88">
        <v>1512</v>
      </c>
      <c r="AP65" s="88">
        <v>244</v>
      </c>
      <c r="AQ65" s="88" t="s">
        <v>106</v>
      </c>
      <c r="AR65" s="85">
        <f t="shared" si="6"/>
        <v>1293</v>
      </c>
      <c r="AS65" s="75"/>
      <c r="AT65" s="76"/>
      <c r="AY65" s="75"/>
    </row>
    <row r="66" spans="1:247" s="63" customFormat="1" ht="19.5" customHeight="1">
      <c r="A66" s="92">
        <v>61</v>
      </c>
      <c r="B66" s="93" t="s">
        <v>756</v>
      </c>
      <c r="C66" s="93" t="s">
        <v>758</v>
      </c>
      <c r="D66" s="93" t="s">
        <v>759</v>
      </c>
      <c r="E66" s="93"/>
      <c r="F66" s="101"/>
      <c r="G66" s="101"/>
      <c r="H66" s="93" t="s">
        <v>287</v>
      </c>
      <c r="I66" s="93" t="s">
        <v>65</v>
      </c>
      <c r="J66" s="108">
        <v>1440</v>
      </c>
      <c r="K66" s="108">
        <v>217</v>
      </c>
      <c r="L66" s="93" t="s">
        <v>207</v>
      </c>
      <c r="M66" s="93" t="s">
        <v>130</v>
      </c>
      <c r="N66" s="93" t="s">
        <v>207</v>
      </c>
      <c r="O66" s="95" t="s">
        <v>939</v>
      </c>
      <c r="P66" s="95"/>
      <c r="Q66" s="95"/>
      <c r="R66" s="59" t="str">
        <f t="shared" si="11"/>
        <v>사유지</v>
      </c>
      <c r="S66" s="60" t="str">
        <f t="shared" si="1"/>
        <v>사유지전</v>
      </c>
      <c r="T66" s="61">
        <f t="shared" si="14"/>
        <v>28000</v>
      </c>
      <c r="U66" s="119">
        <f t="shared" si="2"/>
        <v>18228000</v>
      </c>
      <c r="V66" s="75" t="str">
        <f t="shared" si="3"/>
        <v>ok</v>
      </c>
      <c r="W66" s="61">
        <v>28000</v>
      </c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 t="s">
        <v>709</v>
      </c>
      <c r="AM66" s="75" t="str">
        <f t="shared" si="4"/>
        <v>-</v>
      </c>
      <c r="AN66" s="68" t="str">
        <f t="shared" si="5"/>
        <v>전</v>
      </c>
      <c r="AO66" s="88">
        <v>1440</v>
      </c>
      <c r="AP66" s="88" t="s">
        <v>207</v>
      </c>
      <c r="AQ66" s="88" t="s">
        <v>130</v>
      </c>
      <c r="AR66" s="85">
        <f t="shared" si="6"/>
        <v>1223</v>
      </c>
      <c r="AS66" s="75"/>
      <c r="AT66" s="76"/>
      <c r="AU66" s="35"/>
      <c r="AV66" s="35"/>
      <c r="AW66" s="35"/>
      <c r="AX66" s="35"/>
      <c r="AY66" s="7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</row>
    <row r="67" spans="1:247" s="63" customFormat="1" ht="19.5" customHeight="1">
      <c r="A67" s="92">
        <v>62</v>
      </c>
      <c r="B67" s="93" t="s">
        <v>756</v>
      </c>
      <c r="C67" s="93" t="s">
        <v>758</v>
      </c>
      <c r="D67" s="93" t="s">
        <v>759</v>
      </c>
      <c r="E67" s="93"/>
      <c r="F67" s="101"/>
      <c r="G67" s="101"/>
      <c r="H67" s="93" t="s">
        <v>288</v>
      </c>
      <c r="I67" s="93" t="s">
        <v>65</v>
      </c>
      <c r="J67" s="108">
        <v>448</v>
      </c>
      <c r="K67" s="108">
        <v>180</v>
      </c>
      <c r="L67" s="93">
        <v>252</v>
      </c>
      <c r="M67" s="93" t="s">
        <v>131</v>
      </c>
      <c r="N67" s="95" t="s">
        <v>940</v>
      </c>
      <c r="O67" s="95" t="s">
        <v>941</v>
      </c>
      <c r="P67" s="95"/>
      <c r="Q67" s="95"/>
      <c r="R67" s="59" t="str">
        <f t="shared" si="11"/>
        <v>사유지</v>
      </c>
      <c r="S67" s="60" t="str">
        <f t="shared" si="1"/>
        <v>사유지전</v>
      </c>
      <c r="T67" s="61">
        <f t="shared" si="14"/>
        <v>26800</v>
      </c>
      <c r="U67" s="119">
        <f t="shared" si="2"/>
        <v>14472000</v>
      </c>
      <c r="V67" s="75" t="str">
        <f t="shared" si="3"/>
        <v>ok</v>
      </c>
      <c r="W67" s="61">
        <v>26800</v>
      </c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 t="s">
        <v>709</v>
      </c>
      <c r="AM67" s="75" t="str">
        <f t="shared" si="4"/>
        <v>-</v>
      </c>
      <c r="AN67" s="68" t="str">
        <f t="shared" si="5"/>
        <v>전</v>
      </c>
      <c r="AO67" s="88">
        <v>448</v>
      </c>
      <c r="AP67" s="88">
        <v>252</v>
      </c>
      <c r="AQ67" s="88" t="s">
        <v>131</v>
      </c>
      <c r="AR67" s="85">
        <f t="shared" si="6"/>
        <v>268</v>
      </c>
      <c r="AS67" s="75"/>
      <c r="AT67" s="76"/>
      <c r="AU67" s="35"/>
      <c r="AV67" s="35"/>
      <c r="AW67" s="35"/>
      <c r="AX67" s="35"/>
      <c r="AY67" s="7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</row>
    <row r="68" spans="1:247" s="35" customFormat="1" ht="19.5" customHeight="1">
      <c r="A68" s="92">
        <v>63</v>
      </c>
      <c r="B68" s="93" t="s">
        <v>756</v>
      </c>
      <c r="C68" s="93" t="s">
        <v>758</v>
      </c>
      <c r="D68" s="93" t="s">
        <v>759</v>
      </c>
      <c r="E68" s="93"/>
      <c r="F68" s="101"/>
      <c r="G68" s="101"/>
      <c r="H68" s="93" t="s">
        <v>289</v>
      </c>
      <c r="I68" s="93" t="s">
        <v>71</v>
      </c>
      <c r="J68" s="108">
        <v>577</v>
      </c>
      <c r="K68" s="108">
        <v>16</v>
      </c>
      <c r="L68" s="93" t="s">
        <v>747</v>
      </c>
      <c r="M68" s="93" t="s">
        <v>132</v>
      </c>
      <c r="N68" s="95" t="s">
        <v>942</v>
      </c>
      <c r="O68" s="95" t="s">
        <v>943</v>
      </c>
      <c r="P68" s="95"/>
      <c r="Q68" s="95"/>
      <c r="R68" s="59" t="str">
        <f t="shared" si="11"/>
        <v>사유지</v>
      </c>
      <c r="S68" s="60" t="str">
        <f t="shared" si="1"/>
        <v>사유지대</v>
      </c>
      <c r="T68" s="61">
        <f t="shared" si="14"/>
        <v>38200</v>
      </c>
      <c r="U68" s="119">
        <f t="shared" si="2"/>
        <v>1833600</v>
      </c>
      <c r="V68" s="75" t="str">
        <f t="shared" si="3"/>
        <v>ok</v>
      </c>
      <c r="W68" s="61">
        <v>38200</v>
      </c>
      <c r="AL68" s="35" t="s">
        <v>709</v>
      </c>
      <c r="AM68" s="75" t="str">
        <f t="shared" si="4"/>
        <v>-</v>
      </c>
      <c r="AN68" s="68" t="str">
        <f t="shared" si="5"/>
        <v>대</v>
      </c>
      <c r="AO68" s="88">
        <v>577</v>
      </c>
      <c r="AP68" s="88" t="s">
        <v>208</v>
      </c>
      <c r="AQ68" s="88" t="s">
        <v>132</v>
      </c>
      <c r="AR68" s="85">
        <f t="shared" si="6"/>
        <v>561</v>
      </c>
      <c r="AS68" s="75"/>
      <c r="AT68" s="76"/>
      <c r="AY68" s="75"/>
    </row>
    <row r="69" spans="1:247" s="35" customFormat="1" ht="19.5" customHeight="1">
      <c r="A69" s="92">
        <v>64</v>
      </c>
      <c r="B69" s="93" t="s">
        <v>756</v>
      </c>
      <c r="C69" s="93" t="s">
        <v>758</v>
      </c>
      <c r="D69" s="93" t="s">
        <v>759</v>
      </c>
      <c r="E69" s="93"/>
      <c r="F69" s="101"/>
      <c r="G69" s="101"/>
      <c r="H69" s="93" t="s">
        <v>290</v>
      </c>
      <c r="I69" s="93" t="s">
        <v>69</v>
      </c>
      <c r="J69" s="108">
        <v>4724</v>
      </c>
      <c r="K69" s="108">
        <v>275</v>
      </c>
      <c r="L69" s="93" t="s">
        <v>107</v>
      </c>
      <c r="M69" s="93" t="s">
        <v>743</v>
      </c>
      <c r="N69" s="95"/>
      <c r="O69" s="95"/>
      <c r="P69" s="95"/>
      <c r="Q69" s="95"/>
      <c r="R69" s="59" t="str">
        <f t="shared" si="11"/>
        <v>국유지</v>
      </c>
      <c r="S69" s="60" t="str">
        <f t="shared" si="1"/>
        <v>국유지도</v>
      </c>
      <c r="T69" s="61"/>
      <c r="U69" s="119">
        <f t="shared" si="2"/>
        <v>0</v>
      </c>
      <c r="V69" s="75" t="str">
        <f t="shared" si="3"/>
        <v>ok</v>
      </c>
      <c r="W69" s="61"/>
      <c r="AL69" s="35" t="s">
        <v>709</v>
      </c>
      <c r="AM69" s="75" t="str">
        <f t="shared" si="4"/>
        <v>-</v>
      </c>
      <c r="AN69" s="68" t="str">
        <f t="shared" si="5"/>
        <v>도</v>
      </c>
      <c r="AO69" s="88">
        <v>4724</v>
      </c>
      <c r="AP69" s="88" t="s">
        <v>107</v>
      </c>
      <c r="AQ69" s="88" t="s">
        <v>116</v>
      </c>
      <c r="AR69" s="85">
        <f t="shared" si="6"/>
        <v>4449</v>
      </c>
      <c r="AS69" s="75"/>
      <c r="AT69" s="76"/>
      <c r="AY69" s="75"/>
    </row>
    <row r="70" spans="1:247" s="63" customFormat="1" ht="19.5" customHeight="1">
      <c r="A70" s="92">
        <v>65</v>
      </c>
      <c r="B70" s="93" t="s">
        <v>756</v>
      </c>
      <c r="C70" s="93" t="s">
        <v>758</v>
      </c>
      <c r="D70" s="93" t="s">
        <v>759</v>
      </c>
      <c r="E70" s="93"/>
      <c r="F70" s="101"/>
      <c r="G70" s="101"/>
      <c r="H70" s="93" t="s">
        <v>291</v>
      </c>
      <c r="I70" s="93" t="s">
        <v>63</v>
      </c>
      <c r="J70" s="108">
        <v>475</v>
      </c>
      <c r="K70" s="108">
        <v>393</v>
      </c>
      <c r="L70" s="93" t="s">
        <v>107</v>
      </c>
      <c r="M70" s="93" t="s">
        <v>736</v>
      </c>
      <c r="N70" s="95"/>
      <c r="O70" s="95"/>
      <c r="P70" s="95"/>
      <c r="Q70" s="95"/>
      <c r="R70" s="59" t="str">
        <f t="shared" si="11"/>
        <v>국유지</v>
      </c>
      <c r="S70" s="60" t="str">
        <f t="shared" ref="S70:S133" si="15">R70&amp;I70</f>
        <v>국유지제</v>
      </c>
      <c r="T70" s="61"/>
      <c r="U70" s="119">
        <f t="shared" ref="U70:U133" si="16">$U$4*K70*T70</f>
        <v>0</v>
      </c>
      <c r="V70" s="75" t="str">
        <f t="shared" ref="V70:V133" si="17">IF(J70&gt;=K70:K70,"ok","XXX")</f>
        <v>ok</v>
      </c>
      <c r="W70" s="61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 t="s">
        <v>709</v>
      </c>
      <c r="AM70" s="75" t="str">
        <f t="shared" ref="AM70:AM133" si="18">E70&amp;F70&amp;$AM$2&amp;G70</f>
        <v>-</v>
      </c>
      <c r="AN70" s="68" t="str">
        <f t="shared" ref="AN70:AN133" si="19">I70</f>
        <v>제</v>
      </c>
      <c r="AO70" s="88">
        <v>475</v>
      </c>
      <c r="AP70" s="88" t="s">
        <v>107</v>
      </c>
      <c r="AQ70" s="88" t="s">
        <v>98</v>
      </c>
      <c r="AR70" s="85">
        <f t="shared" ref="AR70:AR133" si="20">J70-K70</f>
        <v>82</v>
      </c>
      <c r="AS70" s="75"/>
      <c r="AT70" s="76"/>
      <c r="AU70" s="35"/>
      <c r="AV70" s="35"/>
      <c r="AW70" s="35"/>
      <c r="AX70" s="35"/>
      <c r="AY70" s="7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</row>
    <row r="71" spans="1:247" s="35" customFormat="1" ht="19.5" customHeight="1">
      <c r="A71" s="92">
        <v>66</v>
      </c>
      <c r="B71" s="93" t="s">
        <v>756</v>
      </c>
      <c r="C71" s="93" t="s">
        <v>758</v>
      </c>
      <c r="D71" s="93" t="s">
        <v>759</v>
      </c>
      <c r="E71" s="93"/>
      <c r="F71" s="101"/>
      <c r="G71" s="101"/>
      <c r="H71" s="93" t="s">
        <v>292</v>
      </c>
      <c r="I71" s="93" t="s">
        <v>63</v>
      </c>
      <c r="J71" s="108">
        <v>3846</v>
      </c>
      <c r="K71" s="108">
        <v>1720</v>
      </c>
      <c r="L71" s="93" t="s">
        <v>107</v>
      </c>
      <c r="M71" s="93" t="s">
        <v>736</v>
      </c>
      <c r="N71" s="95"/>
      <c r="O71" s="95"/>
      <c r="P71" s="95"/>
      <c r="Q71" s="95"/>
      <c r="R71" s="59" t="str">
        <f t="shared" si="11"/>
        <v>국유지</v>
      </c>
      <c r="S71" s="60" t="str">
        <f t="shared" si="15"/>
        <v>국유지제</v>
      </c>
      <c r="T71" s="61"/>
      <c r="U71" s="119">
        <f t="shared" si="16"/>
        <v>0</v>
      </c>
      <c r="V71" s="75" t="str">
        <f t="shared" si="17"/>
        <v>ok</v>
      </c>
      <c r="W71" s="61"/>
      <c r="Z71" s="75">
        <v>1695</v>
      </c>
      <c r="AI71" s="35">
        <v>71</v>
      </c>
      <c r="AL71" s="35" t="s">
        <v>709</v>
      </c>
      <c r="AM71" s="75" t="str">
        <f t="shared" si="18"/>
        <v>-</v>
      </c>
      <c r="AN71" s="68" t="str">
        <f t="shared" si="19"/>
        <v>제</v>
      </c>
      <c r="AO71" s="88">
        <v>3846</v>
      </c>
      <c r="AP71" s="88" t="s">
        <v>107</v>
      </c>
      <c r="AQ71" s="88" t="s">
        <v>98</v>
      </c>
      <c r="AR71" s="85">
        <f t="shared" si="20"/>
        <v>2126</v>
      </c>
      <c r="AS71" s="75"/>
      <c r="AT71" s="76"/>
      <c r="AY71" s="75"/>
    </row>
    <row r="72" spans="1:247" s="35" customFormat="1" ht="19.5" customHeight="1">
      <c r="A72" s="92">
        <v>67</v>
      </c>
      <c r="B72" s="93" t="s">
        <v>856</v>
      </c>
      <c r="C72" s="93" t="s">
        <v>857</v>
      </c>
      <c r="D72" s="93" t="s">
        <v>580</v>
      </c>
      <c r="E72" s="93"/>
      <c r="F72" s="101"/>
      <c r="G72" s="101"/>
      <c r="H72" s="93" t="s">
        <v>882</v>
      </c>
      <c r="I72" s="93" t="s">
        <v>881</v>
      </c>
      <c r="J72" s="108">
        <v>153</v>
      </c>
      <c r="K72" s="108">
        <v>1</v>
      </c>
      <c r="L72" s="93" t="s">
        <v>888</v>
      </c>
      <c r="M72" s="93" t="s">
        <v>889</v>
      </c>
      <c r="N72" s="95" t="s">
        <v>1142</v>
      </c>
      <c r="O72" s="95" t="s">
        <v>1143</v>
      </c>
      <c r="P72" s="95"/>
      <c r="Q72" s="95"/>
      <c r="R72" s="59" t="str">
        <f t="shared" si="11"/>
        <v>사유지</v>
      </c>
      <c r="S72" s="60" t="str">
        <f t="shared" si="15"/>
        <v>사유지전</v>
      </c>
      <c r="T72" s="61">
        <f>W72</f>
        <v>25300</v>
      </c>
      <c r="U72" s="119">
        <f t="shared" si="16"/>
        <v>75900</v>
      </c>
      <c r="V72" s="75" t="str">
        <f t="shared" si="17"/>
        <v>ok</v>
      </c>
      <c r="W72" s="61">
        <v>25300</v>
      </c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 t="s">
        <v>709</v>
      </c>
      <c r="AM72" s="66" t="str">
        <f t="shared" si="18"/>
        <v>-</v>
      </c>
      <c r="AN72" s="106" t="str">
        <f t="shared" si="19"/>
        <v>전</v>
      </c>
      <c r="AO72" s="117"/>
      <c r="AP72" s="117"/>
      <c r="AQ72" s="117"/>
      <c r="AR72" s="114">
        <f t="shared" si="20"/>
        <v>152</v>
      </c>
      <c r="AS72" s="66"/>
      <c r="AT72" s="78"/>
      <c r="AU72" s="63"/>
      <c r="AV72" s="63"/>
      <c r="AW72" s="63"/>
      <c r="AX72" s="63"/>
      <c r="AY72" s="66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35" customFormat="1" ht="19.5" customHeight="1">
      <c r="A73" s="92">
        <v>68</v>
      </c>
      <c r="B73" s="93" t="s">
        <v>756</v>
      </c>
      <c r="C73" s="93" t="s">
        <v>758</v>
      </c>
      <c r="D73" s="93" t="s">
        <v>759</v>
      </c>
      <c r="E73" s="93"/>
      <c r="F73" s="101"/>
      <c r="G73" s="101"/>
      <c r="H73" s="93" t="s">
        <v>293</v>
      </c>
      <c r="I73" s="93" t="s">
        <v>64</v>
      </c>
      <c r="J73" s="108">
        <v>221545</v>
      </c>
      <c r="K73" s="108">
        <v>43333</v>
      </c>
      <c r="L73" s="93" t="s">
        <v>107</v>
      </c>
      <c r="M73" s="93" t="s">
        <v>736</v>
      </c>
      <c r="N73" s="95"/>
      <c r="O73" s="95"/>
      <c r="P73" s="95"/>
      <c r="Q73" s="95"/>
      <c r="R73" s="59" t="str">
        <f t="shared" si="11"/>
        <v>국유지</v>
      </c>
      <c r="S73" s="60" t="str">
        <f t="shared" si="15"/>
        <v>국유지천</v>
      </c>
      <c r="T73" s="61"/>
      <c r="U73" s="119">
        <f t="shared" si="16"/>
        <v>0</v>
      </c>
      <c r="V73" s="75" t="str">
        <f t="shared" si="17"/>
        <v>ok</v>
      </c>
      <c r="W73" s="61"/>
      <c r="X73" s="63"/>
      <c r="Y73" s="63"/>
      <c r="Z73" s="66">
        <v>1337</v>
      </c>
      <c r="AA73" s="66">
        <v>1068</v>
      </c>
      <c r="AB73" s="66">
        <v>2</v>
      </c>
      <c r="AC73" s="66">
        <f>8476+200</f>
        <v>8676</v>
      </c>
      <c r="AD73" s="66">
        <f>8600+200</f>
        <v>8800</v>
      </c>
      <c r="AE73" s="66">
        <v>491</v>
      </c>
      <c r="AF73" s="66">
        <v>164</v>
      </c>
      <c r="AG73" s="63"/>
      <c r="AH73" s="66">
        <v>681</v>
      </c>
      <c r="AI73" s="66">
        <f>3834+82</f>
        <v>3916</v>
      </c>
      <c r="AJ73" s="66">
        <f>2289+82</f>
        <v>2371</v>
      </c>
      <c r="AK73" s="63"/>
      <c r="AL73" s="63" t="s">
        <v>709</v>
      </c>
      <c r="AM73" s="66" t="str">
        <f t="shared" si="18"/>
        <v>-</v>
      </c>
      <c r="AN73" s="106" t="str">
        <f t="shared" si="19"/>
        <v>천</v>
      </c>
      <c r="AO73" s="117">
        <v>221545</v>
      </c>
      <c r="AP73" s="117" t="s">
        <v>107</v>
      </c>
      <c r="AQ73" s="117" t="s">
        <v>98</v>
      </c>
      <c r="AR73" s="114">
        <f t="shared" si="20"/>
        <v>178212</v>
      </c>
      <c r="AS73" s="66"/>
      <c r="AT73" s="78"/>
      <c r="AU73" s="63"/>
      <c r="AV73" s="63"/>
      <c r="AW73" s="63"/>
      <c r="AX73" s="63"/>
      <c r="AY73" s="66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3" customFormat="1" ht="19.5" customHeight="1">
      <c r="A74" s="92">
        <v>69</v>
      </c>
      <c r="B74" s="93" t="s">
        <v>756</v>
      </c>
      <c r="C74" s="93" t="s">
        <v>758</v>
      </c>
      <c r="D74" s="93" t="s">
        <v>759</v>
      </c>
      <c r="E74" s="93"/>
      <c r="F74" s="101"/>
      <c r="G74" s="101"/>
      <c r="H74" s="93" t="s">
        <v>295</v>
      </c>
      <c r="I74" s="93" t="s">
        <v>66</v>
      </c>
      <c r="J74" s="108">
        <v>2862</v>
      </c>
      <c r="K74" s="108">
        <v>15</v>
      </c>
      <c r="L74" s="93" t="s">
        <v>107</v>
      </c>
      <c r="M74" s="93" t="s">
        <v>741</v>
      </c>
      <c r="N74" s="95"/>
      <c r="O74" s="95"/>
      <c r="P74" s="95"/>
      <c r="Q74" s="95"/>
      <c r="R74" s="59" t="str">
        <f t="shared" si="11"/>
        <v>국유지</v>
      </c>
      <c r="S74" s="60" t="str">
        <f t="shared" si="15"/>
        <v>국유지구</v>
      </c>
      <c r="T74" s="61"/>
      <c r="U74" s="119">
        <f t="shared" si="16"/>
        <v>0</v>
      </c>
      <c r="V74" s="75" t="str">
        <f t="shared" si="17"/>
        <v>ok</v>
      </c>
      <c r="W74" s="61"/>
      <c r="AL74" s="63" t="s">
        <v>709</v>
      </c>
      <c r="AM74" s="66" t="str">
        <f t="shared" si="18"/>
        <v>-</v>
      </c>
      <c r="AN74" s="106" t="str">
        <f t="shared" si="19"/>
        <v>구</v>
      </c>
      <c r="AO74" s="117">
        <v>2862</v>
      </c>
      <c r="AP74" s="117" t="s">
        <v>107</v>
      </c>
      <c r="AQ74" s="117" t="s">
        <v>102</v>
      </c>
      <c r="AR74" s="114">
        <f t="shared" si="20"/>
        <v>2847</v>
      </c>
      <c r="AS74" s="66"/>
      <c r="AT74" s="78"/>
      <c r="AY74" s="66"/>
    </row>
    <row r="75" spans="1:247" s="35" customFormat="1" ht="19.5" customHeight="1">
      <c r="A75" s="92">
        <v>70</v>
      </c>
      <c r="B75" s="93" t="s">
        <v>756</v>
      </c>
      <c r="C75" s="93" t="s">
        <v>758</v>
      </c>
      <c r="D75" s="93" t="s">
        <v>759</v>
      </c>
      <c r="E75" s="93"/>
      <c r="F75" s="101"/>
      <c r="G75" s="101"/>
      <c r="H75" s="93" t="s">
        <v>294</v>
      </c>
      <c r="I75" s="93" t="s">
        <v>63</v>
      </c>
      <c r="J75" s="108">
        <v>2229</v>
      </c>
      <c r="K75" s="108">
        <v>238</v>
      </c>
      <c r="L75" s="93" t="s">
        <v>107</v>
      </c>
      <c r="M75" s="93" t="s">
        <v>736</v>
      </c>
      <c r="N75" s="95"/>
      <c r="O75" s="95"/>
      <c r="P75" s="95"/>
      <c r="Q75" s="95"/>
      <c r="R75" s="59" t="str">
        <f t="shared" si="11"/>
        <v>국유지</v>
      </c>
      <c r="S75" s="60" t="str">
        <f t="shared" si="15"/>
        <v>국유지제</v>
      </c>
      <c r="T75" s="61"/>
      <c r="U75" s="119">
        <f t="shared" si="16"/>
        <v>0</v>
      </c>
      <c r="V75" s="75" t="str">
        <f t="shared" si="17"/>
        <v>ok</v>
      </c>
      <c r="W75" s="61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 t="s">
        <v>709</v>
      </c>
      <c r="AM75" s="66" t="str">
        <f t="shared" si="18"/>
        <v>-</v>
      </c>
      <c r="AN75" s="106" t="str">
        <f t="shared" si="19"/>
        <v>제</v>
      </c>
      <c r="AO75" s="117">
        <v>2229</v>
      </c>
      <c r="AP75" s="117" t="s">
        <v>107</v>
      </c>
      <c r="AQ75" s="117" t="s">
        <v>98</v>
      </c>
      <c r="AR75" s="114">
        <f t="shared" si="20"/>
        <v>1991</v>
      </c>
      <c r="AS75" s="66"/>
      <c r="AT75" s="78"/>
      <c r="AU75" s="63"/>
      <c r="AV75" s="63"/>
      <c r="AW75" s="63"/>
      <c r="AX75" s="63"/>
      <c r="AY75" s="66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35" customFormat="1" ht="19.5" customHeight="1">
      <c r="A76" s="92">
        <v>71</v>
      </c>
      <c r="B76" s="93" t="s">
        <v>756</v>
      </c>
      <c r="C76" s="93" t="s">
        <v>758</v>
      </c>
      <c r="D76" s="93" t="s">
        <v>759</v>
      </c>
      <c r="E76" s="93"/>
      <c r="F76" s="101"/>
      <c r="G76" s="101"/>
      <c r="H76" s="93" t="s">
        <v>296</v>
      </c>
      <c r="I76" s="93" t="s">
        <v>69</v>
      </c>
      <c r="J76" s="108">
        <v>1318</v>
      </c>
      <c r="K76" s="108">
        <v>35</v>
      </c>
      <c r="L76" s="93" t="s">
        <v>107</v>
      </c>
      <c r="M76" s="93" t="s">
        <v>741</v>
      </c>
      <c r="N76" s="95"/>
      <c r="O76" s="95"/>
      <c r="P76" s="95"/>
      <c r="Q76" s="95"/>
      <c r="R76" s="59" t="str">
        <f t="shared" si="11"/>
        <v>국유지</v>
      </c>
      <c r="S76" s="60" t="str">
        <f t="shared" si="15"/>
        <v>국유지도</v>
      </c>
      <c r="T76" s="61"/>
      <c r="U76" s="119">
        <f t="shared" si="16"/>
        <v>0</v>
      </c>
      <c r="V76" s="75" t="str">
        <f t="shared" si="17"/>
        <v>ok</v>
      </c>
      <c r="W76" s="61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 t="s">
        <v>709</v>
      </c>
      <c r="AM76" s="66" t="str">
        <f t="shared" si="18"/>
        <v>-</v>
      </c>
      <c r="AN76" s="106" t="str">
        <f t="shared" si="19"/>
        <v>도</v>
      </c>
      <c r="AO76" s="117">
        <v>1318</v>
      </c>
      <c r="AP76" s="117" t="s">
        <v>107</v>
      </c>
      <c r="AQ76" s="117" t="s">
        <v>102</v>
      </c>
      <c r="AR76" s="114">
        <f t="shared" si="20"/>
        <v>1283</v>
      </c>
      <c r="AS76" s="66"/>
      <c r="AT76" s="78"/>
      <c r="AU76" s="63"/>
      <c r="AV76" s="63"/>
      <c r="AW76" s="63"/>
      <c r="AX76" s="63"/>
      <c r="AY76" s="66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35" customFormat="1" ht="19.5" customHeight="1">
      <c r="A77" s="92">
        <v>72</v>
      </c>
      <c r="B77" s="93" t="s">
        <v>756</v>
      </c>
      <c r="C77" s="93" t="s">
        <v>758</v>
      </c>
      <c r="D77" s="93" t="s">
        <v>759</v>
      </c>
      <c r="E77" s="93"/>
      <c r="F77" s="101"/>
      <c r="G77" s="101"/>
      <c r="H77" s="93" t="s">
        <v>297</v>
      </c>
      <c r="I77" s="93" t="s">
        <v>69</v>
      </c>
      <c r="J77" s="108">
        <v>14685</v>
      </c>
      <c r="K77" s="108">
        <v>10</v>
      </c>
      <c r="L77" s="93" t="s">
        <v>107</v>
      </c>
      <c r="M77" s="93" t="s">
        <v>743</v>
      </c>
      <c r="N77" s="95"/>
      <c r="O77" s="95"/>
      <c r="P77" s="95"/>
      <c r="Q77" s="95"/>
      <c r="R77" s="59" t="str">
        <f t="shared" si="11"/>
        <v>국유지</v>
      </c>
      <c r="S77" s="60" t="str">
        <f t="shared" si="15"/>
        <v>국유지도</v>
      </c>
      <c r="T77" s="61"/>
      <c r="U77" s="119">
        <f t="shared" si="16"/>
        <v>0</v>
      </c>
      <c r="V77" s="75" t="str">
        <f t="shared" si="17"/>
        <v>ok</v>
      </c>
      <c r="W77" s="61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 t="s">
        <v>709</v>
      </c>
      <c r="AM77" s="66" t="str">
        <f t="shared" si="18"/>
        <v>-</v>
      </c>
      <c r="AN77" s="106" t="str">
        <f t="shared" si="19"/>
        <v>도</v>
      </c>
      <c r="AO77" s="117">
        <v>14685</v>
      </c>
      <c r="AP77" s="117" t="s">
        <v>107</v>
      </c>
      <c r="AQ77" s="117" t="s">
        <v>116</v>
      </c>
      <c r="AR77" s="114">
        <f t="shared" si="20"/>
        <v>14675</v>
      </c>
      <c r="AS77" s="66"/>
      <c r="AT77" s="78"/>
      <c r="AU77" s="63"/>
      <c r="AV77" s="63"/>
      <c r="AW77" s="63"/>
      <c r="AX77" s="63"/>
      <c r="AY77" s="66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35" customFormat="1" ht="19.5" customHeight="1">
      <c r="A78" s="92">
        <v>73</v>
      </c>
      <c r="B78" s="93" t="s">
        <v>756</v>
      </c>
      <c r="C78" s="93" t="s">
        <v>758</v>
      </c>
      <c r="D78" s="93" t="s">
        <v>759</v>
      </c>
      <c r="E78" s="93"/>
      <c r="F78" s="101"/>
      <c r="G78" s="101"/>
      <c r="H78" s="93" t="s">
        <v>298</v>
      </c>
      <c r="I78" s="93" t="s">
        <v>66</v>
      </c>
      <c r="J78" s="108">
        <v>216</v>
      </c>
      <c r="K78" s="108">
        <v>127</v>
      </c>
      <c r="L78" s="93" t="s">
        <v>107</v>
      </c>
      <c r="M78" s="93" t="s">
        <v>741</v>
      </c>
      <c r="N78" s="95"/>
      <c r="O78" s="95"/>
      <c r="P78" s="95"/>
      <c r="Q78" s="95"/>
      <c r="R78" s="59" t="str">
        <f t="shared" si="11"/>
        <v>국유지</v>
      </c>
      <c r="S78" s="60" t="str">
        <f t="shared" si="15"/>
        <v>국유지구</v>
      </c>
      <c r="T78" s="61"/>
      <c r="U78" s="119">
        <f t="shared" si="16"/>
        <v>0</v>
      </c>
      <c r="V78" s="75" t="str">
        <f t="shared" si="17"/>
        <v>ok</v>
      </c>
      <c r="W78" s="61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 t="s">
        <v>709</v>
      </c>
      <c r="AM78" s="66" t="str">
        <f t="shared" si="18"/>
        <v>-</v>
      </c>
      <c r="AN78" s="106" t="str">
        <f t="shared" si="19"/>
        <v>구</v>
      </c>
      <c r="AO78" s="117">
        <v>216</v>
      </c>
      <c r="AP78" s="117" t="s">
        <v>107</v>
      </c>
      <c r="AQ78" s="117" t="s">
        <v>102</v>
      </c>
      <c r="AR78" s="114">
        <f t="shared" si="20"/>
        <v>89</v>
      </c>
      <c r="AS78" s="66"/>
      <c r="AT78" s="78"/>
      <c r="AU78" s="63"/>
      <c r="AV78" s="63"/>
      <c r="AW78" s="63"/>
      <c r="AX78" s="63"/>
      <c r="AY78" s="66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35" customFormat="1" ht="19.5" customHeight="1">
      <c r="A79" s="92">
        <v>74</v>
      </c>
      <c r="B79" s="93" t="s">
        <v>756</v>
      </c>
      <c r="C79" s="93" t="s">
        <v>758</v>
      </c>
      <c r="D79" s="93" t="s">
        <v>759</v>
      </c>
      <c r="E79" s="93"/>
      <c r="F79" s="101"/>
      <c r="G79" s="101"/>
      <c r="H79" s="93" t="s">
        <v>299</v>
      </c>
      <c r="I79" s="93" t="s">
        <v>69</v>
      </c>
      <c r="J79" s="108">
        <v>178</v>
      </c>
      <c r="K79" s="108">
        <v>148</v>
      </c>
      <c r="L79" s="93" t="s">
        <v>107</v>
      </c>
      <c r="M79" s="93" t="s">
        <v>741</v>
      </c>
      <c r="N79" s="95"/>
      <c r="O79" s="95"/>
      <c r="P79" s="95"/>
      <c r="Q79" s="95"/>
      <c r="R79" s="59" t="str">
        <f t="shared" si="11"/>
        <v>국유지</v>
      </c>
      <c r="S79" s="60" t="str">
        <f t="shared" si="15"/>
        <v>국유지도</v>
      </c>
      <c r="T79" s="61"/>
      <c r="U79" s="119">
        <f t="shared" si="16"/>
        <v>0</v>
      </c>
      <c r="V79" s="75" t="str">
        <f t="shared" si="17"/>
        <v>ok</v>
      </c>
      <c r="W79" s="61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 t="s">
        <v>709</v>
      </c>
      <c r="AM79" s="66" t="str">
        <f t="shared" si="18"/>
        <v>-</v>
      </c>
      <c r="AN79" s="106" t="str">
        <f t="shared" si="19"/>
        <v>도</v>
      </c>
      <c r="AO79" s="117">
        <v>178</v>
      </c>
      <c r="AP79" s="117" t="s">
        <v>107</v>
      </c>
      <c r="AQ79" s="117" t="s">
        <v>102</v>
      </c>
      <c r="AR79" s="114">
        <f t="shared" si="20"/>
        <v>30</v>
      </c>
      <c r="AS79" s="66"/>
      <c r="AT79" s="78"/>
      <c r="AU79" s="63"/>
      <c r="AV79" s="63"/>
      <c r="AW79" s="63"/>
      <c r="AX79" s="63"/>
      <c r="AY79" s="66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35" customFormat="1" ht="19.5" customHeight="1">
      <c r="A80" s="92">
        <v>75</v>
      </c>
      <c r="B80" s="93" t="s">
        <v>756</v>
      </c>
      <c r="C80" s="93" t="s">
        <v>758</v>
      </c>
      <c r="D80" s="93" t="s">
        <v>759</v>
      </c>
      <c r="E80" s="93"/>
      <c r="F80" s="101"/>
      <c r="G80" s="101"/>
      <c r="H80" s="93" t="s">
        <v>300</v>
      </c>
      <c r="I80" s="93" t="s">
        <v>63</v>
      </c>
      <c r="J80" s="108">
        <v>876</v>
      </c>
      <c r="K80" s="108">
        <v>876</v>
      </c>
      <c r="L80" s="93" t="s">
        <v>107</v>
      </c>
      <c r="M80" s="93" t="s">
        <v>736</v>
      </c>
      <c r="N80" s="95"/>
      <c r="O80" s="95"/>
      <c r="P80" s="95"/>
      <c r="Q80" s="95" t="s">
        <v>849</v>
      </c>
      <c r="R80" s="59" t="str">
        <f t="shared" si="11"/>
        <v>국유지</v>
      </c>
      <c r="S80" s="60" t="str">
        <f t="shared" si="15"/>
        <v>국유지제</v>
      </c>
      <c r="T80" s="61"/>
      <c r="U80" s="119">
        <f t="shared" si="16"/>
        <v>0</v>
      </c>
      <c r="V80" s="75" t="str">
        <f t="shared" si="17"/>
        <v>ok</v>
      </c>
      <c r="W80" s="61"/>
      <c r="AL80" s="35" t="s">
        <v>709</v>
      </c>
      <c r="AM80" s="75" t="str">
        <f t="shared" si="18"/>
        <v>-</v>
      </c>
      <c r="AN80" s="68" t="str">
        <f t="shared" si="19"/>
        <v>제</v>
      </c>
      <c r="AO80" s="88">
        <v>876</v>
      </c>
      <c r="AP80" s="88" t="s">
        <v>107</v>
      </c>
      <c r="AQ80" s="88" t="s">
        <v>98</v>
      </c>
      <c r="AR80" s="85">
        <f t="shared" si="20"/>
        <v>0</v>
      </c>
      <c r="AS80" s="75"/>
      <c r="AT80" s="76"/>
      <c r="AY80" s="75"/>
    </row>
    <row r="81" spans="1:247" s="35" customFormat="1" ht="19.5" customHeight="1">
      <c r="A81" s="92">
        <v>76</v>
      </c>
      <c r="B81" s="93" t="s">
        <v>756</v>
      </c>
      <c r="C81" s="93" t="s">
        <v>758</v>
      </c>
      <c r="D81" s="93" t="s">
        <v>759</v>
      </c>
      <c r="E81" s="93"/>
      <c r="F81" s="101"/>
      <c r="G81" s="101"/>
      <c r="H81" s="93" t="s">
        <v>796</v>
      </c>
      <c r="I81" s="93" t="s">
        <v>70</v>
      </c>
      <c r="J81" s="108">
        <v>2531</v>
      </c>
      <c r="K81" s="108">
        <v>339</v>
      </c>
      <c r="L81" s="93">
        <v>193</v>
      </c>
      <c r="M81" s="93" t="s">
        <v>133</v>
      </c>
      <c r="N81" s="95" t="s">
        <v>944</v>
      </c>
      <c r="O81" s="95" t="s">
        <v>945</v>
      </c>
      <c r="P81" s="95"/>
      <c r="Q81" s="95"/>
      <c r="R81" s="59" t="str">
        <f t="shared" si="11"/>
        <v>사유지</v>
      </c>
      <c r="S81" s="60" t="str">
        <f t="shared" si="15"/>
        <v>사유지답</v>
      </c>
      <c r="T81" s="61">
        <f>W81</f>
        <v>25300</v>
      </c>
      <c r="U81" s="119">
        <f t="shared" si="16"/>
        <v>25730100</v>
      </c>
      <c r="V81" s="75" t="str">
        <f t="shared" si="17"/>
        <v>ok</v>
      </c>
      <c r="W81" s="61">
        <v>25300</v>
      </c>
      <c r="AL81" s="35" t="s">
        <v>709</v>
      </c>
      <c r="AM81" s="75" t="str">
        <f t="shared" si="18"/>
        <v>-</v>
      </c>
      <c r="AN81" s="68" t="str">
        <f t="shared" si="19"/>
        <v>답</v>
      </c>
      <c r="AO81" s="88">
        <v>2531</v>
      </c>
      <c r="AP81" s="88">
        <v>193</v>
      </c>
      <c r="AQ81" s="88" t="s">
        <v>133</v>
      </c>
      <c r="AR81" s="85">
        <f t="shared" si="20"/>
        <v>2192</v>
      </c>
      <c r="AS81" s="75"/>
      <c r="AT81" s="76"/>
      <c r="AY81" s="75"/>
    </row>
    <row r="82" spans="1:247" s="35" customFormat="1" ht="19.5" customHeight="1">
      <c r="A82" s="92">
        <v>77</v>
      </c>
      <c r="B82" s="93" t="s">
        <v>856</v>
      </c>
      <c r="C82" s="93" t="s">
        <v>857</v>
      </c>
      <c r="D82" s="93" t="s">
        <v>580</v>
      </c>
      <c r="E82" s="92"/>
      <c r="F82" s="107"/>
      <c r="G82" s="107"/>
      <c r="H82" s="93" t="s">
        <v>868</v>
      </c>
      <c r="I82" s="92" t="s">
        <v>869</v>
      </c>
      <c r="J82" s="109">
        <v>52</v>
      </c>
      <c r="K82" s="108">
        <v>52</v>
      </c>
      <c r="L82" s="92"/>
      <c r="M82" s="92" t="s">
        <v>890</v>
      </c>
      <c r="N82" s="95"/>
      <c r="O82" s="95"/>
      <c r="P82" s="95"/>
      <c r="Q82" s="95" t="s">
        <v>849</v>
      </c>
      <c r="R82" s="59" t="str">
        <f t="shared" si="11"/>
        <v>국유지</v>
      </c>
      <c r="S82" s="60" t="str">
        <f t="shared" si="15"/>
        <v>국유지천</v>
      </c>
      <c r="T82" s="61"/>
      <c r="U82" s="119">
        <f t="shared" si="16"/>
        <v>0</v>
      </c>
      <c r="V82" s="75" t="str">
        <f t="shared" si="17"/>
        <v>ok</v>
      </c>
      <c r="W82" s="61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 t="s">
        <v>893</v>
      </c>
      <c r="AM82" s="66" t="str">
        <f t="shared" si="18"/>
        <v>-</v>
      </c>
      <c r="AN82" s="106" t="str">
        <f t="shared" si="19"/>
        <v>천</v>
      </c>
      <c r="AO82" s="117"/>
      <c r="AP82" s="117"/>
      <c r="AQ82" s="117"/>
      <c r="AR82" s="114">
        <f t="shared" si="20"/>
        <v>0</v>
      </c>
      <c r="AS82" s="66"/>
      <c r="AT82" s="78"/>
      <c r="AU82" s="63"/>
      <c r="AV82" s="63"/>
      <c r="AW82" s="63"/>
      <c r="AX82" s="63"/>
      <c r="AY82" s="66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35" customFormat="1" ht="19.5" customHeight="1">
      <c r="A83" s="92">
        <v>78</v>
      </c>
      <c r="B83" s="93" t="s">
        <v>756</v>
      </c>
      <c r="C83" s="93" t="s">
        <v>758</v>
      </c>
      <c r="D83" s="93" t="s">
        <v>759</v>
      </c>
      <c r="E83" s="93"/>
      <c r="F83" s="101"/>
      <c r="G83" s="101"/>
      <c r="H83" s="93" t="s">
        <v>303</v>
      </c>
      <c r="I83" s="93" t="s">
        <v>66</v>
      </c>
      <c r="J83" s="108">
        <v>5848</v>
      </c>
      <c r="K83" s="108">
        <v>190</v>
      </c>
      <c r="L83" s="93" t="s">
        <v>107</v>
      </c>
      <c r="M83" s="93" t="s">
        <v>741</v>
      </c>
      <c r="N83" s="95"/>
      <c r="O83" s="95"/>
      <c r="P83" s="95"/>
      <c r="Q83" s="95"/>
      <c r="R83" s="59" t="str">
        <f t="shared" ref="R83:R114" si="21">IF(LEFT(M83,1)="국", "국유지", "사유지")</f>
        <v>국유지</v>
      </c>
      <c r="S83" s="60" t="str">
        <f t="shared" si="15"/>
        <v>국유지구</v>
      </c>
      <c r="T83" s="61"/>
      <c r="U83" s="119">
        <f t="shared" si="16"/>
        <v>0</v>
      </c>
      <c r="V83" s="75" t="str">
        <f t="shared" si="17"/>
        <v>ok</v>
      </c>
      <c r="W83" s="61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 t="s">
        <v>709</v>
      </c>
      <c r="AM83" s="66" t="str">
        <f t="shared" si="18"/>
        <v>-</v>
      </c>
      <c r="AN83" s="106" t="str">
        <f t="shared" si="19"/>
        <v>구</v>
      </c>
      <c r="AO83" s="117">
        <v>5848</v>
      </c>
      <c r="AP83" s="117" t="s">
        <v>107</v>
      </c>
      <c r="AQ83" s="117" t="s">
        <v>102</v>
      </c>
      <c r="AR83" s="114">
        <f t="shared" si="20"/>
        <v>5658</v>
      </c>
      <c r="AS83" s="66"/>
      <c r="AT83" s="78"/>
      <c r="AU83" s="63"/>
      <c r="AV83" s="63"/>
      <c r="AW83" s="63"/>
      <c r="AX83" s="63"/>
      <c r="AY83" s="66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35" customFormat="1" ht="19.5" customHeight="1">
      <c r="A84" s="92">
        <v>79</v>
      </c>
      <c r="B84" s="93" t="s">
        <v>756</v>
      </c>
      <c r="C84" s="93" t="s">
        <v>758</v>
      </c>
      <c r="D84" s="93" t="s">
        <v>759</v>
      </c>
      <c r="E84" s="93"/>
      <c r="F84" s="101"/>
      <c r="G84" s="101"/>
      <c r="H84" s="93" t="s">
        <v>302</v>
      </c>
      <c r="I84" s="93" t="s">
        <v>66</v>
      </c>
      <c r="J84" s="108">
        <v>295</v>
      </c>
      <c r="K84" s="108">
        <v>295</v>
      </c>
      <c r="L84" s="93" t="s">
        <v>107</v>
      </c>
      <c r="M84" s="93" t="s">
        <v>741</v>
      </c>
      <c r="N84" s="95"/>
      <c r="O84" s="95"/>
      <c r="P84" s="95"/>
      <c r="Q84" s="95" t="s">
        <v>849</v>
      </c>
      <c r="R84" s="59" t="str">
        <f t="shared" si="21"/>
        <v>국유지</v>
      </c>
      <c r="S84" s="60" t="str">
        <f t="shared" si="15"/>
        <v>국유지구</v>
      </c>
      <c r="T84" s="61"/>
      <c r="U84" s="119">
        <f t="shared" si="16"/>
        <v>0</v>
      </c>
      <c r="V84" s="75" t="str">
        <f t="shared" si="17"/>
        <v>ok</v>
      </c>
      <c r="W84" s="61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 t="s">
        <v>709</v>
      </c>
      <c r="AM84" s="66" t="str">
        <f t="shared" si="18"/>
        <v>-</v>
      </c>
      <c r="AN84" s="106" t="str">
        <f t="shared" si="19"/>
        <v>구</v>
      </c>
      <c r="AO84" s="117">
        <v>295</v>
      </c>
      <c r="AP84" s="117" t="s">
        <v>107</v>
      </c>
      <c r="AQ84" s="117" t="s">
        <v>102</v>
      </c>
      <c r="AR84" s="114">
        <f t="shared" si="20"/>
        <v>0</v>
      </c>
      <c r="AS84" s="66"/>
      <c r="AT84" s="78"/>
      <c r="AU84" s="63"/>
      <c r="AV84" s="63"/>
      <c r="AW84" s="63"/>
      <c r="AX84" s="63"/>
      <c r="AY84" s="66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35" customFormat="1" ht="19.5" customHeight="1">
      <c r="A85" s="92">
        <v>80</v>
      </c>
      <c r="B85" s="93" t="s">
        <v>756</v>
      </c>
      <c r="C85" s="93" t="s">
        <v>758</v>
      </c>
      <c r="D85" s="93" t="s">
        <v>759</v>
      </c>
      <c r="E85" s="93"/>
      <c r="F85" s="101"/>
      <c r="G85" s="101"/>
      <c r="H85" s="93" t="s">
        <v>307</v>
      </c>
      <c r="I85" s="93" t="s">
        <v>70</v>
      </c>
      <c r="J85" s="108">
        <v>925</v>
      </c>
      <c r="K85" s="108">
        <v>50</v>
      </c>
      <c r="L85" s="93" t="s">
        <v>209</v>
      </c>
      <c r="M85" s="93" t="s">
        <v>134</v>
      </c>
      <c r="N85" s="95" t="s">
        <v>946</v>
      </c>
      <c r="O85" s="95" t="s">
        <v>947</v>
      </c>
      <c r="P85" s="95" t="s">
        <v>948</v>
      </c>
      <c r="Q85" s="95"/>
      <c r="R85" s="59" t="str">
        <f t="shared" si="21"/>
        <v>사유지</v>
      </c>
      <c r="S85" s="60" t="str">
        <f t="shared" si="15"/>
        <v>사유지답</v>
      </c>
      <c r="T85" s="61">
        <f t="shared" ref="T85:T86" si="22">W85</f>
        <v>25600</v>
      </c>
      <c r="U85" s="119">
        <f t="shared" si="16"/>
        <v>3840000</v>
      </c>
      <c r="V85" s="75" t="str">
        <f t="shared" si="17"/>
        <v>ok</v>
      </c>
      <c r="W85" s="61">
        <v>25600</v>
      </c>
      <c r="AL85" s="35" t="s">
        <v>709</v>
      </c>
      <c r="AM85" s="75" t="str">
        <f t="shared" si="18"/>
        <v>-</v>
      </c>
      <c r="AN85" s="68" t="str">
        <f t="shared" si="19"/>
        <v>답</v>
      </c>
      <c r="AO85" s="88">
        <v>925</v>
      </c>
      <c r="AP85" s="88" t="s">
        <v>209</v>
      </c>
      <c r="AQ85" s="88" t="s">
        <v>134</v>
      </c>
      <c r="AR85" s="85">
        <f t="shared" si="20"/>
        <v>875</v>
      </c>
      <c r="AS85" s="75"/>
      <c r="AT85" s="76"/>
      <c r="AY85" s="75"/>
    </row>
    <row r="86" spans="1:247" s="35" customFormat="1" ht="19.5" customHeight="1">
      <c r="A86" s="92">
        <v>81</v>
      </c>
      <c r="B86" s="93" t="s">
        <v>756</v>
      </c>
      <c r="C86" s="93" t="s">
        <v>758</v>
      </c>
      <c r="D86" s="93" t="s">
        <v>759</v>
      </c>
      <c r="E86" s="93"/>
      <c r="F86" s="101"/>
      <c r="G86" s="101"/>
      <c r="H86" s="93" t="s">
        <v>308</v>
      </c>
      <c r="I86" s="93" t="s">
        <v>70</v>
      </c>
      <c r="J86" s="108">
        <v>410</v>
      </c>
      <c r="K86" s="108">
        <v>71</v>
      </c>
      <c r="L86" s="93" t="s">
        <v>209</v>
      </c>
      <c r="M86" s="93" t="s">
        <v>134</v>
      </c>
      <c r="N86" s="95" t="s">
        <v>946</v>
      </c>
      <c r="O86" s="95" t="s">
        <v>947</v>
      </c>
      <c r="P86" s="95" t="s">
        <v>948</v>
      </c>
      <c r="Q86" s="95"/>
      <c r="R86" s="59" t="str">
        <f t="shared" si="21"/>
        <v>사유지</v>
      </c>
      <c r="S86" s="60" t="str">
        <f t="shared" si="15"/>
        <v>사유지답</v>
      </c>
      <c r="T86" s="61">
        <f t="shared" si="22"/>
        <v>25600</v>
      </c>
      <c r="U86" s="119">
        <f t="shared" si="16"/>
        <v>5452800</v>
      </c>
      <c r="V86" s="75" t="str">
        <f t="shared" si="17"/>
        <v>ok</v>
      </c>
      <c r="W86" s="61">
        <v>25600</v>
      </c>
      <c r="AL86" s="35" t="s">
        <v>709</v>
      </c>
      <c r="AM86" s="75" t="str">
        <f t="shared" si="18"/>
        <v>-</v>
      </c>
      <c r="AN86" s="68" t="str">
        <f t="shared" si="19"/>
        <v>답</v>
      </c>
      <c r="AO86" s="88">
        <v>410</v>
      </c>
      <c r="AP86" s="88" t="s">
        <v>209</v>
      </c>
      <c r="AQ86" s="88" t="s">
        <v>134</v>
      </c>
      <c r="AR86" s="85">
        <f t="shared" si="20"/>
        <v>339</v>
      </c>
      <c r="AS86" s="75"/>
      <c r="AT86" s="76"/>
      <c r="AY86" s="75"/>
    </row>
    <row r="87" spans="1:247" s="35" customFormat="1" ht="19.5" customHeight="1">
      <c r="A87" s="92">
        <v>82</v>
      </c>
      <c r="B87" s="93" t="s">
        <v>756</v>
      </c>
      <c r="C87" s="93" t="s">
        <v>758</v>
      </c>
      <c r="D87" s="93" t="s">
        <v>759</v>
      </c>
      <c r="E87" s="93"/>
      <c r="F87" s="101"/>
      <c r="G87" s="101"/>
      <c r="H87" s="93" t="s">
        <v>304</v>
      </c>
      <c r="I87" s="93" t="s">
        <v>63</v>
      </c>
      <c r="J87" s="108">
        <v>80</v>
      </c>
      <c r="K87" s="108">
        <v>80</v>
      </c>
      <c r="L87" s="93" t="s">
        <v>107</v>
      </c>
      <c r="M87" s="93" t="s">
        <v>736</v>
      </c>
      <c r="N87" s="95"/>
      <c r="O87" s="95"/>
      <c r="P87" s="95"/>
      <c r="Q87" s="95" t="s">
        <v>849</v>
      </c>
      <c r="R87" s="59" t="str">
        <f t="shared" si="21"/>
        <v>국유지</v>
      </c>
      <c r="S87" s="60" t="str">
        <f t="shared" si="15"/>
        <v>국유지제</v>
      </c>
      <c r="T87" s="61"/>
      <c r="U87" s="119">
        <f t="shared" si="16"/>
        <v>0</v>
      </c>
      <c r="V87" s="75" t="str">
        <f t="shared" si="17"/>
        <v>ok</v>
      </c>
      <c r="W87" s="61"/>
      <c r="AL87" s="35" t="s">
        <v>709</v>
      </c>
      <c r="AM87" s="75" t="str">
        <f t="shared" si="18"/>
        <v>-</v>
      </c>
      <c r="AN87" s="68" t="str">
        <f t="shared" si="19"/>
        <v>제</v>
      </c>
      <c r="AO87" s="88">
        <v>80</v>
      </c>
      <c r="AP87" s="88" t="s">
        <v>107</v>
      </c>
      <c r="AQ87" s="88" t="s">
        <v>98</v>
      </c>
      <c r="AR87" s="85">
        <f t="shared" si="20"/>
        <v>0</v>
      </c>
      <c r="AS87" s="75"/>
      <c r="AT87" s="76"/>
      <c r="AY87" s="75"/>
    </row>
    <row r="88" spans="1:247" s="35" customFormat="1" ht="19.5" customHeight="1">
      <c r="A88" s="92">
        <v>83</v>
      </c>
      <c r="B88" s="93" t="s">
        <v>756</v>
      </c>
      <c r="C88" s="93" t="s">
        <v>758</v>
      </c>
      <c r="D88" s="93" t="s">
        <v>759</v>
      </c>
      <c r="E88" s="93"/>
      <c r="F88" s="101"/>
      <c r="G88" s="101"/>
      <c r="H88" s="93" t="s">
        <v>305</v>
      </c>
      <c r="I88" s="93" t="s">
        <v>63</v>
      </c>
      <c r="J88" s="108">
        <v>61</v>
      </c>
      <c r="K88" s="108">
        <v>61</v>
      </c>
      <c r="L88" s="93" t="s">
        <v>107</v>
      </c>
      <c r="M88" s="93" t="s">
        <v>736</v>
      </c>
      <c r="N88" s="95"/>
      <c r="O88" s="95"/>
      <c r="P88" s="95"/>
      <c r="Q88" s="95" t="s">
        <v>849</v>
      </c>
      <c r="R88" s="59" t="str">
        <f t="shared" si="21"/>
        <v>국유지</v>
      </c>
      <c r="S88" s="60" t="str">
        <f t="shared" si="15"/>
        <v>국유지제</v>
      </c>
      <c r="T88" s="61"/>
      <c r="U88" s="119">
        <f t="shared" si="16"/>
        <v>0</v>
      </c>
      <c r="V88" s="75" t="str">
        <f t="shared" si="17"/>
        <v>ok</v>
      </c>
      <c r="W88" s="61"/>
      <c r="AL88" s="35" t="s">
        <v>709</v>
      </c>
      <c r="AM88" s="75" t="str">
        <f t="shared" si="18"/>
        <v>-</v>
      </c>
      <c r="AN88" s="68" t="str">
        <f t="shared" si="19"/>
        <v>제</v>
      </c>
      <c r="AO88" s="88">
        <v>61</v>
      </c>
      <c r="AP88" s="88" t="s">
        <v>107</v>
      </c>
      <c r="AQ88" s="88" t="s">
        <v>98</v>
      </c>
      <c r="AR88" s="85">
        <f t="shared" si="20"/>
        <v>0</v>
      </c>
      <c r="AS88" s="75"/>
      <c r="AT88" s="76"/>
      <c r="AY88" s="75"/>
    </row>
    <row r="89" spans="1:247" s="35" customFormat="1" ht="19.5" customHeight="1">
      <c r="A89" s="92">
        <v>84</v>
      </c>
      <c r="B89" s="93" t="s">
        <v>756</v>
      </c>
      <c r="C89" s="93" t="s">
        <v>758</v>
      </c>
      <c r="D89" s="93" t="s">
        <v>759</v>
      </c>
      <c r="E89" s="93"/>
      <c r="F89" s="101"/>
      <c r="G89" s="101"/>
      <c r="H89" s="93" t="s">
        <v>797</v>
      </c>
      <c r="I89" s="93" t="s">
        <v>70</v>
      </c>
      <c r="J89" s="108">
        <v>1463</v>
      </c>
      <c r="K89" s="108">
        <v>273</v>
      </c>
      <c r="L89" s="93">
        <v>321</v>
      </c>
      <c r="M89" s="93" t="s">
        <v>135</v>
      </c>
      <c r="N89" s="95" t="s">
        <v>949</v>
      </c>
      <c r="O89" s="95" t="s">
        <v>950</v>
      </c>
      <c r="P89" s="95"/>
      <c r="Q89" s="95"/>
      <c r="R89" s="59" t="str">
        <f t="shared" si="21"/>
        <v>사유지</v>
      </c>
      <c r="S89" s="60" t="str">
        <f t="shared" si="15"/>
        <v>사유지답</v>
      </c>
      <c r="T89" s="61">
        <f>W89</f>
        <v>25600</v>
      </c>
      <c r="U89" s="119">
        <f t="shared" si="16"/>
        <v>20966400</v>
      </c>
      <c r="V89" s="75" t="str">
        <f t="shared" si="17"/>
        <v>ok</v>
      </c>
      <c r="W89" s="61">
        <v>25600</v>
      </c>
      <c r="AL89" s="35" t="s">
        <v>709</v>
      </c>
      <c r="AM89" s="75" t="str">
        <f t="shared" si="18"/>
        <v>-</v>
      </c>
      <c r="AN89" s="68" t="str">
        <f t="shared" si="19"/>
        <v>답</v>
      </c>
      <c r="AO89" s="88">
        <v>1463</v>
      </c>
      <c r="AP89" s="88">
        <v>321</v>
      </c>
      <c r="AQ89" s="88" t="s">
        <v>135</v>
      </c>
      <c r="AR89" s="85">
        <f t="shared" si="20"/>
        <v>1190</v>
      </c>
      <c r="AS89" s="75"/>
      <c r="AT89" s="76"/>
      <c r="AY89" s="75"/>
    </row>
    <row r="90" spans="1:247" s="35" customFormat="1" ht="19.5" customHeight="1">
      <c r="A90" s="92">
        <v>85</v>
      </c>
      <c r="B90" s="93" t="s">
        <v>756</v>
      </c>
      <c r="C90" s="93" t="s">
        <v>758</v>
      </c>
      <c r="D90" s="93" t="s">
        <v>759</v>
      </c>
      <c r="E90" s="93"/>
      <c r="F90" s="101"/>
      <c r="G90" s="101"/>
      <c r="H90" s="93" t="s">
        <v>788</v>
      </c>
      <c r="I90" s="93" t="s">
        <v>710</v>
      </c>
      <c r="J90" s="108">
        <v>53</v>
      </c>
      <c r="K90" s="108">
        <v>53</v>
      </c>
      <c r="L90" s="93"/>
      <c r="M90" s="93" t="s">
        <v>736</v>
      </c>
      <c r="N90" s="93"/>
      <c r="O90" s="93"/>
      <c r="P90" s="93"/>
      <c r="Q90" s="93" t="s">
        <v>849</v>
      </c>
      <c r="R90" s="59" t="str">
        <f t="shared" si="21"/>
        <v>국유지</v>
      </c>
      <c r="S90" s="60" t="str">
        <f t="shared" si="15"/>
        <v>국유지천</v>
      </c>
      <c r="T90" s="61"/>
      <c r="U90" s="119">
        <f t="shared" si="16"/>
        <v>0</v>
      </c>
      <c r="V90" s="75" t="str">
        <f t="shared" si="17"/>
        <v>ok</v>
      </c>
      <c r="W90" s="61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 t="str">
        <f t="shared" si="18"/>
        <v>-</v>
      </c>
      <c r="AN90" s="63" t="str">
        <f t="shared" si="19"/>
        <v>천</v>
      </c>
      <c r="AO90" s="63"/>
      <c r="AP90" s="63"/>
      <c r="AQ90" s="116"/>
      <c r="AR90" s="114">
        <f t="shared" si="20"/>
        <v>0</v>
      </c>
      <c r="AS90" s="63"/>
      <c r="AT90" s="63"/>
      <c r="AU90" s="63"/>
      <c r="AV90" s="63"/>
      <c r="AW90" s="63"/>
      <c r="AX90" s="63"/>
      <c r="AY90" s="66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35" customFormat="1" ht="19.5" customHeight="1">
      <c r="A91" s="92">
        <v>86</v>
      </c>
      <c r="B91" s="93" t="s">
        <v>756</v>
      </c>
      <c r="C91" s="93" t="s">
        <v>758</v>
      </c>
      <c r="D91" s="93" t="s">
        <v>759</v>
      </c>
      <c r="E91" s="93"/>
      <c r="F91" s="101"/>
      <c r="G91" s="101"/>
      <c r="H91" s="93" t="s">
        <v>310</v>
      </c>
      <c r="I91" s="93" t="s">
        <v>70</v>
      </c>
      <c r="J91" s="108">
        <v>1147</v>
      </c>
      <c r="K91" s="108">
        <v>240</v>
      </c>
      <c r="L91" s="93">
        <v>321</v>
      </c>
      <c r="M91" s="93" t="s">
        <v>135</v>
      </c>
      <c r="N91" s="95" t="s">
        <v>949</v>
      </c>
      <c r="O91" s="95" t="s">
        <v>950</v>
      </c>
      <c r="P91" s="95"/>
      <c r="Q91" s="95"/>
      <c r="R91" s="59" t="str">
        <f t="shared" si="21"/>
        <v>사유지</v>
      </c>
      <c r="S91" s="60" t="str">
        <f t="shared" si="15"/>
        <v>사유지답</v>
      </c>
      <c r="T91" s="61">
        <f>W91</f>
        <v>25600</v>
      </c>
      <c r="U91" s="119">
        <f t="shared" si="16"/>
        <v>18432000</v>
      </c>
      <c r="V91" s="75" t="str">
        <f t="shared" si="17"/>
        <v>ok</v>
      </c>
      <c r="W91" s="61">
        <v>25600</v>
      </c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 t="s">
        <v>709</v>
      </c>
      <c r="AM91" s="66" t="str">
        <f t="shared" si="18"/>
        <v>-</v>
      </c>
      <c r="AN91" s="106" t="str">
        <f t="shared" si="19"/>
        <v>답</v>
      </c>
      <c r="AO91" s="117">
        <v>1147</v>
      </c>
      <c r="AP91" s="117">
        <v>321</v>
      </c>
      <c r="AQ91" s="117" t="s">
        <v>135</v>
      </c>
      <c r="AR91" s="114">
        <f t="shared" si="20"/>
        <v>907</v>
      </c>
      <c r="AS91" s="66"/>
      <c r="AT91" s="78"/>
      <c r="AU91" s="63"/>
      <c r="AV91" s="63"/>
      <c r="AW91" s="63"/>
      <c r="AX91" s="63"/>
      <c r="AY91" s="66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35" customFormat="1" ht="19.5" customHeight="1">
      <c r="A92" s="92">
        <v>87</v>
      </c>
      <c r="B92" s="93" t="s">
        <v>756</v>
      </c>
      <c r="C92" s="93" t="s">
        <v>758</v>
      </c>
      <c r="D92" s="93" t="s">
        <v>759</v>
      </c>
      <c r="E92" s="93"/>
      <c r="F92" s="101"/>
      <c r="G92" s="101"/>
      <c r="H92" s="93" t="s">
        <v>789</v>
      </c>
      <c r="I92" s="93" t="s">
        <v>710</v>
      </c>
      <c r="J92" s="108">
        <v>43</v>
      </c>
      <c r="K92" s="108">
        <v>43</v>
      </c>
      <c r="L92" s="93"/>
      <c r="M92" s="93" t="s">
        <v>736</v>
      </c>
      <c r="N92" s="93"/>
      <c r="O92" s="93"/>
      <c r="P92" s="93"/>
      <c r="Q92" s="93" t="s">
        <v>849</v>
      </c>
      <c r="R92" s="59" t="str">
        <f t="shared" si="21"/>
        <v>국유지</v>
      </c>
      <c r="S92" s="60" t="str">
        <f t="shared" si="15"/>
        <v>국유지천</v>
      </c>
      <c r="T92" s="61"/>
      <c r="U92" s="119">
        <f t="shared" si="16"/>
        <v>0</v>
      </c>
      <c r="V92" s="75" t="str">
        <f t="shared" si="17"/>
        <v>ok</v>
      </c>
      <c r="W92" s="61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 t="str">
        <f t="shared" si="18"/>
        <v>-</v>
      </c>
      <c r="AN92" s="63" t="str">
        <f t="shared" si="19"/>
        <v>천</v>
      </c>
      <c r="AO92" s="63"/>
      <c r="AP92" s="63"/>
      <c r="AQ92" s="116"/>
      <c r="AR92" s="114">
        <f t="shared" si="20"/>
        <v>0</v>
      </c>
      <c r="AS92" s="63"/>
      <c r="AT92" s="63"/>
      <c r="AU92" s="63"/>
      <c r="AV92" s="63"/>
      <c r="AW92" s="63"/>
      <c r="AX92" s="63"/>
      <c r="AY92" s="66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35" customFormat="1" ht="19.5" customHeight="1">
      <c r="A93" s="92">
        <v>88</v>
      </c>
      <c r="B93" s="93" t="s">
        <v>756</v>
      </c>
      <c r="C93" s="93" t="s">
        <v>758</v>
      </c>
      <c r="D93" s="93" t="s">
        <v>759</v>
      </c>
      <c r="E93" s="93"/>
      <c r="F93" s="101"/>
      <c r="G93" s="101"/>
      <c r="H93" s="93" t="s">
        <v>306</v>
      </c>
      <c r="I93" s="93" t="s">
        <v>63</v>
      </c>
      <c r="J93" s="108">
        <v>2771</v>
      </c>
      <c r="K93" s="108">
        <v>2771</v>
      </c>
      <c r="L93" s="93" t="s">
        <v>107</v>
      </c>
      <c r="M93" s="93" t="s">
        <v>736</v>
      </c>
      <c r="N93" s="95"/>
      <c r="O93" s="95"/>
      <c r="P93" s="95"/>
      <c r="Q93" s="95" t="s">
        <v>849</v>
      </c>
      <c r="R93" s="59" t="str">
        <f t="shared" si="21"/>
        <v>국유지</v>
      </c>
      <c r="S93" s="60" t="str">
        <f t="shared" si="15"/>
        <v>국유지제</v>
      </c>
      <c r="T93" s="61"/>
      <c r="U93" s="119">
        <f t="shared" si="16"/>
        <v>0</v>
      </c>
      <c r="V93" s="75" t="str">
        <f t="shared" si="17"/>
        <v>ok</v>
      </c>
      <c r="W93" s="61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 t="s">
        <v>709</v>
      </c>
      <c r="AM93" s="66" t="str">
        <f t="shared" si="18"/>
        <v>-</v>
      </c>
      <c r="AN93" s="106" t="str">
        <f t="shared" si="19"/>
        <v>제</v>
      </c>
      <c r="AO93" s="117">
        <v>2771</v>
      </c>
      <c r="AP93" s="117" t="s">
        <v>107</v>
      </c>
      <c r="AQ93" s="117" t="s">
        <v>98</v>
      </c>
      <c r="AR93" s="114">
        <f t="shared" si="20"/>
        <v>0</v>
      </c>
      <c r="AS93" s="66" t="s">
        <v>727</v>
      </c>
      <c r="AT93" s="78">
        <v>2775.63</v>
      </c>
      <c r="AU93" s="63"/>
      <c r="AV93" s="63"/>
      <c r="AW93" s="63" t="s">
        <v>729</v>
      </c>
      <c r="AX93" s="63"/>
      <c r="AY93" s="66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35" customFormat="1" ht="19.5" customHeight="1">
      <c r="A94" s="92">
        <v>89</v>
      </c>
      <c r="B94" s="93" t="s">
        <v>756</v>
      </c>
      <c r="C94" s="93" t="s">
        <v>758</v>
      </c>
      <c r="D94" s="93" t="s">
        <v>759</v>
      </c>
      <c r="E94" s="93"/>
      <c r="F94" s="101"/>
      <c r="G94" s="101"/>
      <c r="H94" s="93" t="s">
        <v>798</v>
      </c>
      <c r="I94" s="93" t="s">
        <v>70</v>
      </c>
      <c r="J94" s="108">
        <v>2533</v>
      </c>
      <c r="K94" s="108">
        <v>567</v>
      </c>
      <c r="L94" s="93" t="s">
        <v>210</v>
      </c>
      <c r="M94" s="93" t="s">
        <v>136</v>
      </c>
      <c r="N94" s="95" t="s">
        <v>951</v>
      </c>
      <c r="O94" s="95" t="s">
        <v>952</v>
      </c>
      <c r="P94" s="95"/>
      <c r="Q94" s="95"/>
      <c r="R94" s="59" t="str">
        <f t="shared" si="21"/>
        <v>사유지</v>
      </c>
      <c r="S94" s="60" t="str">
        <f t="shared" si="15"/>
        <v>사유지답</v>
      </c>
      <c r="T94" s="61">
        <f>W94</f>
        <v>25600</v>
      </c>
      <c r="U94" s="119">
        <f t="shared" si="16"/>
        <v>43545600</v>
      </c>
      <c r="V94" s="75" t="str">
        <f t="shared" si="17"/>
        <v>ok</v>
      </c>
      <c r="W94" s="61">
        <v>25600</v>
      </c>
      <c r="AL94" s="35" t="s">
        <v>709</v>
      </c>
      <c r="AM94" s="75" t="str">
        <f t="shared" si="18"/>
        <v>-</v>
      </c>
      <c r="AN94" s="68" t="str">
        <f t="shared" si="19"/>
        <v>답</v>
      </c>
      <c r="AO94" s="88">
        <v>2533</v>
      </c>
      <c r="AP94" s="88" t="s">
        <v>210</v>
      </c>
      <c r="AQ94" s="88" t="s">
        <v>136</v>
      </c>
      <c r="AR94" s="85">
        <f t="shared" si="20"/>
        <v>1966</v>
      </c>
      <c r="AS94" s="75"/>
      <c r="AT94" s="76"/>
      <c r="AY94" s="75"/>
    </row>
    <row r="95" spans="1:247" s="35" customFormat="1" ht="19.5" customHeight="1">
      <c r="A95" s="92">
        <v>90</v>
      </c>
      <c r="B95" s="93" t="s">
        <v>756</v>
      </c>
      <c r="C95" s="93" t="s">
        <v>758</v>
      </c>
      <c r="D95" s="93" t="s">
        <v>759</v>
      </c>
      <c r="E95" s="93"/>
      <c r="F95" s="101"/>
      <c r="G95" s="101"/>
      <c r="H95" s="93" t="s">
        <v>790</v>
      </c>
      <c r="I95" s="93" t="s">
        <v>710</v>
      </c>
      <c r="J95" s="108">
        <v>61</v>
      </c>
      <c r="K95" s="108">
        <v>61</v>
      </c>
      <c r="L95" s="93"/>
      <c r="M95" s="93" t="s">
        <v>736</v>
      </c>
      <c r="N95" s="93"/>
      <c r="O95" s="93"/>
      <c r="P95" s="93"/>
      <c r="Q95" s="93" t="s">
        <v>849</v>
      </c>
      <c r="R95" s="59" t="str">
        <f t="shared" si="21"/>
        <v>국유지</v>
      </c>
      <c r="S95" s="60" t="str">
        <f t="shared" si="15"/>
        <v>국유지천</v>
      </c>
      <c r="T95" s="61"/>
      <c r="U95" s="119">
        <f t="shared" si="16"/>
        <v>0</v>
      </c>
      <c r="V95" s="75" t="str">
        <f t="shared" si="17"/>
        <v>ok</v>
      </c>
      <c r="W95" s="61"/>
      <c r="AM95" s="35" t="str">
        <f t="shared" si="18"/>
        <v>-</v>
      </c>
      <c r="AN95" s="35" t="str">
        <f t="shared" si="19"/>
        <v>천</v>
      </c>
      <c r="AQ95" s="90"/>
      <c r="AR95" s="85">
        <f t="shared" si="20"/>
        <v>0</v>
      </c>
      <c r="AY95" s="75"/>
    </row>
    <row r="96" spans="1:247" s="35" customFormat="1" ht="19.5" customHeight="1">
      <c r="A96" s="92">
        <v>91</v>
      </c>
      <c r="B96" s="93" t="s">
        <v>756</v>
      </c>
      <c r="C96" s="93" t="s">
        <v>758</v>
      </c>
      <c r="D96" s="93" t="s">
        <v>759</v>
      </c>
      <c r="E96" s="93"/>
      <c r="F96" s="101"/>
      <c r="G96" s="101"/>
      <c r="H96" s="93" t="s">
        <v>312</v>
      </c>
      <c r="I96" s="93" t="s">
        <v>70</v>
      </c>
      <c r="J96" s="108">
        <v>1682</v>
      </c>
      <c r="K96" s="108">
        <v>383</v>
      </c>
      <c r="L96" s="93">
        <v>166</v>
      </c>
      <c r="M96" s="93" t="s">
        <v>137</v>
      </c>
      <c r="N96" s="95" t="s">
        <v>953</v>
      </c>
      <c r="O96" s="95" t="s">
        <v>954</v>
      </c>
      <c r="P96" s="95"/>
      <c r="Q96" s="95"/>
      <c r="R96" s="59" t="str">
        <f t="shared" si="21"/>
        <v>사유지</v>
      </c>
      <c r="S96" s="60" t="str">
        <f t="shared" si="15"/>
        <v>사유지답</v>
      </c>
      <c r="T96" s="61">
        <f>W96</f>
        <v>25600</v>
      </c>
      <c r="U96" s="119">
        <f t="shared" si="16"/>
        <v>29414400</v>
      </c>
      <c r="V96" s="75" t="str">
        <f t="shared" si="17"/>
        <v>ok</v>
      </c>
      <c r="W96" s="61">
        <v>25600</v>
      </c>
      <c r="AL96" s="35" t="s">
        <v>709</v>
      </c>
      <c r="AM96" s="75" t="str">
        <f t="shared" si="18"/>
        <v>-</v>
      </c>
      <c r="AN96" s="68" t="str">
        <f t="shared" si="19"/>
        <v>답</v>
      </c>
      <c r="AO96" s="88">
        <v>1682</v>
      </c>
      <c r="AP96" s="88">
        <v>166</v>
      </c>
      <c r="AQ96" s="88" t="s">
        <v>137</v>
      </c>
      <c r="AR96" s="85">
        <f t="shared" si="20"/>
        <v>1299</v>
      </c>
      <c r="AS96" s="75"/>
      <c r="AT96" s="76"/>
      <c r="AY96" s="75"/>
    </row>
    <row r="97" spans="1:51" s="35" customFormat="1" ht="19.5" customHeight="1">
      <c r="A97" s="92">
        <v>92</v>
      </c>
      <c r="B97" s="93" t="s">
        <v>756</v>
      </c>
      <c r="C97" s="93" t="s">
        <v>758</v>
      </c>
      <c r="D97" s="93" t="s">
        <v>759</v>
      </c>
      <c r="E97" s="93"/>
      <c r="F97" s="101"/>
      <c r="G97" s="101"/>
      <c r="H97" s="93" t="s">
        <v>791</v>
      </c>
      <c r="I97" s="93" t="s">
        <v>711</v>
      </c>
      <c r="J97" s="108">
        <v>142</v>
      </c>
      <c r="K97" s="108">
        <v>142</v>
      </c>
      <c r="L97" s="93"/>
      <c r="M97" s="93" t="s">
        <v>736</v>
      </c>
      <c r="N97" s="93"/>
      <c r="O97" s="93"/>
      <c r="P97" s="93"/>
      <c r="Q97" s="93" t="s">
        <v>849</v>
      </c>
      <c r="R97" s="59" t="str">
        <f t="shared" si="21"/>
        <v>국유지</v>
      </c>
      <c r="S97" s="60" t="str">
        <f t="shared" si="15"/>
        <v>국유지제</v>
      </c>
      <c r="T97" s="61"/>
      <c r="U97" s="119">
        <f t="shared" si="16"/>
        <v>0</v>
      </c>
      <c r="V97" s="75" t="str">
        <f t="shared" si="17"/>
        <v>ok</v>
      </c>
      <c r="W97" s="61"/>
      <c r="AM97" s="35" t="str">
        <f t="shared" si="18"/>
        <v>-</v>
      </c>
      <c r="AN97" s="35" t="str">
        <f t="shared" si="19"/>
        <v>제</v>
      </c>
      <c r="AQ97" s="90"/>
      <c r="AR97" s="85">
        <f t="shared" si="20"/>
        <v>0</v>
      </c>
      <c r="AY97" s="75"/>
    </row>
    <row r="98" spans="1:51" s="35" customFormat="1" ht="19.5" customHeight="1">
      <c r="A98" s="92">
        <v>93</v>
      </c>
      <c r="B98" s="93" t="s">
        <v>756</v>
      </c>
      <c r="C98" s="93" t="s">
        <v>758</v>
      </c>
      <c r="D98" s="93" t="s">
        <v>759</v>
      </c>
      <c r="E98" s="93"/>
      <c r="F98" s="101"/>
      <c r="G98" s="101"/>
      <c r="H98" s="93" t="s">
        <v>315</v>
      </c>
      <c r="I98" s="93" t="s">
        <v>70</v>
      </c>
      <c r="J98" s="108">
        <v>1462</v>
      </c>
      <c r="K98" s="108">
        <v>336</v>
      </c>
      <c r="L98" s="93">
        <v>166</v>
      </c>
      <c r="M98" s="93" t="s">
        <v>137</v>
      </c>
      <c r="N98" s="95" t="s">
        <v>953</v>
      </c>
      <c r="O98" s="95" t="s">
        <v>954</v>
      </c>
      <c r="P98" s="95"/>
      <c r="Q98" s="95"/>
      <c r="R98" s="59" t="str">
        <f t="shared" si="21"/>
        <v>사유지</v>
      </c>
      <c r="S98" s="60" t="str">
        <f t="shared" si="15"/>
        <v>사유지답</v>
      </c>
      <c r="T98" s="61">
        <f t="shared" ref="T98:T100" si="23">W98</f>
        <v>25000</v>
      </c>
      <c r="U98" s="119">
        <f t="shared" si="16"/>
        <v>25200000</v>
      </c>
      <c r="V98" s="75" t="str">
        <f t="shared" si="17"/>
        <v>ok</v>
      </c>
      <c r="W98" s="61">
        <v>25000</v>
      </c>
      <c r="AL98" s="35" t="s">
        <v>709</v>
      </c>
      <c r="AM98" s="75" t="str">
        <f t="shared" si="18"/>
        <v>-</v>
      </c>
      <c r="AN98" s="68" t="str">
        <f t="shared" si="19"/>
        <v>답</v>
      </c>
      <c r="AO98" s="88">
        <v>1462</v>
      </c>
      <c r="AP98" s="88">
        <v>166</v>
      </c>
      <c r="AQ98" s="88" t="s">
        <v>137</v>
      </c>
      <c r="AR98" s="85">
        <f t="shared" si="20"/>
        <v>1126</v>
      </c>
      <c r="AS98" s="75"/>
      <c r="AT98" s="76"/>
      <c r="AY98" s="75"/>
    </row>
    <row r="99" spans="1:51" s="35" customFormat="1" ht="19.5" customHeight="1">
      <c r="A99" s="92">
        <v>94</v>
      </c>
      <c r="B99" s="93" t="s">
        <v>756</v>
      </c>
      <c r="C99" s="93" t="s">
        <v>758</v>
      </c>
      <c r="D99" s="93" t="s">
        <v>759</v>
      </c>
      <c r="E99" s="93"/>
      <c r="F99" s="101"/>
      <c r="G99" s="101"/>
      <c r="H99" s="93" t="s">
        <v>316</v>
      </c>
      <c r="I99" s="93" t="s">
        <v>70</v>
      </c>
      <c r="J99" s="108">
        <v>262</v>
      </c>
      <c r="K99" s="108">
        <v>63</v>
      </c>
      <c r="L99" s="93">
        <v>166</v>
      </c>
      <c r="M99" s="93" t="s">
        <v>137</v>
      </c>
      <c r="N99" s="95" t="s">
        <v>953</v>
      </c>
      <c r="O99" s="95" t="s">
        <v>954</v>
      </c>
      <c r="P99" s="95"/>
      <c r="Q99" s="95"/>
      <c r="R99" s="59" t="str">
        <f t="shared" si="21"/>
        <v>사유지</v>
      </c>
      <c r="S99" s="60" t="str">
        <f t="shared" si="15"/>
        <v>사유지답</v>
      </c>
      <c r="T99" s="61">
        <f t="shared" si="23"/>
        <v>25600</v>
      </c>
      <c r="U99" s="119">
        <f t="shared" si="16"/>
        <v>4838400</v>
      </c>
      <c r="V99" s="75" t="str">
        <f t="shared" si="17"/>
        <v>ok</v>
      </c>
      <c r="W99" s="61">
        <v>25600</v>
      </c>
      <c r="AL99" s="35" t="s">
        <v>709</v>
      </c>
      <c r="AM99" s="75" t="str">
        <f t="shared" si="18"/>
        <v>-</v>
      </c>
      <c r="AN99" s="68" t="str">
        <f t="shared" si="19"/>
        <v>답</v>
      </c>
      <c r="AO99" s="88">
        <v>262</v>
      </c>
      <c r="AP99" s="88">
        <v>166</v>
      </c>
      <c r="AQ99" s="88" t="s">
        <v>137</v>
      </c>
      <c r="AR99" s="85">
        <f t="shared" si="20"/>
        <v>199</v>
      </c>
      <c r="AS99" s="75"/>
      <c r="AT99" s="76"/>
      <c r="AY99" s="75"/>
    </row>
    <row r="100" spans="1:51" s="35" customFormat="1" ht="19.5" customHeight="1">
      <c r="A100" s="92">
        <v>95</v>
      </c>
      <c r="B100" s="93" t="s">
        <v>756</v>
      </c>
      <c r="C100" s="93" t="s">
        <v>758</v>
      </c>
      <c r="D100" s="93" t="s">
        <v>759</v>
      </c>
      <c r="E100" s="93"/>
      <c r="F100" s="101"/>
      <c r="G100" s="101"/>
      <c r="H100" s="93" t="s">
        <v>317</v>
      </c>
      <c r="I100" s="93" t="s">
        <v>70</v>
      </c>
      <c r="J100" s="108">
        <v>957</v>
      </c>
      <c r="K100" s="108">
        <v>212</v>
      </c>
      <c r="L100" s="93">
        <v>166</v>
      </c>
      <c r="M100" s="93" t="s">
        <v>137</v>
      </c>
      <c r="N100" s="95" t="s">
        <v>953</v>
      </c>
      <c r="O100" s="95" t="s">
        <v>954</v>
      </c>
      <c r="P100" s="95"/>
      <c r="Q100" s="95"/>
      <c r="R100" s="59" t="str">
        <f t="shared" si="21"/>
        <v>사유지</v>
      </c>
      <c r="S100" s="60" t="str">
        <f t="shared" si="15"/>
        <v>사유지답</v>
      </c>
      <c r="T100" s="61">
        <f t="shared" si="23"/>
        <v>25600</v>
      </c>
      <c r="U100" s="119">
        <f t="shared" si="16"/>
        <v>16281600</v>
      </c>
      <c r="V100" s="75" t="str">
        <f t="shared" si="17"/>
        <v>ok</v>
      </c>
      <c r="W100" s="61">
        <v>25600</v>
      </c>
      <c r="AL100" s="35" t="s">
        <v>709</v>
      </c>
      <c r="AM100" s="75" t="str">
        <f t="shared" si="18"/>
        <v>-</v>
      </c>
      <c r="AN100" s="68" t="str">
        <f t="shared" si="19"/>
        <v>답</v>
      </c>
      <c r="AO100" s="88">
        <v>957</v>
      </c>
      <c r="AP100" s="88">
        <v>166</v>
      </c>
      <c r="AQ100" s="88" t="s">
        <v>137</v>
      </c>
      <c r="AR100" s="85">
        <f t="shared" si="20"/>
        <v>745</v>
      </c>
      <c r="AS100" s="75"/>
      <c r="AT100" s="76"/>
      <c r="AY100" s="75"/>
    </row>
    <row r="101" spans="1:51" s="35" customFormat="1" ht="19.5" customHeight="1">
      <c r="A101" s="92">
        <v>96</v>
      </c>
      <c r="B101" s="93" t="s">
        <v>756</v>
      </c>
      <c r="C101" s="93" t="s">
        <v>758</v>
      </c>
      <c r="D101" s="93" t="s">
        <v>759</v>
      </c>
      <c r="E101" s="93"/>
      <c r="F101" s="101"/>
      <c r="G101" s="101"/>
      <c r="H101" s="93" t="s">
        <v>318</v>
      </c>
      <c r="I101" s="93" t="s">
        <v>69</v>
      </c>
      <c r="J101" s="108">
        <v>46</v>
      </c>
      <c r="K101" s="108">
        <v>27</v>
      </c>
      <c r="L101" s="93" t="s">
        <v>107</v>
      </c>
      <c r="M101" s="93" t="s">
        <v>743</v>
      </c>
      <c r="N101" s="95"/>
      <c r="O101" s="95"/>
      <c r="P101" s="95"/>
      <c r="Q101" s="95"/>
      <c r="R101" s="59" t="str">
        <f t="shared" si="21"/>
        <v>국유지</v>
      </c>
      <c r="S101" s="60" t="str">
        <f t="shared" si="15"/>
        <v>국유지도</v>
      </c>
      <c r="T101" s="61"/>
      <c r="U101" s="119">
        <f t="shared" si="16"/>
        <v>0</v>
      </c>
      <c r="V101" s="75" t="str">
        <f t="shared" si="17"/>
        <v>ok</v>
      </c>
      <c r="W101" s="61"/>
      <c r="AL101" s="35" t="s">
        <v>709</v>
      </c>
      <c r="AM101" s="75" t="str">
        <f t="shared" si="18"/>
        <v>-</v>
      </c>
      <c r="AN101" s="68" t="str">
        <f t="shared" si="19"/>
        <v>도</v>
      </c>
      <c r="AO101" s="88">
        <v>46</v>
      </c>
      <c r="AP101" s="88" t="s">
        <v>107</v>
      </c>
      <c r="AQ101" s="88" t="s">
        <v>116</v>
      </c>
      <c r="AR101" s="85">
        <f t="shared" si="20"/>
        <v>19</v>
      </c>
      <c r="AS101" s="75"/>
      <c r="AT101" s="76"/>
      <c r="AY101" s="75"/>
    </row>
    <row r="102" spans="1:51" s="35" customFormat="1" ht="19.5" customHeight="1">
      <c r="A102" s="92">
        <v>97</v>
      </c>
      <c r="B102" s="93" t="s">
        <v>756</v>
      </c>
      <c r="C102" s="93" t="s">
        <v>758</v>
      </c>
      <c r="D102" s="93" t="s">
        <v>759</v>
      </c>
      <c r="E102" s="93"/>
      <c r="F102" s="101"/>
      <c r="G102" s="101"/>
      <c r="H102" s="93" t="s">
        <v>313</v>
      </c>
      <c r="I102" s="93" t="s">
        <v>63</v>
      </c>
      <c r="J102" s="108">
        <v>382</v>
      </c>
      <c r="K102" s="108">
        <v>382</v>
      </c>
      <c r="L102" s="93" t="s">
        <v>107</v>
      </c>
      <c r="M102" s="93" t="s">
        <v>736</v>
      </c>
      <c r="N102" s="95"/>
      <c r="O102" s="95"/>
      <c r="P102" s="95"/>
      <c r="Q102" s="95" t="s">
        <v>849</v>
      </c>
      <c r="R102" s="59" t="str">
        <f t="shared" si="21"/>
        <v>국유지</v>
      </c>
      <c r="S102" s="60" t="str">
        <f t="shared" si="15"/>
        <v>국유지제</v>
      </c>
      <c r="T102" s="61"/>
      <c r="U102" s="119">
        <f t="shared" si="16"/>
        <v>0</v>
      </c>
      <c r="V102" s="75" t="str">
        <f t="shared" si="17"/>
        <v>ok</v>
      </c>
      <c r="W102" s="61"/>
      <c r="AL102" s="35" t="s">
        <v>709</v>
      </c>
      <c r="AM102" s="75" t="str">
        <f t="shared" si="18"/>
        <v>-</v>
      </c>
      <c r="AN102" s="68" t="str">
        <f t="shared" si="19"/>
        <v>제</v>
      </c>
      <c r="AO102" s="88">
        <v>382</v>
      </c>
      <c r="AP102" s="88" t="s">
        <v>107</v>
      </c>
      <c r="AQ102" s="88" t="s">
        <v>98</v>
      </c>
      <c r="AR102" s="85">
        <f t="shared" si="20"/>
        <v>0</v>
      </c>
      <c r="AS102" s="75"/>
      <c r="AT102" s="76"/>
      <c r="AY102" s="75"/>
    </row>
    <row r="103" spans="1:51" s="35" customFormat="1" ht="19.5" customHeight="1">
      <c r="A103" s="92">
        <v>98</v>
      </c>
      <c r="B103" s="93" t="s">
        <v>756</v>
      </c>
      <c r="C103" s="93" t="s">
        <v>758</v>
      </c>
      <c r="D103" s="93" t="s">
        <v>759</v>
      </c>
      <c r="E103" s="93"/>
      <c r="F103" s="101"/>
      <c r="G103" s="101"/>
      <c r="H103" s="93" t="s">
        <v>314</v>
      </c>
      <c r="I103" s="93" t="s">
        <v>64</v>
      </c>
      <c r="J103" s="108">
        <v>579</v>
      </c>
      <c r="K103" s="108">
        <v>579</v>
      </c>
      <c r="L103" s="93" t="s">
        <v>107</v>
      </c>
      <c r="M103" s="93" t="s">
        <v>736</v>
      </c>
      <c r="N103" s="95"/>
      <c r="O103" s="95"/>
      <c r="P103" s="95"/>
      <c r="Q103" s="95" t="s">
        <v>849</v>
      </c>
      <c r="R103" s="59" t="str">
        <f t="shared" si="21"/>
        <v>국유지</v>
      </c>
      <c r="S103" s="60" t="str">
        <f t="shared" si="15"/>
        <v>국유지천</v>
      </c>
      <c r="T103" s="61"/>
      <c r="U103" s="119">
        <f t="shared" si="16"/>
        <v>0</v>
      </c>
      <c r="V103" s="75" t="str">
        <f t="shared" si="17"/>
        <v>ok</v>
      </c>
      <c r="W103" s="61"/>
      <c r="AL103" s="35" t="s">
        <v>709</v>
      </c>
      <c r="AM103" s="75" t="str">
        <f t="shared" si="18"/>
        <v>-</v>
      </c>
      <c r="AN103" s="68" t="str">
        <f t="shared" si="19"/>
        <v>천</v>
      </c>
      <c r="AO103" s="88">
        <v>579</v>
      </c>
      <c r="AP103" s="88" t="s">
        <v>107</v>
      </c>
      <c r="AQ103" s="88" t="s">
        <v>98</v>
      </c>
      <c r="AR103" s="85">
        <f t="shared" si="20"/>
        <v>0</v>
      </c>
      <c r="AS103" s="75"/>
      <c r="AT103" s="76"/>
      <c r="AY103" s="75"/>
    </row>
    <row r="104" spans="1:51" s="35" customFormat="1" ht="19.5" customHeight="1">
      <c r="A104" s="92">
        <v>99</v>
      </c>
      <c r="B104" s="93" t="s">
        <v>756</v>
      </c>
      <c r="C104" s="93" t="s">
        <v>758</v>
      </c>
      <c r="D104" s="93" t="s">
        <v>759</v>
      </c>
      <c r="E104" s="93"/>
      <c r="F104" s="101"/>
      <c r="G104" s="101"/>
      <c r="H104" s="93" t="s">
        <v>319</v>
      </c>
      <c r="I104" s="93" t="s">
        <v>69</v>
      </c>
      <c r="J104" s="108">
        <v>908</v>
      </c>
      <c r="K104" s="108">
        <v>456</v>
      </c>
      <c r="L104" s="93" t="s">
        <v>107</v>
      </c>
      <c r="M104" s="93" t="s">
        <v>743</v>
      </c>
      <c r="N104" s="95"/>
      <c r="O104" s="95"/>
      <c r="P104" s="95"/>
      <c r="Q104" s="95"/>
      <c r="R104" s="59" t="str">
        <f t="shared" si="21"/>
        <v>국유지</v>
      </c>
      <c r="S104" s="60" t="str">
        <f t="shared" si="15"/>
        <v>국유지도</v>
      </c>
      <c r="T104" s="61"/>
      <c r="U104" s="119">
        <f t="shared" si="16"/>
        <v>0</v>
      </c>
      <c r="V104" s="75" t="str">
        <f t="shared" si="17"/>
        <v>ok</v>
      </c>
      <c r="W104" s="61"/>
      <c r="AL104" s="35" t="s">
        <v>709</v>
      </c>
      <c r="AM104" s="75" t="str">
        <f t="shared" si="18"/>
        <v>-</v>
      </c>
      <c r="AN104" s="68" t="str">
        <f t="shared" si="19"/>
        <v>도</v>
      </c>
      <c r="AO104" s="88">
        <v>908</v>
      </c>
      <c r="AP104" s="88" t="s">
        <v>107</v>
      </c>
      <c r="AQ104" s="88" t="s">
        <v>116</v>
      </c>
      <c r="AR104" s="85">
        <f t="shared" si="20"/>
        <v>452</v>
      </c>
      <c r="AS104" s="75"/>
      <c r="AT104" s="76"/>
      <c r="AW104" s="91" t="s">
        <v>731</v>
      </c>
      <c r="AY104" s="75"/>
    </row>
    <row r="105" spans="1:51" s="35" customFormat="1" ht="19.5" customHeight="1">
      <c r="A105" s="92">
        <v>100</v>
      </c>
      <c r="B105" s="93" t="s">
        <v>756</v>
      </c>
      <c r="C105" s="93" t="s">
        <v>758</v>
      </c>
      <c r="D105" s="93" t="s">
        <v>759</v>
      </c>
      <c r="E105" s="93"/>
      <c r="F105" s="101"/>
      <c r="G105" s="101"/>
      <c r="H105" s="93" t="s">
        <v>326</v>
      </c>
      <c r="I105" s="93" t="s">
        <v>69</v>
      </c>
      <c r="J105" s="108">
        <v>1201</v>
      </c>
      <c r="K105" s="108">
        <v>727</v>
      </c>
      <c r="L105" s="93" t="s">
        <v>107</v>
      </c>
      <c r="M105" s="93" t="s">
        <v>743</v>
      </c>
      <c r="N105" s="95"/>
      <c r="O105" s="95"/>
      <c r="P105" s="95"/>
      <c r="Q105" s="95"/>
      <c r="R105" s="59" t="str">
        <f t="shared" si="21"/>
        <v>국유지</v>
      </c>
      <c r="S105" s="60" t="str">
        <f t="shared" si="15"/>
        <v>국유지도</v>
      </c>
      <c r="T105" s="61"/>
      <c r="U105" s="119">
        <f t="shared" si="16"/>
        <v>0</v>
      </c>
      <c r="V105" s="75" t="str">
        <f t="shared" si="17"/>
        <v>ok</v>
      </c>
      <c r="W105" s="61"/>
      <c r="AL105" s="35" t="s">
        <v>709</v>
      </c>
      <c r="AM105" s="75" t="str">
        <f t="shared" si="18"/>
        <v>-</v>
      </c>
      <c r="AN105" s="68" t="str">
        <f t="shared" si="19"/>
        <v>도</v>
      </c>
      <c r="AO105" s="88">
        <v>1201</v>
      </c>
      <c r="AP105" s="88" t="s">
        <v>107</v>
      </c>
      <c r="AQ105" s="88" t="s">
        <v>116</v>
      </c>
      <c r="AR105" s="85">
        <f t="shared" si="20"/>
        <v>474</v>
      </c>
      <c r="AS105" s="75"/>
      <c r="AT105" s="76"/>
      <c r="AW105" s="91" t="s">
        <v>731</v>
      </c>
      <c r="AY105" s="75"/>
    </row>
    <row r="106" spans="1:51" s="35" customFormat="1" ht="19.5" customHeight="1">
      <c r="A106" s="92">
        <v>101</v>
      </c>
      <c r="B106" s="93" t="s">
        <v>756</v>
      </c>
      <c r="C106" s="93" t="s">
        <v>758</v>
      </c>
      <c r="D106" s="93" t="s">
        <v>759</v>
      </c>
      <c r="E106" s="93"/>
      <c r="F106" s="101"/>
      <c r="G106" s="101"/>
      <c r="H106" s="93" t="s">
        <v>325</v>
      </c>
      <c r="I106" s="93" t="s">
        <v>69</v>
      </c>
      <c r="J106" s="108">
        <v>76</v>
      </c>
      <c r="K106" s="108">
        <v>67</v>
      </c>
      <c r="L106" s="93" t="s">
        <v>107</v>
      </c>
      <c r="M106" s="93" t="s">
        <v>743</v>
      </c>
      <c r="N106" s="95"/>
      <c r="O106" s="95"/>
      <c r="P106" s="95"/>
      <c r="Q106" s="95"/>
      <c r="R106" s="59" t="str">
        <f t="shared" si="21"/>
        <v>국유지</v>
      </c>
      <c r="S106" s="60" t="str">
        <f t="shared" si="15"/>
        <v>국유지도</v>
      </c>
      <c r="T106" s="61"/>
      <c r="U106" s="119">
        <f t="shared" si="16"/>
        <v>0</v>
      </c>
      <c r="V106" s="75" t="str">
        <f t="shared" si="17"/>
        <v>ok</v>
      </c>
      <c r="W106" s="61"/>
      <c r="AL106" s="35" t="s">
        <v>709</v>
      </c>
      <c r="AM106" s="75" t="str">
        <f t="shared" si="18"/>
        <v>-</v>
      </c>
      <c r="AN106" s="68" t="str">
        <f t="shared" si="19"/>
        <v>도</v>
      </c>
      <c r="AO106" s="88">
        <v>76</v>
      </c>
      <c r="AP106" s="88" t="s">
        <v>107</v>
      </c>
      <c r="AQ106" s="88" t="s">
        <v>116</v>
      </c>
      <c r="AR106" s="85">
        <f t="shared" si="20"/>
        <v>9</v>
      </c>
      <c r="AS106" s="76" t="s">
        <v>713</v>
      </c>
      <c r="AT106" s="76">
        <v>75.06</v>
      </c>
      <c r="AU106" s="77" t="s">
        <v>714</v>
      </c>
      <c r="AV106" s="76">
        <v>77.05</v>
      </c>
      <c r="AW106" s="35" t="s">
        <v>729</v>
      </c>
      <c r="AY106" s="75"/>
    </row>
    <row r="107" spans="1:51" s="35" customFormat="1" ht="19.5" customHeight="1">
      <c r="A107" s="92">
        <v>102</v>
      </c>
      <c r="B107" s="93" t="s">
        <v>756</v>
      </c>
      <c r="C107" s="93" t="s">
        <v>758</v>
      </c>
      <c r="D107" s="93" t="s">
        <v>759</v>
      </c>
      <c r="E107" s="93"/>
      <c r="F107" s="101"/>
      <c r="G107" s="101"/>
      <c r="H107" s="93" t="s">
        <v>327</v>
      </c>
      <c r="I107" s="93" t="s">
        <v>69</v>
      </c>
      <c r="J107" s="108">
        <v>3340</v>
      </c>
      <c r="K107" s="108">
        <v>171</v>
      </c>
      <c r="L107" s="93" t="s">
        <v>107</v>
      </c>
      <c r="M107" s="93" t="s">
        <v>741</v>
      </c>
      <c r="N107" s="95"/>
      <c r="O107" s="95"/>
      <c r="P107" s="95"/>
      <c r="Q107" s="95"/>
      <c r="R107" s="59" t="str">
        <f t="shared" si="21"/>
        <v>국유지</v>
      </c>
      <c r="S107" s="60" t="str">
        <f t="shared" si="15"/>
        <v>국유지도</v>
      </c>
      <c r="T107" s="61"/>
      <c r="U107" s="119">
        <f t="shared" si="16"/>
        <v>0</v>
      </c>
      <c r="V107" s="75" t="str">
        <f t="shared" si="17"/>
        <v>ok</v>
      </c>
      <c r="W107" s="61"/>
      <c r="AL107" s="35" t="s">
        <v>709</v>
      </c>
      <c r="AM107" s="75" t="str">
        <f t="shared" si="18"/>
        <v>-</v>
      </c>
      <c r="AN107" s="68" t="str">
        <f t="shared" si="19"/>
        <v>도</v>
      </c>
      <c r="AO107" s="88">
        <v>3340</v>
      </c>
      <c r="AP107" s="88" t="s">
        <v>107</v>
      </c>
      <c r="AQ107" s="88" t="s">
        <v>102</v>
      </c>
      <c r="AR107" s="85">
        <f t="shared" si="20"/>
        <v>3169</v>
      </c>
      <c r="AS107" s="75"/>
      <c r="AT107" s="76"/>
      <c r="AY107" s="75"/>
    </row>
    <row r="108" spans="1:51" s="35" customFormat="1" ht="19.5" customHeight="1">
      <c r="A108" s="92">
        <v>103</v>
      </c>
      <c r="B108" s="93" t="s">
        <v>756</v>
      </c>
      <c r="C108" s="93" t="s">
        <v>758</v>
      </c>
      <c r="D108" s="93" t="s">
        <v>759</v>
      </c>
      <c r="E108" s="93"/>
      <c r="F108" s="101"/>
      <c r="G108" s="101"/>
      <c r="H108" s="93" t="s">
        <v>324</v>
      </c>
      <c r="I108" s="93" t="s">
        <v>70</v>
      </c>
      <c r="J108" s="108">
        <v>930</v>
      </c>
      <c r="K108" s="108">
        <v>20</v>
      </c>
      <c r="L108" s="93" t="s">
        <v>211</v>
      </c>
      <c r="M108" s="93" t="s">
        <v>138</v>
      </c>
      <c r="N108" s="95" t="s">
        <v>955</v>
      </c>
      <c r="O108" s="95" t="s">
        <v>956</v>
      </c>
      <c r="P108" s="95"/>
      <c r="Q108" s="95"/>
      <c r="R108" s="59" t="str">
        <f t="shared" si="21"/>
        <v>사유지</v>
      </c>
      <c r="S108" s="60" t="str">
        <f t="shared" si="15"/>
        <v>사유지답</v>
      </c>
      <c r="T108" s="61">
        <f t="shared" ref="T108:T109" si="24">W108</f>
        <v>25600</v>
      </c>
      <c r="U108" s="119">
        <f t="shared" si="16"/>
        <v>1536000</v>
      </c>
      <c r="V108" s="75" t="str">
        <f t="shared" si="17"/>
        <v>ok</v>
      </c>
      <c r="W108" s="61">
        <v>25600</v>
      </c>
      <c r="AL108" s="35" t="s">
        <v>709</v>
      </c>
      <c r="AM108" s="75" t="str">
        <f t="shared" si="18"/>
        <v>-</v>
      </c>
      <c r="AN108" s="68" t="str">
        <f t="shared" si="19"/>
        <v>답</v>
      </c>
      <c r="AO108" s="88">
        <v>930</v>
      </c>
      <c r="AP108" s="88" t="s">
        <v>211</v>
      </c>
      <c r="AQ108" s="88" t="s">
        <v>138</v>
      </c>
      <c r="AR108" s="85">
        <f t="shared" si="20"/>
        <v>910</v>
      </c>
      <c r="AS108" s="75"/>
      <c r="AT108" s="76"/>
      <c r="AY108" s="75"/>
    </row>
    <row r="109" spans="1:51" s="35" customFormat="1" ht="19.5" customHeight="1">
      <c r="A109" s="92">
        <v>104</v>
      </c>
      <c r="B109" s="93" t="s">
        <v>756</v>
      </c>
      <c r="C109" s="93" t="s">
        <v>758</v>
      </c>
      <c r="D109" s="93" t="s">
        <v>759</v>
      </c>
      <c r="E109" s="93"/>
      <c r="F109" s="101"/>
      <c r="G109" s="101"/>
      <c r="H109" s="93" t="s">
        <v>799</v>
      </c>
      <c r="I109" s="93" t="s">
        <v>70</v>
      </c>
      <c r="J109" s="108">
        <v>1038</v>
      </c>
      <c r="K109" s="108">
        <v>595</v>
      </c>
      <c r="L109" s="93" t="s">
        <v>211</v>
      </c>
      <c r="M109" s="93" t="s">
        <v>138</v>
      </c>
      <c r="N109" s="95" t="s">
        <v>955</v>
      </c>
      <c r="O109" s="95" t="s">
        <v>956</v>
      </c>
      <c r="P109" s="95"/>
      <c r="Q109" s="95"/>
      <c r="R109" s="59" t="str">
        <f t="shared" si="21"/>
        <v>사유지</v>
      </c>
      <c r="S109" s="60" t="str">
        <f t="shared" si="15"/>
        <v>사유지답</v>
      </c>
      <c r="T109" s="61">
        <f t="shared" si="24"/>
        <v>25600</v>
      </c>
      <c r="U109" s="119">
        <f t="shared" si="16"/>
        <v>45696000</v>
      </c>
      <c r="V109" s="75" t="str">
        <f t="shared" si="17"/>
        <v>ok</v>
      </c>
      <c r="W109" s="61">
        <v>25600</v>
      </c>
      <c r="AL109" s="35" t="s">
        <v>709</v>
      </c>
      <c r="AM109" s="75" t="str">
        <f t="shared" si="18"/>
        <v>-</v>
      </c>
      <c r="AN109" s="68" t="str">
        <f t="shared" si="19"/>
        <v>답</v>
      </c>
      <c r="AO109" s="88">
        <v>1038</v>
      </c>
      <c r="AP109" s="88" t="s">
        <v>211</v>
      </c>
      <c r="AQ109" s="88" t="s">
        <v>138</v>
      </c>
      <c r="AR109" s="85">
        <f t="shared" si="20"/>
        <v>443</v>
      </c>
      <c r="AS109" s="75"/>
      <c r="AT109" s="76"/>
      <c r="AY109" s="75"/>
    </row>
    <row r="110" spans="1:51" s="35" customFormat="1" ht="19.5" customHeight="1">
      <c r="A110" s="92">
        <v>105</v>
      </c>
      <c r="B110" s="93" t="s">
        <v>756</v>
      </c>
      <c r="C110" s="93" t="s">
        <v>758</v>
      </c>
      <c r="D110" s="93" t="s">
        <v>759</v>
      </c>
      <c r="E110" s="93"/>
      <c r="F110" s="101"/>
      <c r="G110" s="101"/>
      <c r="H110" s="93" t="s">
        <v>792</v>
      </c>
      <c r="I110" s="93" t="s">
        <v>733</v>
      </c>
      <c r="J110" s="108">
        <v>310</v>
      </c>
      <c r="K110" s="108">
        <v>50</v>
      </c>
      <c r="L110" s="93"/>
      <c r="M110" s="93" t="s">
        <v>743</v>
      </c>
      <c r="N110" s="93"/>
      <c r="O110" s="93"/>
      <c r="P110" s="93"/>
      <c r="Q110" s="93"/>
      <c r="R110" s="59" t="str">
        <f t="shared" si="21"/>
        <v>국유지</v>
      </c>
      <c r="S110" s="60" t="str">
        <f t="shared" si="15"/>
        <v>국유지도</v>
      </c>
      <c r="T110" s="61"/>
      <c r="U110" s="119">
        <f t="shared" si="16"/>
        <v>0</v>
      </c>
      <c r="V110" s="75" t="str">
        <f t="shared" si="17"/>
        <v>ok</v>
      </c>
      <c r="W110" s="61"/>
      <c r="AM110" s="35" t="str">
        <f t="shared" si="18"/>
        <v>-</v>
      </c>
      <c r="AN110" s="35" t="str">
        <f t="shared" si="19"/>
        <v>도</v>
      </c>
      <c r="AQ110" s="90"/>
      <c r="AR110" s="85">
        <f t="shared" si="20"/>
        <v>260</v>
      </c>
      <c r="AY110" s="75"/>
    </row>
    <row r="111" spans="1:51" s="35" customFormat="1" ht="19.5" customHeight="1">
      <c r="A111" s="92">
        <v>106</v>
      </c>
      <c r="B111" s="93" t="s">
        <v>756</v>
      </c>
      <c r="C111" s="93" t="s">
        <v>758</v>
      </c>
      <c r="D111" s="93" t="s">
        <v>759</v>
      </c>
      <c r="E111" s="93"/>
      <c r="F111" s="101"/>
      <c r="G111" s="101"/>
      <c r="H111" s="93" t="s">
        <v>321</v>
      </c>
      <c r="I111" s="93" t="s">
        <v>63</v>
      </c>
      <c r="J111" s="108">
        <v>210</v>
      </c>
      <c r="K111" s="108">
        <v>210</v>
      </c>
      <c r="L111" s="93" t="s">
        <v>107</v>
      </c>
      <c r="M111" s="93" t="s">
        <v>736</v>
      </c>
      <c r="N111" s="95"/>
      <c r="O111" s="95"/>
      <c r="P111" s="95"/>
      <c r="Q111" s="95" t="s">
        <v>849</v>
      </c>
      <c r="R111" s="59" t="str">
        <f t="shared" si="21"/>
        <v>국유지</v>
      </c>
      <c r="S111" s="60" t="str">
        <f t="shared" si="15"/>
        <v>국유지제</v>
      </c>
      <c r="T111" s="61"/>
      <c r="U111" s="119">
        <f t="shared" si="16"/>
        <v>0</v>
      </c>
      <c r="V111" s="75" t="str">
        <f t="shared" si="17"/>
        <v>ok</v>
      </c>
      <c r="W111" s="61"/>
      <c r="AL111" s="35" t="s">
        <v>709</v>
      </c>
      <c r="AM111" s="75" t="str">
        <f t="shared" si="18"/>
        <v>-</v>
      </c>
      <c r="AN111" s="68" t="str">
        <f t="shared" si="19"/>
        <v>제</v>
      </c>
      <c r="AO111" s="88">
        <v>210</v>
      </c>
      <c r="AP111" s="88" t="s">
        <v>107</v>
      </c>
      <c r="AQ111" s="88" t="s">
        <v>98</v>
      </c>
      <c r="AR111" s="85">
        <f t="shared" si="20"/>
        <v>0</v>
      </c>
      <c r="AS111" s="75" t="s">
        <v>722</v>
      </c>
      <c r="AT111" s="76">
        <v>171.69</v>
      </c>
      <c r="AW111" s="35" t="s">
        <v>729</v>
      </c>
      <c r="AY111" s="75"/>
    </row>
    <row r="112" spans="1:51" s="35" customFormat="1" ht="19.5" customHeight="1">
      <c r="A112" s="92">
        <v>107</v>
      </c>
      <c r="B112" s="93" t="s">
        <v>756</v>
      </c>
      <c r="C112" s="93" t="s">
        <v>758</v>
      </c>
      <c r="D112" s="93" t="s">
        <v>759</v>
      </c>
      <c r="E112" s="93"/>
      <c r="F112" s="101"/>
      <c r="G112" s="101"/>
      <c r="H112" s="93" t="s">
        <v>323</v>
      </c>
      <c r="I112" s="93" t="s">
        <v>69</v>
      </c>
      <c r="J112" s="108">
        <v>37</v>
      </c>
      <c r="K112" s="108">
        <v>37</v>
      </c>
      <c r="L112" s="93" t="s">
        <v>107</v>
      </c>
      <c r="M112" s="93" t="s">
        <v>741</v>
      </c>
      <c r="N112" s="95"/>
      <c r="O112" s="95"/>
      <c r="P112" s="95"/>
      <c r="Q112" s="95" t="s">
        <v>849</v>
      </c>
      <c r="R112" s="59" t="str">
        <f t="shared" si="21"/>
        <v>국유지</v>
      </c>
      <c r="S112" s="60" t="str">
        <f t="shared" si="15"/>
        <v>국유지도</v>
      </c>
      <c r="T112" s="61"/>
      <c r="U112" s="119">
        <f t="shared" si="16"/>
        <v>0</v>
      </c>
      <c r="V112" s="75" t="str">
        <f t="shared" si="17"/>
        <v>ok</v>
      </c>
      <c r="W112" s="61"/>
      <c r="AL112" s="35" t="s">
        <v>709</v>
      </c>
      <c r="AM112" s="75" t="str">
        <f t="shared" si="18"/>
        <v>-</v>
      </c>
      <c r="AN112" s="68" t="str">
        <f t="shared" si="19"/>
        <v>도</v>
      </c>
      <c r="AO112" s="88">
        <v>37</v>
      </c>
      <c r="AP112" s="88" t="s">
        <v>107</v>
      </c>
      <c r="AQ112" s="88" t="s">
        <v>102</v>
      </c>
      <c r="AR112" s="85">
        <f t="shared" si="20"/>
        <v>0</v>
      </c>
      <c r="AS112" s="76" t="s">
        <v>712</v>
      </c>
      <c r="AT112" s="76">
        <v>35.840000000000003</v>
      </c>
      <c r="AW112" s="35" t="s">
        <v>729</v>
      </c>
      <c r="AY112" s="75"/>
    </row>
    <row r="113" spans="1:51" s="35" customFormat="1" ht="19.5" customHeight="1">
      <c r="A113" s="92">
        <v>108</v>
      </c>
      <c r="B113" s="93" t="s">
        <v>756</v>
      </c>
      <c r="C113" s="93" t="s">
        <v>758</v>
      </c>
      <c r="D113" s="93" t="s">
        <v>759</v>
      </c>
      <c r="E113" s="93"/>
      <c r="F113" s="101"/>
      <c r="G113" s="101"/>
      <c r="H113" s="93" t="s">
        <v>322</v>
      </c>
      <c r="I113" s="93" t="s">
        <v>64</v>
      </c>
      <c r="J113" s="108">
        <v>110</v>
      </c>
      <c r="K113" s="108">
        <v>110</v>
      </c>
      <c r="L113" s="93" t="s">
        <v>107</v>
      </c>
      <c r="M113" s="93" t="s">
        <v>736</v>
      </c>
      <c r="N113" s="95"/>
      <c r="O113" s="95"/>
      <c r="P113" s="95"/>
      <c r="Q113" s="95" t="s">
        <v>849</v>
      </c>
      <c r="R113" s="59" t="str">
        <f t="shared" si="21"/>
        <v>국유지</v>
      </c>
      <c r="S113" s="60" t="str">
        <f t="shared" si="15"/>
        <v>국유지천</v>
      </c>
      <c r="T113" s="61"/>
      <c r="U113" s="119">
        <f t="shared" si="16"/>
        <v>0</v>
      </c>
      <c r="V113" s="75" t="str">
        <f t="shared" si="17"/>
        <v>ok</v>
      </c>
      <c r="W113" s="61"/>
      <c r="AL113" s="35" t="s">
        <v>709</v>
      </c>
      <c r="AM113" s="75" t="str">
        <f t="shared" si="18"/>
        <v>-</v>
      </c>
      <c r="AN113" s="68" t="str">
        <f t="shared" si="19"/>
        <v>천</v>
      </c>
      <c r="AO113" s="88">
        <v>110</v>
      </c>
      <c r="AP113" s="88" t="s">
        <v>107</v>
      </c>
      <c r="AQ113" s="88" t="s">
        <v>98</v>
      </c>
      <c r="AR113" s="85">
        <f t="shared" si="20"/>
        <v>0</v>
      </c>
      <c r="AS113" s="75"/>
      <c r="AT113" s="76"/>
      <c r="AY113" s="75"/>
    </row>
    <row r="114" spans="1:51" s="35" customFormat="1" ht="19.5" customHeight="1">
      <c r="A114" s="92">
        <v>109</v>
      </c>
      <c r="B114" s="93" t="s">
        <v>756</v>
      </c>
      <c r="C114" s="93" t="s">
        <v>758</v>
      </c>
      <c r="D114" s="93" t="s">
        <v>759</v>
      </c>
      <c r="E114" s="93"/>
      <c r="F114" s="101"/>
      <c r="G114" s="101"/>
      <c r="H114" s="93" t="s">
        <v>328</v>
      </c>
      <c r="I114" s="93" t="s">
        <v>63</v>
      </c>
      <c r="J114" s="108">
        <v>140</v>
      </c>
      <c r="K114" s="108">
        <v>140</v>
      </c>
      <c r="L114" s="93" t="s">
        <v>107</v>
      </c>
      <c r="M114" s="93" t="s">
        <v>736</v>
      </c>
      <c r="N114" s="95"/>
      <c r="O114" s="95"/>
      <c r="P114" s="95"/>
      <c r="Q114" s="95" t="s">
        <v>849</v>
      </c>
      <c r="R114" s="59" t="str">
        <f t="shared" si="21"/>
        <v>국유지</v>
      </c>
      <c r="S114" s="60" t="str">
        <f t="shared" si="15"/>
        <v>국유지제</v>
      </c>
      <c r="T114" s="61"/>
      <c r="U114" s="119">
        <f t="shared" si="16"/>
        <v>0</v>
      </c>
      <c r="V114" s="75" t="str">
        <f t="shared" si="17"/>
        <v>ok</v>
      </c>
      <c r="W114" s="61"/>
      <c r="AL114" s="35" t="s">
        <v>709</v>
      </c>
      <c r="AM114" s="75" t="str">
        <f t="shared" si="18"/>
        <v>-</v>
      </c>
      <c r="AN114" s="68" t="str">
        <f t="shared" si="19"/>
        <v>제</v>
      </c>
      <c r="AO114" s="88">
        <v>140</v>
      </c>
      <c r="AP114" s="88" t="s">
        <v>107</v>
      </c>
      <c r="AQ114" s="88" t="s">
        <v>98</v>
      </c>
      <c r="AR114" s="85">
        <f t="shared" si="20"/>
        <v>0</v>
      </c>
      <c r="AS114" s="75"/>
      <c r="AT114" s="76"/>
      <c r="AY114" s="75"/>
    </row>
    <row r="115" spans="1:51" s="35" customFormat="1" ht="19.5" customHeight="1">
      <c r="A115" s="92">
        <v>110</v>
      </c>
      <c r="B115" s="93" t="s">
        <v>756</v>
      </c>
      <c r="C115" s="93" t="s">
        <v>758</v>
      </c>
      <c r="D115" s="93" t="s">
        <v>759</v>
      </c>
      <c r="E115" s="93"/>
      <c r="F115" s="101"/>
      <c r="G115" s="101"/>
      <c r="H115" s="93" t="s">
        <v>329</v>
      </c>
      <c r="I115" s="93" t="s">
        <v>70</v>
      </c>
      <c r="J115" s="108">
        <v>1211</v>
      </c>
      <c r="K115" s="108">
        <v>172</v>
      </c>
      <c r="L115" s="93" t="s">
        <v>212</v>
      </c>
      <c r="M115" s="93" t="s">
        <v>139</v>
      </c>
      <c r="N115" s="95" t="s">
        <v>957</v>
      </c>
      <c r="O115" s="95" t="s">
        <v>958</v>
      </c>
      <c r="P115" s="95"/>
      <c r="Q115" s="95"/>
      <c r="R115" s="59" t="str">
        <f t="shared" ref="R115:R139" si="25">IF(LEFT(M115,1)="국", "국유지", "사유지")</f>
        <v>사유지</v>
      </c>
      <c r="S115" s="60" t="str">
        <f t="shared" si="15"/>
        <v>사유지답</v>
      </c>
      <c r="T115" s="61">
        <f t="shared" ref="T115:T116" si="26">W115</f>
        <v>25600</v>
      </c>
      <c r="U115" s="119">
        <f t="shared" si="16"/>
        <v>13209600</v>
      </c>
      <c r="V115" s="75" t="str">
        <f t="shared" si="17"/>
        <v>ok</v>
      </c>
      <c r="W115" s="61">
        <v>25600</v>
      </c>
      <c r="AL115" s="35" t="s">
        <v>709</v>
      </c>
      <c r="AM115" s="75" t="str">
        <f t="shared" si="18"/>
        <v>-</v>
      </c>
      <c r="AN115" s="68" t="str">
        <f t="shared" si="19"/>
        <v>답</v>
      </c>
      <c r="AO115" s="88">
        <v>1211</v>
      </c>
      <c r="AP115" s="88" t="s">
        <v>212</v>
      </c>
      <c r="AQ115" s="88" t="s">
        <v>139</v>
      </c>
      <c r="AR115" s="85">
        <f t="shared" si="20"/>
        <v>1039</v>
      </c>
      <c r="AS115" s="75"/>
      <c r="AT115" s="76"/>
      <c r="AY115" s="75"/>
    </row>
    <row r="116" spans="1:51" s="35" customFormat="1" ht="19.5" customHeight="1">
      <c r="A116" s="92">
        <v>111</v>
      </c>
      <c r="B116" s="93" t="s">
        <v>756</v>
      </c>
      <c r="C116" s="93" t="s">
        <v>758</v>
      </c>
      <c r="D116" s="93" t="s">
        <v>759</v>
      </c>
      <c r="E116" s="93"/>
      <c r="F116" s="101"/>
      <c r="G116" s="101"/>
      <c r="H116" s="93" t="s">
        <v>330</v>
      </c>
      <c r="I116" s="93" t="s">
        <v>70</v>
      </c>
      <c r="J116" s="108">
        <v>788</v>
      </c>
      <c r="K116" s="108">
        <v>121</v>
      </c>
      <c r="L116" s="93" t="s">
        <v>213</v>
      </c>
      <c r="M116" s="93" t="s">
        <v>140</v>
      </c>
      <c r="N116" s="95" t="s">
        <v>959</v>
      </c>
      <c r="O116" s="95" t="s">
        <v>960</v>
      </c>
      <c r="P116" s="95"/>
      <c r="Q116" s="95"/>
      <c r="R116" s="59" t="str">
        <f t="shared" si="25"/>
        <v>사유지</v>
      </c>
      <c r="S116" s="60" t="str">
        <f t="shared" si="15"/>
        <v>사유지답</v>
      </c>
      <c r="T116" s="61">
        <f t="shared" si="26"/>
        <v>25600</v>
      </c>
      <c r="U116" s="119">
        <f t="shared" si="16"/>
        <v>9292800</v>
      </c>
      <c r="V116" s="75" t="str">
        <f t="shared" si="17"/>
        <v>ok</v>
      </c>
      <c r="W116" s="61">
        <v>25600</v>
      </c>
      <c r="AL116" s="35" t="s">
        <v>709</v>
      </c>
      <c r="AM116" s="75" t="str">
        <f t="shared" si="18"/>
        <v>-</v>
      </c>
      <c r="AN116" s="68" t="str">
        <f t="shared" si="19"/>
        <v>답</v>
      </c>
      <c r="AO116" s="88">
        <v>788</v>
      </c>
      <c r="AP116" s="88" t="s">
        <v>213</v>
      </c>
      <c r="AQ116" s="88" t="s">
        <v>140</v>
      </c>
      <c r="AR116" s="85">
        <f t="shared" si="20"/>
        <v>667</v>
      </c>
      <c r="AS116" s="75"/>
      <c r="AT116" s="76"/>
      <c r="AY116" s="75"/>
    </row>
    <row r="117" spans="1:51" s="35" customFormat="1" ht="19.5" customHeight="1">
      <c r="A117" s="92">
        <v>112</v>
      </c>
      <c r="B117" s="93" t="s">
        <v>756</v>
      </c>
      <c r="C117" s="93" t="s">
        <v>758</v>
      </c>
      <c r="D117" s="93" t="s">
        <v>759</v>
      </c>
      <c r="E117" s="93"/>
      <c r="F117" s="101"/>
      <c r="G117" s="101"/>
      <c r="H117" s="93" t="s">
        <v>331</v>
      </c>
      <c r="I117" s="93" t="s">
        <v>63</v>
      </c>
      <c r="J117" s="108">
        <v>89</v>
      </c>
      <c r="K117" s="108">
        <v>89</v>
      </c>
      <c r="L117" s="93" t="s">
        <v>107</v>
      </c>
      <c r="M117" s="93" t="s">
        <v>736</v>
      </c>
      <c r="N117" s="95"/>
      <c r="O117" s="95"/>
      <c r="P117" s="95"/>
      <c r="Q117" s="95" t="s">
        <v>849</v>
      </c>
      <c r="R117" s="59" t="str">
        <f t="shared" si="25"/>
        <v>국유지</v>
      </c>
      <c r="S117" s="60" t="str">
        <f t="shared" si="15"/>
        <v>국유지제</v>
      </c>
      <c r="T117" s="61"/>
      <c r="U117" s="119">
        <f t="shared" si="16"/>
        <v>0</v>
      </c>
      <c r="V117" s="75" t="str">
        <f t="shared" si="17"/>
        <v>ok</v>
      </c>
      <c r="W117" s="61"/>
      <c r="AL117" s="35" t="s">
        <v>709</v>
      </c>
      <c r="AM117" s="75" t="str">
        <f t="shared" si="18"/>
        <v>-</v>
      </c>
      <c r="AN117" s="68" t="str">
        <f t="shared" si="19"/>
        <v>제</v>
      </c>
      <c r="AO117" s="88">
        <v>89</v>
      </c>
      <c r="AP117" s="88" t="s">
        <v>107</v>
      </c>
      <c r="AQ117" s="88" t="s">
        <v>98</v>
      </c>
      <c r="AR117" s="85">
        <f t="shared" si="20"/>
        <v>0</v>
      </c>
      <c r="AS117" s="75"/>
      <c r="AT117" s="76"/>
      <c r="AY117" s="75"/>
    </row>
    <row r="118" spans="1:51" s="35" customFormat="1" ht="19.5" customHeight="1">
      <c r="A118" s="92">
        <v>113</v>
      </c>
      <c r="B118" s="93" t="s">
        <v>756</v>
      </c>
      <c r="C118" s="93" t="s">
        <v>758</v>
      </c>
      <c r="D118" s="93" t="s">
        <v>759</v>
      </c>
      <c r="E118" s="93"/>
      <c r="F118" s="101"/>
      <c r="G118" s="101"/>
      <c r="H118" s="93" t="s">
        <v>800</v>
      </c>
      <c r="I118" s="93" t="s">
        <v>70</v>
      </c>
      <c r="J118" s="108">
        <v>564</v>
      </c>
      <c r="K118" s="108">
        <v>84</v>
      </c>
      <c r="L118" s="93" t="s">
        <v>214</v>
      </c>
      <c r="M118" s="93" t="s">
        <v>141</v>
      </c>
      <c r="N118" s="95" t="s">
        <v>961</v>
      </c>
      <c r="O118" s="95" t="s">
        <v>962</v>
      </c>
      <c r="P118" s="95"/>
      <c r="Q118" s="95"/>
      <c r="R118" s="59" t="str">
        <f t="shared" si="25"/>
        <v>사유지</v>
      </c>
      <c r="S118" s="60" t="str">
        <f t="shared" si="15"/>
        <v>사유지답</v>
      </c>
      <c r="T118" s="61">
        <f t="shared" ref="T118:T119" si="27">W118</f>
        <v>25300</v>
      </c>
      <c r="U118" s="119">
        <f t="shared" si="16"/>
        <v>6375600</v>
      </c>
      <c r="V118" s="75" t="str">
        <f t="shared" si="17"/>
        <v>ok</v>
      </c>
      <c r="W118" s="61">
        <v>25300</v>
      </c>
      <c r="AL118" s="35" t="s">
        <v>709</v>
      </c>
      <c r="AM118" s="75" t="str">
        <f t="shared" si="18"/>
        <v>-</v>
      </c>
      <c r="AN118" s="68" t="str">
        <f t="shared" si="19"/>
        <v>답</v>
      </c>
      <c r="AO118" s="88">
        <v>564</v>
      </c>
      <c r="AP118" s="88" t="s">
        <v>214</v>
      </c>
      <c r="AQ118" s="88" t="s">
        <v>141</v>
      </c>
      <c r="AR118" s="85">
        <f t="shared" si="20"/>
        <v>480</v>
      </c>
      <c r="AS118" s="75"/>
      <c r="AT118" s="76"/>
      <c r="AY118" s="75"/>
    </row>
    <row r="119" spans="1:51" s="35" customFormat="1" ht="19.5" customHeight="1">
      <c r="A119" s="92">
        <v>114</v>
      </c>
      <c r="B119" s="93" t="s">
        <v>756</v>
      </c>
      <c r="C119" s="93" t="s">
        <v>758</v>
      </c>
      <c r="D119" s="93" t="s">
        <v>759</v>
      </c>
      <c r="E119" s="93"/>
      <c r="F119" s="101"/>
      <c r="G119" s="101"/>
      <c r="H119" s="93" t="s">
        <v>335</v>
      </c>
      <c r="I119" s="93" t="s">
        <v>70</v>
      </c>
      <c r="J119" s="108">
        <v>1370</v>
      </c>
      <c r="K119" s="108">
        <v>199</v>
      </c>
      <c r="L119" s="93" t="s">
        <v>215</v>
      </c>
      <c r="M119" s="93" t="s">
        <v>142</v>
      </c>
      <c r="N119" s="93" t="s">
        <v>215</v>
      </c>
      <c r="O119" s="95" t="s">
        <v>963</v>
      </c>
      <c r="P119" s="95"/>
      <c r="Q119" s="95"/>
      <c r="R119" s="59" t="str">
        <f t="shared" si="25"/>
        <v>사유지</v>
      </c>
      <c r="S119" s="60" t="str">
        <f t="shared" si="15"/>
        <v>사유지답</v>
      </c>
      <c r="T119" s="61">
        <f t="shared" si="27"/>
        <v>25300</v>
      </c>
      <c r="U119" s="119">
        <f t="shared" si="16"/>
        <v>15104100</v>
      </c>
      <c r="V119" s="75" t="str">
        <f t="shared" si="17"/>
        <v>ok</v>
      </c>
      <c r="W119" s="61">
        <v>25300</v>
      </c>
      <c r="AL119" s="35" t="s">
        <v>709</v>
      </c>
      <c r="AM119" s="75" t="str">
        <f t="shared" si="18"/>
        <v>-</v>
      </c>
      <c r="AN119" s="68" t="str">
        <f t="shared" si="19"/>
        <v>답</v>
      </c>
      <c r="AO119" s="88">
        <v>1370</v>
      </c>
      <c r="AP119" s="88" t="s">
        <v>215</v>
      </c>
      <c r="AQ119" s="88" t="s">
        <v>142</v>
      </c>
      <c r="AR119" s="85">
        <f t="shared" si="20"/>
        <v>1171</v>
      </c>
      <c r="AS119" s="75"/>
      <c r="AT119" s="76"/>
      <c r="AY119" s="75"/>
    </row>
    <row r="120" spans="1:51" s="35" customFormat="1" ht="19.5" customHeight="1">
      <c r="A120" s="92">
        <v>115</v>
      </c>
      <c r="B120" s="93" t="s">
        <v>756</v>
      </c>
      <c r="C120" s="93" t="s">
        <v>758</v>
      </c>
      <c r="D120" s="93" t="s">
        <v>759</v>
      </c>
      <c r="E120" s="93"/>
      <c r="F120" s="101"/>
      <c r="G120" s="101"/>
      <c r="H120" s="93" t="s">
        <v>332</v>
      </c>
      <c r="I120" s="93" t="s">
        <v>64</v>
      </c>
      <c r="J120" s="108">
        <v>82</v>
      </c>
      <c r="K120" s="108">
        <v>82</v>
      </c>
      <c r="L120" s="93" t="s">
        <v>107</v>
      </c>
      <c r="M120" s="93" t="s">
        <v>736</v>
      </c>
      <c r="N120" s="95"/>
      <c r="O120" s="95"/>
      <c r="P120" s="95"/>
      <c r="Q120" s="95" t="s">
        <v>849</v>
      </c>
      <c r="R120" s="59" t="str">
        <f t="shared" si="25"/>
        <v>국유지</v>
      </c>
      <c r="S120" s="60" t="str">
        <f t="shared" si="15"/>
        <v>국유지천</v>
      </c>
      <c r="T120" s="61"/>
      <c r="U120" s="119">
        <f t="shared" si="16"/>
        <v>0</v>
      </c>
      <c r="V120" s="75" t="str">
        <f t="shared" si="17"/>
        <v>ok</v>
      </c>
      <c r="W120" s="61"/>
      <c r="AL120" s="35" t="s">
        <v>709</v>
      </c>
      <c r="AM120" s="75" t="str">
        <f t="shared" si="18"/>
        <v>-</v>
      </c>
      <c r="AN120" s="68" t="str">
        <f t="shared" si="19"/>
        <v>천</v>
      </c>
      <c r="AO120" s="88">
        <v>82</v>
      </c>
      <c r="AP120" s="88" t="s">
        <v>107</v>
      </c>
      <c r="AQ120" s="88" t="s">
        <v>98</v>
      </c>
      <c r="AR120" s="85">
        <f t="shared" si="20"/>
        <v>0</v>
      </c>
      <c r="AS120" s="75"/>
      <c r="AT120" s="76"/>
      <c r="AY120" s="75"/>
    </row>
    <row r="121" spans="1:51" s="35" customFormat="1" ht="19.5" customHeight="1">
      <c r="A121" s="92">
        <v>116</v>
      </c>
      <c r="B121" s="93" t="s">
        <v>756</v>
      </c>
      <c r="C121" s="93" t="s">
        <v>758</v>
      </c>
      <c r="D121" s="93" t="s">
        <v>759</v>
      </c>
      <c r="E121" s="93"/>
      <c r="F121" s="101"/>
      <c r="G121" s="101"/>
      <c r="H121" s="93" t="s">
        <v>333</v>
      </c>
      <c r="I121" s="93" t="s">
        <v>63</v>
      </c>
      <c r="J121" s="108">
        <v>860</v>
      </c>
      <c r="K121" s="108">
        <v>860</v>
      </c>
      <c r="L121" s="93" t="s">
        <v>107</v>
      </c>
      <c r="M121" s="93" t="s">
        <v>736</v>
      </c>
      <c r="N121" s="95"/>
      <c r="O121" s="95"/>
      <c r="P121" s="95"/>
      <c r="Q121" s="95" t="s">
        <v>849</v>
      </c>
      <c r="R121" s="59" t="str">
        <f t="shared" si="25"/>
        <v>국유지</v>
      </c>
      <c r="S121" s="60" t="str">
        <f t="shared" si="15"/>
        <v>국유지제</v>
      </c>
      <c r="T121" s="61"/>
      <c r="U121" s="119">
        <f t="shared" si="16"/>
        <v>0</v>
      </c>
      <c r="V121" s="75" t="str">
        <f t="shared" si="17"/>
        <v>ok</v>
      </c>
      <c r="W121" s="61"/>
      <c r="AL121" s="35" t="s">
        <v>709</v>
      </c>
      <c r="AM121" s="75" t="str">
        <f t="shared" si="18"/>
        <v>-</v>
      </c>
      <c r="AN121" s="68" t="str">
        <f t="shared" si="19"/>
        <v>제</v>
      </c>
      <c r="AO121" s="88">
        <v>860</v>
      </c>
      <c r="AP121" s="88" t="s">
        <v>107</v>
      </c>
      <c r="AQ121" s="88" t="s">
        <v>98</v>
      </c>
      <c r="AR121" s="85">
        <f t="shared" si="20"/>
        <v>0</v>
      </c>
      <c r="AS121" s="75" t="s">
        <v>712</v>
      </c>
      <c r="AT121" s="76">
        <v>858.91</v>
      </c>
      <c r="AW121" s="35" t="s">
        <v>729</v>
      </c>
      <c r="AY121" s="75"/>
    </row>
    <row r="122" spans="1:51" s="35" customFormat="1" ht="19.5" customHeight="1">
      <c r="A122" s="92">
        <v>117</v>
      </c>
      <c r="B122" s="93" t="s">
        <v>756</v>
      </c>
      <c r="C122" s="93" t="s">
        <v>758</v>
      </c>
      <c r="D122" s="93" t="s">
        <v>759</v>
      </c>
      <c r="E122" s="93"/>
      <c r="F122" s="101"/>
      <c r="G122" s="101"/>
      <c r="H122" s="93" t="s">
        <v>336</v>
      </c>
      <c r="I122" s="93" t="s">
        <v>70</v>
      </c>
      <c r="J122" s="108">
        <v>1860</v>
      </c>
      <c r="K122" s="108">
        <v>221</v>
      </c>
      <c r="L122" s="93" t="s">
        <v>216</v>
      </c>
      <c r="M122" s="93" t="s">
        <v>143</v>
      </c>
      <c r="N122" s="95" t="s">
        <v>964</v>
      </c>
      <c r="O122" s="95" t="s">
        <v>965</v>
      </c>
      <c r="P122" s="95" t="s">
        <v>925</v>
      </c>
      <c r="Q122" s="95"/>
      <c r="R122" s="59" t="str">
        <f t="shared" si="25"/>
        <v>사유지</v>
      </c>
      <c r="S122" s="60" t="str">
        <f t="shared" si="15"/>
        <v>사유지답</v>
      </c>
      <c r="T122" s="61">
        <f>W122</f>
        <v>25100</v>
      </c>
      <c r="U122" s="119">
        <f t="shared" si="16"/>
        <v>16641300</v>
      </c>
      <c r="V122" s="75" t="str">
        <f t="shared" si="17"/>
        <v>ok</v>
      </c>
      <c r="W122" s="61">
        <v>25100</v>
      </c>
      <c r="AL122" s="35" t="s">
        <v>709</v>
      </c>
      <c r="AM122" s="75" t="str">
        <f t="shared" si="18"/>
        <v>-</v>
      </c>
      <c r="AN122" s="68" t="str">
        <f t="shared" si="19"/>
        <v>답</v>
      </c>
      <c r="AO122" s="88">
        <v>1860</v>
      </c>
      <c r="AP122" s="88" t="s">
        <v>216</v>
      </c>
      <c r="AQ122" s="88" t="s">
        <v>143</v>
      </c>
      <c r="AR122" s="85">
        <f t="shared" si="20"/>
        <v>1639</v>
      </c>
      <c r="AS122" s="75"/>
      <c r="AT122" s="76"/>
      <c r="AY122" s="75"/>
    </row>
    <row r="123" spans="1:51" s="35" customFormat="1" ht="19.5" customHeight="1">
      <c r="A123" s="92">
        <v>118</v>
      </c>
      <c r="B123" s="93" t="s">
        <v>756</v>
      </c>
      <c r="C123" s="93" t="s">
        <v>758</v>
      </c>
      <c r="D123" s="93" t="s">
        <v>759</v>
      </c>
      <c r="E123" s="93"/>
      <c r="F123" s="101"/>
      <c r="G123" s="101"/>
      <c r="H123" s="93" t="s">
        <v>337</v>
      </c>
      <c r="I123" s="93" t="s">
        <v>70</v>
      </c>
      <c r="J123" s="108">
        <v>7</v>
      </c>
      <c r="K123" s="108">
        <v>7</v>
      </c>
      <c r="L123" s="93" t="s">
        <v>107</v>
      </c>
      <c r="M123" s="93" t="s">
        <v>736</v>
      </c>
      <c r="N123" s="95"/>
      <c r="O123" s="95"/>
      <c r="P123" s="95"/>
      <c r="Q123" s="95" t="s">
        <v>849</v>
      </c>
      <c r="R123" s="59" t="str">
        <f t="shared" si="25"/>
        <v>국유지</v>
      </c>
      <c r="S123" s="60" t="str">
        <f t="shared" si="15"/>
        <v>국유지답</v>
      </c>
      <c r="T123" s="61"/>
      <c r="U123" s="119">
        <f t="shared" si="16"/>
        <v>0</v>
      </c>
      <c r="V123" s="75" t="str">
        <f t="shared" si="17"/>
        <v>ok</v>
      </c>
      <c r="W123" s="61"/>
      <c r="AL123" s="35" t="s">
        <v>709</v>
      </c>
      <c r="AM123" s="75" t="str">
        <f t="shared" si="18"/>
        <v>-</v>
      </c>
      <c r="AN123" s="68" t="str">
        <f t="shared" si="19"/>
        <v>답</v>
      </c>
      <c r="AO123" s="88">
        <v>7</v>
      </c>
      <c r="AP123" s="88" t="s">
        <v>107</v>
      </c>
      <c r="AQ123" s="88" t="s">
        <v>98</v>
      </c>
      <c r="AR123" s="85">
        <f t="shared" si="20"/>
        <v>0</v>
      </c>
      <c r="AS123" s="75"/>
      <c r="AT123" s="76"/>
      <c r="AY123" s="75"/>
    </row>
    <row r="124" spans="1:51" s="35" customFormat="1" ht="19.5" customHeight="1">
      <c r="A124" s="92">
        <v>119</v>
      </c>
      <c r="B124" s="93" t="s">
        <v>756</v>
      </c>
      <c r="C124" s="93" t="s">
        <v>758</v>
      </c>
      <c r="D124" s="93" t="s">
        <v>759</v>
      </c>
      <c r="E124" s="93"/>
      <c r="F124" s="101"/>
      <c r="G124" s="101"/>
      <c r="H124" s="93" t="s">
        <v>801</v>
      </c>
      <c r="I124" s="93" t="s">
        <v>70</v>
      </c>
      <c r="J124" s="108">
        <v>522</v>
      </c>
      <c r="K124" s="108">
        <v>137</v>
      </c>
      <c r="L124" s="93">
        <v>707</v>
      </c>
      <c r="M124" s="93" t="s">
        <v>144</v>
      </c>
      <c r="N124" s="95" t="s">
        <v>966</v>
      </c>
      <c r="O124" s="95" t="s">
        <v>967</v>
      </c>
      <c r="P124" s="95"/>
      <c r="Q124" s="95"/>
      <c r="R124" s="59" t="str">
        <f t="shared" si="25"/>
        <v>사유지</v>
      </c>
      <c r="S124" s="60" t="str">
        <f t="shared" si="15"/>
        <v>사유지답</v>
      </c>
      <c r="T124" s="61">
        <f>W124</f>
        <v>26700</v>
      </c>
      <c r="U124" s="119">
        <f t="shared" si="16"/>
        <v>10973700</v>
      </c>
      <c r="V124" s="75" t="str">
        <f t="shared" si="17"/>
        <v>ok</v>
      </c>
      <c r="W124" s="61">
        <v>26700</v>
      </c>
      <c r="AL124" s="35" t="s">
        <v>709</v>
      </c>
      <c r="AM124" s="75" t="str">
        <f t="shared" si="18"/>
        <v>-</v>
      </c>
      <c r="AN124" s="68" t="str">
        <f t="shared" si="19"/>
        <v>답</v>
      </c>
      <c r="AO124" s="88">
        <v>522</v>
      </c>
      <c r="AP124" s="88">
        <v>707</v>
      </c>
      <c r="AQ124" s="88" t="s">
        <v>144</v>
      </c>
      <c r="AR124" s="85">
        <f t="shared" si="20"/>
        <v>385</v>
      </c>
      <c r="AS124" s="75"/>
      <c r="AT124" s="76"/>
      <c r="AY124" s="75"/>
    </row>
    <row r="125" spans="1:51" s="35" customFormat="1" ht="19.5" customHeight="1">
      <c r="A125" s="92">
        <v>120</v>
      </c>
      <c r="B125" s="93" t="s">
        <v>756</v>
      </c>
      <c r="C125" s="93" t="s">
        <v>758</v>
      </c>
      <c r="D125" s="93" t="s">
        <v>759</v>
      </c>
      <c r="E125" s="93"/>
      <c r="F125" s="101"/>
      <c r="G125" s="101"/>
      <c r="H125" s="93" t="s">
        <v>339</v>
      </c>
      <c r="I125" s="93" t="s">
        <v>70</v>
      </c>
      <c r="J125" s="108">
        <v>430</v>
      </c>
      <c r="K125" s="108">
        <v>430</v>
      </c>
      <c r="L125" s="93" t="s">
        <v>107</v>
      </c>
      <c r="M125" s="93" t="s">
        <v>736</v>
      </c>
      <c r="N125" s="95"/>
      <c r="O125" s="95"/>
      <c r="P125" s="95"/>
      <c r="Q125" s="95" t="s">
        <v>849</v>
      </c>
      <c r="R125" s="59" t="str">
        <f t="shared" si="25"/>
        <v>국유지</v>
      </c>
      <c r="S125" s="60" t="str">
        <f t="shared" si="15"/>
        <v>국유지답</v>
      </c>
      <c r="T125" s="61"/>
      <c r="U125" s="119">
        <f t="shared" si="16"/>
        <v>0</v>
      </c>
      <c r="V125" s="75" t="str">
        <f t="shared" si="17"/>
        <v>ok</v>
      </c>
      <c r="W125" s="61"/>
      <c r="AL125" s="35" t="s">
        <v>709</v>
      </c>
      <c r="AM125" s="75" t="str">
        <f t="shared" si="18"/>
        <v>-</v>
      </c>
      <c r="AN125" s="68" t="str">
        <f t="shared" si="19"/>
        <v>답</v>
      </c>
      <c r="AO125" s="88">
        <v>430</v>
      </c>
      <c r="AP125" s="88" t="s">
        <v>107</v>
      </c>
      <c r="AQ125" s="88" t="s">
        <v>98</v>
      </c>
      <c r="AR125" s="85">
        <f t="shared" si="20"/>
        <v>0</v>
      </c>
      <c r="AS125" s="75"/>
      <c r="AT125" s="76"/>
      <c r="AY125" s="75"/>
    </row>
    <row r="126" spans="1:51" s="35" customFormat="1" ht="19.5" customHeight="1">
      <c r="A126" s="92">
        <v>121</v>
      </c>
      <c r="B126" s="93" t="s">
        <v>756</v>
      </c>
      <c r="C126" s="93" t="s">
        <v>758</v>
      </c>
      <c r="D126" s="93" t="s">
        <v>759</v>
      </c>
      <c r="E126" s="93"/>
      <c r="F126" s="101"/>
      <c r="G126" s="101"/>
      <c r="H126" s="93" t="s">
        <v>340</v>
      </c>
      <c r="I126" s="93" t="s">
        <v>70</v>
      </c>
      <c r="J126" s="108">
        <v>129</v>
      </c>
      <c r="K126" s="108">
        <v>129</v>
      </c>
      <c r="L126" s="93" t="s">
        <v>107</v>
      </c>
      <c r="M126" s="93" t="s">
        <v>736</v>
      </c>
      <c r="N126" s="95"/>
      <c r="O126" s="95"/>
      <c r="P126" s="95"/>
      <c r="Q126" s="95" t="s">
        <v>849</v>
      </c>
      <c r="R126" s="59" t="str">
        <f t="shared" si="25"/>
        <v>국유지</v>
      </c>
      <c r="S126" s="60" t="str">
        <f t="shared" si="15"/>
        <v>국유지답</v>
      </c>
      <c r="T126" s="61"/>
      <c r="U126" s="119">
        <f t="shared" si="16"/>
        <v>0</v>
      </c>
      <c r="V126" s="75" t="str">
        <f t="shared" si="17"/>
        <v>ok</v>
      </c>
      <c r="W126" s="61"/>
      <c r="AL126" s="35" t="s">
        <v>709</v>
      </c>
      <c r="AM126" s="75" t="str">
        <f t="shared" si="18"/>
        <v>-</v>
      </c>
      <c r="AN126" s="68" t="str">
        <f t="shared" si="19"/>
        <v>답</v>
      </c>
      <c r="AO126" s="88">
        <v>129</v>
      </c>
      <c r="AP126" s="88" t="s">
        <v>107</v>
      </c>
      <c r="AQ126" s="88" t="s">
        <v>98</v>
      </c>
      <c r="AR126" s="85">
        <f t="shared" si="20"/>
        <v>0</v>
      </c>
      <c r="AS126" s="75" t="s">
        <v>722</v>
      </c>
      <c r="AT126" s="76">
        <v>104.95</v>
      </c>
      <c r="AW126" s="35" t="s">
        <v>729</v>
      </c>
      <c r="AY126" s="75"/>
    </row>
    <row r="127" spans="1:51" s="35" customFormat="1" ht="19.5" customHeight="1">
      <c r="A127" s="92">
        <v>122</v>
      </c>
      <c r="B127" s="93" t="s">
        <v>756</v>
      </c>
      <c r="C127" s="93" t="s">
        <v>758</v>
      </c>
      <c r="D127" s="93" t="s">
        <v>759</v>
      </c>
      <c r="E127" s="93"/>
      <c r="F127" s="101"/>
      <c r="G127" s="101"/>
      <c r="H127" s="93" t="s">
        <v>341</v>
      </c>
      <c r="I127" s="93" t="s">
        <v>64</v>
      </c>
      <c r="J127" s="108">
        <v>103</v>
      </c>
      <c r="K127" s="108">
        <v>103</v>
      </c>
      <c r="L127" s="93" t="s">
        <v>107</v>
      </c>
      <c r="M127" s="93" t="s">
        <v>736</v>
      </c>
      <c r="N127" s="95"/>
      <c r="O127" s="95"/>
      <c r="P127" s="95"/>
      <c r="Q127" s="95" t="s">
        <v>849</v>
      </c>
      <c r="R127" s="59" t="str">
        <f t="shared" si="25"/>
        <v>국유지</v>
      </c>
      <c r="S127" s="60" t="str">
        <f t="shared" si="15"/>
        <v>국유지천</v>
      </c>
      <c r="T127" s="61"/>
      <c r="U127" s="119">
        <f t="shared" si="16"/>
        <v>0</v>
      </c>
      <c r="V127" s="75" t="str">
        <f t="shared" si="17"/>
        <v>ok</v>
      </c>
      <c r="W127" s="61"/>
      <c r="AL127" s="35" t="s">
        <v>709</v>
      </c>
      <c r="AM127" s="75" t="str">
        <f t="shared" si="18"/>
        <v>-</v>
      </c>
      <c r="AN127" s="68" t="str">
        <f t="shared" si="19"/>
        <v>천</v>
      </c>
      <c r="AO127" s="88">
        <v>103</v>
      </c>
      <c r="AP127" s="88" t="s">
        <v>107</v>
      </c>
      <c r="AQ127" s="88" t="s">
        <v>98</v>
      </c>
      <c r="AR127" s="85">
        <f t="shared" si="20"/>
        <v>0</v>
      </c>
      <c r="AS127" s="75" t="s">
        <v>722</v>
      </c>
      <c r="AT127" s="76">
        <v>90.58</v>
      </c>
      <c r="AW127" s="35" t="s">
        <v>729</v>
      </c>
      <c r="AY127" s="75"/>
    </row>
    <row r="128" spans="1:51" s="35" customFormat="1" ht="19.5" customHeight="1">
      <c r="A128" s="92">
        <v>123</v>
      </c>
      <c r="B128" s="93" t="s">
        <v>756</v>
      </c>
      <c r="C128" s="93" t="s">
        <v>758</v>
      </c>
      <c r="D128" s="93" t="s">
        <v>759</v>
      </c>
      <c r="E128" s="93"/>
      <c r="F128" s="101"/>
      <c r="G128" s="101"/>
      <c r="H128" s="93" t="s">
        <v>342</v>
      </c>
      <c r="I128" s="93" t="s">
        <v>70</v>
      </c>
      <c r="J128" s="108">
        <v>497</v>
      </c>
      <c r="K128" s="108">
        <v>497</v>
      </c>
      <c r="L128" s="93" t="s">
        <v>107</v>
      </c>
      <c r="M128" s="93" t="s">
        <v>736</v>
      </c>
      <c r="N128" s="95"/>
      <c r="O128" s="95"/>
      <c r="P128" s="95"/>
      <c r="Q128" s="95" t="s">
        <v>849</v>
      </c>
      <c r="R128" s="59" t="str">
        <f t="shared" si="25"/>
        <v>국유지</v>
      </c>
      <c r="S128" s="60" t="str">
        <f t="shared" si="15"/>
        <v>국유지답</v>
      </c>
      <c r="T128" s="61"/>
      <c r="U128" s="119">
        <f t="shared" si="16"/>
        <v>0</v>
      </c>
      <c r="V128" s="75" t="str">
        <f t="shared" si="17"/>
        <v>ok</v>
      </c>
      <c r="W128" s="61"/>
      <c r="AL128" s="35" t="s">
        <v>709</v>
      </c>
      <c r="AM128" s="75" t="str">
        <f t="shared" si="18"/>
        <v>-</v>
      </c>
      <c r="AN128" s="68" t="str">
        <f t="shared" si="19"/>
        <v>답</v>
      </c>
      <c r="AO128" s="88">
        <v>497</v>
      </c>
      <c r="AP128" s="88" t="s">
        <v>107</v>
      </c>
      <c r="AQ128" s="88" t="s">
        <v>98</v>
      </c>
      <c r="AR128" s="85">
        <f t="shared" si="20"/>
        <v>0</v>
      </c>
      <c r="AS128" s="75"/>
      <c r="AT128" s="76"/>
      <c r="AY128" s="75"/>
    </row>
    <row r="129" spans="1:247" s="35" customFormat="1" ht="19.5" customHeight="1">
      <c r="A129" s="92">
        <v>124</v>
      </c>
      <c r="B129" s="93" t="s">
        <v>756</v>
      </c>
      <c r="C129" s="93" t="s">
        <v>758</v>
      </c>
      <c r="D129" s="93" t="s">
        <v>759</v>
      </c>
      <c r="E129" s="93"/>
      <c r="F129" s="101"/>
      <c r="G129" s="101"/>
      <c r="H129" s="93" t="s">
        <v>802</v>
      </c>
      <c r="I129" s="93" t="s">
        <v>70</v>
      </c>
      <c r="J129" s="108">
        <v>1156</v>
      </c>
      <c r="K129" s="108">
        <v>111</v>
      </c>
      <c r="L129" s="93">
        <v>709</v>
      </c>
      <c r="M129" s="93" t="s">
        <v>145</v>
      </c>
      <c r="N129" s="95" t="s">
        <v>968</v>
      </c>
      <c r="O129" s="95" t="s">
        <v>969</v>
      </c>
      <c r="P129" s="95"/>
      <c r="Q129" s="95"/>
      <c r="R129" s="59" t="str">
        <f t="shared" si="25"/>
        <v>사유지</v>
      </c>
      <c r="S129" s="60" t="str">
        <f t="shared" si="15"/>
        <v>사유지답</v>
      </c>
      <c r="T129" s="61">
        <f>W129</f>
        <v>23500</v>
      </c>
      <c r="U129" s="119">
        <f t="shared" si="16"/>
        <v>7825500</v>
      </c>
      <c r="V129" s="75" t="str">
        <f t="shared" si="17"/>
        <v>ok</v>
      </c>
      <c r="W129" s="61">
        <v>23500</v>
      </c>
      <c r="AL129" s="35" t="s">
        <v>709</v>
      </c>
      <c r="AM129" s="75" t="str">
        <f t="shared" si="18"/>
        <v>-</v>
      </c>
      <c r="AN129" s="68" t="str">
        <f t="shared" si="19"/>
        <v>답</v>
      </c>
      <c r="AO129" s="88">
        <v>1156</v>
      </c>
      <c r="AP129" s="88">
        <v>709</v>
      </c>
      <c r="AQ129" s="88" t="s">
        <v>145</v>
      </c>
      <c r="AR129" s="85">
        <f t="shared" si="20"/>
        <v>1045</v>
      </c>
      <c r="AS129" s="75"/>
      <c r="AT129" s="76"/>
      <c r="AY129" s="75"/>
    </row>
    <row r="130" spans="1:247" s="35" customFormat="1" ht="19.5" customHeight="1">
      <c r="A130" s="92">
        <v>125</v>
      </c>
      <c r="B130" s="93" t="s">
        <v>756</v>
      </c>
      <c r="C130" s="93" t="s">
        <v>758</v>
      </c>
      <c r="D130" s="93" t="s">
        <v>759</v>
      </c>
      <c r="E130" s="93"/>
      <c r="F130" s="101"/>
      <c r="G130" s="101"/>
      <c r="H130" s="93" t="s">
        <v>344</v>
      </c>
      <c r="I130" s="93" t="s">
        <v>64</v>
      </c>
      <c r="J130" s="108">
        <v>4637</v>
      </c>
      <c r="K130" s="108">
        <v>991</v>
      </c>
      <c r="L130" s="93" t="s">
        <v>107</v>
      </c>
      <c r="M130" s="93" t="s">
        <v>736</v>
      </c>
      <c r="N130" s="95"/>
      <c r="O130" s="95"/>
      <c r="P130" s="95"/>
      <c r="Q130" s="95"/>
      <c r="R130" s="59" t="str">
        <f t="shared" si="25"/>
        <v>국유지</v>
      </c>
      <c r="S130" s="60" t="str">
        <f t="shared" si="15"/>
        <v>국유지천</v>
      </c>
      <c r="T130" s="61"/>
      <c r="U130" s="119">
        <f t="shared" si="16"/>
        <v>0</v>
      </c>
      <c r="V130" s="75" t="str">
        <f t="shared" si="17"/>
        <v>ok</v>
      </c>
      <c r="W130" s="61"/>
      <c r="AL130" s="35" t="s">
        <v>709</v>
      </c>
      <c r="AM130" s="75" t="str">
        <f t="shared" si="18"/>
        <v>-</v>
      </c>
      <c r="AN130" s="68" t="str">
        <f t="shared" si="19"/>
        <v>천</v>
      </c>
      <c r="AO130" s="88">
        <v>4637</v>
      </c>
      <c r="AP130" s="88" t="s">
        <v>107</v>
      </c>
      <c r="AQ130" s="88" t="s">
        <v>98</v>
      </c>
      <c r="AR130" s="85">
        <f t="shared" si="20"/>
        <v>3646</v>
      </c>
      <c r="AS130" s="75"/>
      <c r="AT130" s="76"/>
      <c r="AY130" s="75"/>
    </row>
    <row r="131" spans="1:247" s="35" customFormat="1" ht="19.5" customHeight="1">
      <c r="A131" s="92">
        <v>126</v>
      </c>
      <c r="B131" s="93" t="s">
        <v>756</v>
      </c>
      <c r="C131" s="93" t="s">
        <v>758</v>
      </c>
      <c r="D131" s="93" t="s">
        <v>759</v>
      </c>
      <c r="E131" s="93"/>
      <c r="F131" s="101"/>
      <c r="G131" s="101"/>
      <c r="H131" s="93" t="s">
        <v>345</v>
      </c>
      <c r="I131" s="93" t="s">
        <v>69</v>
      </c>
      <c r="J131" s="108">
        <v>499</v>
      </c>
      <c r="K131" s="108">
        <v>499</v>
      </c>
      <c r="L131" s="93" t="s">
        <v>107</v>
      </c>
      <c r="M131" s="93" t="s">
        <v>736</v>
      </c>
      <c r="N131" s="95"/>
      <c r="O131" s="95"/>
      <c r="P131" s="95"/>
      <c r="Q131" s="95" t="s">
        <v>849</v>
      </c>
      <c r="R131" s="59" t="str">
        <f t="shared" si="25"/>
        <v>국유지</v>
      </c>
      <c r="S131" s="60" t="str">
        <f t="shared" si="15"/>
        <v>국유지도</v>
      </c>
      <c r="T131" s="61"/>
      <c r="U131" s="119">
        <f t="shared" si="16"/>
        <v>0</v>
      </c>
      <c r="V131" s="75" t="str">
        <f t="shared" si="17"/>
        <v>ok</v>
      </c>
      <c r="W131" s="61"/>
      <c r="AL131" s="35" t="s">
        <v>709</v>
      </c>
      <c r="AM131" s="75" t="str">
        <f t="shared" si="18"/>
        <v>-</v>
      </c>
      <c r="AN131" s="68" t="str">
        <f t="shared" si="19"/>
        <v>도</v>
      </c>
      <c r="AO131" s="88">
        <v>499</v>
      </c>
      <c r="AP131" s="88" t="s">
        <v>107</v>
      </c>
      <c r="AQ131" s="88" t="s">
        <v>98</v>
      </c>
      <c r="AR131" s="85">
        <f t="shared" si="20"/>
        <v>0</v>
      </c>
      <c r="AS131" s="75" t="s">
        <v>722</v>
      </c>
      <c r="AT131" s="76">
        <v>445.36</v>
      </c>
      <c r="AW131" s="35" t="s">
        <v>729</v>
      </c>
      <c r="AY131" s="75"/>
    </row>
    <row r="132" spans="1:247" s="35" customFormat="1" ht="19.5" customHeight="1">
      <c r="A132" s="92">
        <v>127</v>
      </c>
      <c r="B132" s="93" t="s">
        <v>756</v>
      </c>
      <c r="C132" s="93" t="s">
        <v>758</v>
      </c>
      <c r="D132" s="93" t="s">
        <v>759</v>
      </c>
      <c r="E132" s="93"/>
      <c r="F132" s="101"/>
      <c r="G132" s="101"/>
      <c r="H132" s="93" t="s">
        <v>346</v>
      </c>
      <c r="I132" s="93" t="s">
        <v>69</v>
      </c>
      <c r="J132" s="108">
        <v>16225</v>
      </c>
      <c r="K132" s="108">
        <v>1997</v>
      </c>
      <c r="L132" s="93" t="s">
        <v>107</v>
      </c>
      <c r="M132" s="93" t="s">
        <v>736</v>
      </c>
      <c r="N132" s="95"/>
      <c r="O132" s="95"/>
      <c r="P132" s="95"/>
      <c r="Q132" s="95"/>
      <c r="R132" s="59" t="str">
        <f t="shared" si="25"/>
        <v>국유지</v>
      </c>
      <c r="S132" s="60" t="str">
        <f t="shared" si="15"/>
        <v>국유지도</v>
      </c>
      <c r="T132" s="61"/>
      <c r="U132" s="119">
        <f t="shared" si="16"/>
        <v>0</v>
      </c>
      <c r="V132" s="75" t="str">
        <f t="shared" si="17"/>
        <v>ok</v>
      </c>
      <c r="W132" s="61"/>
      <c r="AL132" s="35" t="s">
        <v>709</v>
      </c>
      <c r="AM132" s="75" t="str">
        <f t="shared" si="18"/>
        <v>-</v>
      </c>
      <c r="AN132" s="68" t="str">
        <f t="shared" si="19"/>
        <v>도</v>
      </c>
      <c r="AO132" s="88">
        <v>16225</v>
      </c>
      <c r="AP132" s="88" t="s">
        <v>107</v>
      </c>
      <c r="AQ132" s="88" t="s">
        <v>98</v>
      </c>
      <c r="AR132" s="85">
        <f t="shared" si="20"/>
        <v>14228</v>
      </c>
      <c r="AS132" s="75"/>
      <c r="AT132" s="76"/>
      <c r="AY132" s="75"/>
    </row>
    <row r="133" spans="1:247" s="35" customFormat="1" ht="19.5" customHeight="1">
      <c r="A133" s="92">
        <v>128</v>
      </c>
      <c r="B133" s="93" t="s">
        <v>756</v>
      </c>
      <c r="C133" s="93" t="s">
        <v>758</v>
      </c>
      <c r="D133" s="93" t="s">
        <v>759</v>
      </c>
      <c r="E133" s="93"/>
      <c r="F133" s="101"/>
      <c r="G133" s="101"/>
      <c r="H133" s="93" t="s">
        <v>347</v>
      </c>
      <c r="I133" s="93" t="s">
        <v>70</v>
      </c>
      <c r="J133" s="108">
        <v>1261</v>
      </c>
      <c r="K133" s="108">
        <v>79</v>
      </c>
      <c r="L133" s="93">
        <v>509</v>
      </c>
      <c r="M133" s="93" t="s">
        <v>146</v>
      </c>
      <c r="N133" s="95" t="s">
        <v>970</v>
      </c>
      <c r="O133" s="95" t="s">
        <v>971</v>
      </c>
      <c r="P133" s="95"/>
      <c r="Q133" s="95"/>
      <c r="R133" s="59" t="str">
        <f t="shared" si="25"/>
        <v>사유지</v>
      </c>
      <c r="S133" s="60" t="str">
        <f t="shared" si="15"/>
        <v>사유지답</v>
      </c>
      <c r="T133" s="61">
        <f>W133</f>
        <v>23500</v>
      </c>
      <c r="U133" s="119">
        <f t="shared" si="16"/>
        <v>5569500</v>
      </c>
      <c r="V133" s="75" t="str">
        <f t="shared" si="17"/>
        <v>ok</v>
      </c>
      <c r="W133" s="61">
        <v>23500</v>
      </c>
      <c r="AL133" s="35" t="s">
        <v>709</v>
      </c>
      <c r="AM133" s="75" t="str">
        <f t="shared" si="18"/>
        <v>-</v>
      </c>
      <c r="AN133" s="68" t="str">
        <f t="shared" si="19"/>
        <v>답</v>
      </c>
      <c r="AO133" s="88">
        <v>1261</v>
      </c>
      <c r="AP133" s="88">
        <v>509</v>
      </c>
      <c r="AQ133" s="88" t="s">
        <v>146</v>
      </c>
      <c r="AR133" s="85">
        <f t="shared" si="20"/>
        <v>1182</v>
      </c>
      <c r="AS133" s="75"/>
      <c r="AT133" s="76"/>
      <c r="AY133" s="75"/>
    </row>
    <row r="134" spans="1:247" s="35" customFormat="1" ht="19.5" customHeight="1">
      <c r="A134" s="92">
        <v>129</v>
      </c>
      <c r="B134" s="93" t="s">
        <v>756</v>
      </c>
      <c r="C134" s="93" t="s">
        <v>758</v>
      </c>
      <c r="D134" s="93" t="s">
        <v>759</v>
      </c>
      <c r="E134" s="93"/>
      <c r="F134" s="101"/>
      <c r="G134" s="101"/>
      <c r="H134" s="93" t="s">
        <v>348</v>
      </c>
      <c r="I134" s="93" t="s">
        <v>70</v>
      </c>
      <c r="J134" s="108">
        <v>120</v>
      </c>
      <c r="K134" s="108">
        <v>120</v>
      </c>
      <c r="L134" s="93" t="s">
        <v>107</v>
      </c>
      <c r="M134" s="93" t="s">
        <v>736</v>
      </c>
      <c r="N134" s="95"/>
      <c r="O134" s="95"/>
      <c r="P134" s="95"/>
      <c r="Q134" s="95" t="s">
        <v>849</v>
      </c>
      <c r="R134" s="59" t="str">
        <f t="shared" si="25"/>
        <v>국유지</v>
      </c>
      <c r="S134" s="60" t="str">
        <f t="shared" ref="S134:S197" si="28">R134&amp;I134</f>
        <v>국유지답</v>
      </c>
      <c r="T134" s="61"/>
      <c r="U134" s="119">
        <f t="shared" ref="U134:U197" si="29">$U$4*K134*T134</f>
        <v>0</v>
      </c>
      <c r="V134" s="75" t="str">
        <f t="shared" ref="V134:V197" si="30">IF(J134&gt;=K134:K134,"ok","XXX")</f>
        <v>ok</v>
      </c>
      <c r="W134" s="61"/>
      <c r="AL134" s="35" t="s">
        <v>709</v>
      </c>
      <c r="AM134" s="75" t="str">
        <f t="shared" ref="AM134:AM197" si="31">E134&amp;F134&amp;$AM$2&amp;G134</f>
        <v>-</v>
      </c>
      <c r="AN134" s="68" t="str">
        <f t="shared" ref="AN134:AN197" si="32">I134</f>
        <v>답</v>
      </c>
      <c r="AO134" s="88">
        <v>120</v>
      </c>
      <c r="AP134" s="88" t="s">
        <v>107</v>
      </c>
      <c r="AQ134" s="88" t="s">
        <v>98</v>
      </c>
      <c r="AR134" s="85">
        <f t="shared" ref="AR134:AR197" si="33">J134-K134</f>
        <v>0</v>
      </c>
      <c r="AS134" s="75" t="s">
        <v>712</v>
      </c>
      <c r="AT134" s="76">
        <v>118.38</v>
      </c>
      <c r="AW134" s="35" t="s">
        <v>729</v>
      </c>
      <c r="AY134" s="75"/>
    </row>
    <row r="135" spans="1:247" s="35" customFormat="1" ht="19.5" customHeight="1">
      <c r="A135" s="92">
        <v>130</v>
      </c>
      <c r="B135" s="93" t="s">
        <v>756</v>
      </c>
      <c r="C135" s="93" t="s">
        <v>758</v>
      </c>
      <c r="D135" s="93" t="s">
        <v>759</v>
      </c>
      <c r="E135" s="93"/>
      <c r="F135" s="101"/>
      <c r="G135" s="101"/>
      <c r="H135" s="93" t="s">
        <v>803</v>
      </c>
      <c r="I135" s="93" t="s">
        <v>70</v>
      </c>
      <c r="J135" s="108">
        <v>1159</v>
      </c>
      <c r="K135" s="108">
        <v>82</v>
      </c>
      <c r="L135" s="93" t="s">
        <v>217</v>
      </c>
      <c r="M135" s="93" t="s">
        <v>147</v>
      </c>
      <c r="N135" s="95" t="s">
        <v>972</v>
      </c>
      <c r="O135" s="95" t="s">
        <v>973</v>
      </c>
      <c r="P135" s="95"/>
      <c r="Q135" s="95"/>
      <c r="R135" s="59" t="str">
        <f t="shared" si="25"/>
        <v>사유지</v>
      </c>
      <c r="S135" s="60" t="str">
        <f t="shared" si="28"/>
        <v>사유지답</v>
      </c>
      <c r="T135" s="61">
        <f>W135</f>
        <v>26700</v>
      </c>
      <c r="U135" s="119">
        <f t="shared" si="29"/>
        <v>6568200</v>
      </c>
      <c r="V135" s="75" t="str">
        <f t="shared" si="30"/>
        <v>ok</v>
      </c>
      <c r="W135" s="61">
        <v>26700</v>
      </c>
      <c r="AL135" s="35" t="s">
        <v>709</v>
      </c>
      <c r="AM135" s="75" t="str">
        <f t="shared" si="31"/>
        <v>-</v>
      </c>
      <c r="AN135" s="68" t="str">
        <f t="shared" si="32"/>
        <v>답</v>
      </c>
      <c r="AO135" s="88">
        <v>1159</v>
      </c>
      <c r="AP135" s="88" t="s">
        <v>217</v>
      </c>
      <c r="AQ135" s="88" t="s">
        <v>147</v>
      </c>
      <c r="AR135" s="85">
        <f t="shared" si="33"/>
        <v>1077</v>
      </c>
      <c r="AS135" s="75"/>
      <c r="AT135" s="76"/>
      <c r="AY135" s="75"/>
    </row>
    <row r="136" spans="1:247" s="35" customFormat="1" ht="19.5" customHeight="1">
      <c r="A136" s="92">
        <v>131</v>
      </c>
      <c r="B136" s="93" t="s">
        <v>756</v>
      </c>
      <c r="C136" s="93" t="s">
        <v>758</v>
      </c>
      <c r="D136" s="93" t="s">
        <v>759</v>
      </c>
      <c r="E136" s="93"/>
      <c r="F136" s="101"/>
      <c r="G136" s="101"/>
      <c r="H136" s="93" t="s">
        <v>350</v>
      </c>
      <c r="I136" s="93" t="s">
        <v>70</v>
      </c>
      <c r="J136" s="108">
        <v>231</v>
      </c>
      <c r="K136" s="108">
        <v>231</v>
      </c>
      <c r="L136" s="93" t="s">
        <v>107</v>
      </c>
      <c r="M136" s="93" t="s">
        <v>736</v>
      </c>
      <c r="N136" s="95"/>
      <c r="O136" s="95"/>
      <c r="P136" s="95"/>
      <c r="Q136" s="95" t="s">
        <v>849</v>
      </c>
      <c r="R136" s="59" t="str">
        <f t="shared" si="25"/>
        <v>국유지</v>
      </c>
      <c r="S136" s="60" t="str">
        <f t="shared" si="28"/>
        <v>국유지답</v>
      </c>
      <c r="T136" s="61"/>
      <c r="U136" s="119">
        <f t="shared" si="29"/>
        <v>0</v>
      </c>
      <c r="V136" s="75" t="str">
        <f t="shared" si="30"/>
        <v>ok</v>
      </c>
      <c r="W136" s="61"/>
      <c r="AL136" s="35" t="s">
        <v>709</v>
      </c>
      <c r="AM136" s="75" t="str">
        <f t="shared" si="31"/>
        <v>-</v>
      </c>
      <c r="AN136" s="68" t="str">
        <f t="shared" si="32"/>
        <v>답</v>
      </c>
      <c r="AO136" s="88">
        <v>231</v>
      </c>
      <c r="AP136" s="88" t="s">
        <v>107</v>
      </c>
      <c r="AQ136" s="88" t="s">
        <v>98</v>
      </c>
      <c r="AR136" s="85">
        <f t="shared" si="33"/>
        <v>0</v>
      </c>
      <c r="AS136" s="75" t="s">
        <v>712</v>
      </c>
      <c r="AT136" s="76">
        <v>229.77</v>
      </c>
      <c r="AW136" s="35" t="s">
        <v>729</v>
      </c>
      <c r="AY136" s="75"/>
    </row>
    <row r="137" spans="1:247" s="35" customFormat="1" ht="19.5" customHeight="1">
      <c r="A137" s="92">
        <v>132</v>
      </c>
      <c r="B137" s="93" t="s">
        <v>756</v>
      </c>
      <c r="C137" s="93" t="s">
        <v>758</v>
      </c>
      <c r="D137" s="93" t="s">
        <v>759</v>
      </c>
      <c r="E137" s="93"/>
      <c r="F137" s="101"/>
      <c r="G137" s="101"/>
      <c r="H137" s="93" t="s">
        <v>351</v>
      </c>
      <c r="I137" s="93" t="s">
        <v>64</v>
      </c>
      <c r="J137" s="108">
        <v>140</v>
      </c>
      <c r="K137" s="108">
        <v>140</v>
      </c>
      <c r="L137" s="93" t="s">
        <v>107</v>
      </c>
      <c r="M137" s="93" t="s">
        <v>736</v>
      </c>
      <c r="N137" s="95"/>
      <c r="O137" s="95"/>
      <c r="P137" s="95"/>
      <c r="Q137" s="95" t="s">
        <v>849</v>
      </c>
      <c r="R137" s="59" t="str">
        <f t="shared" si="25"/>
        <v>국유지</v>
      </c>
      <c r="S137" s="60" t="str">
        <f t="shared" si="28"/>
        <v>국유지천</v>
      </c>
      <c r="T137" s="61"/>
      <c r="U137" s="119">
        <f t="shared" si="29"/>
        <v>0</v>
      </c>
      <c r="V137" s="75" t="str">
        <f t="shared" si="30"/>
        <v>ok</v>
      </c>
      <c r="W137" s="61"/>
      <c r="AL137" s="35" t="s">
        <v>709</v>
      </c>
      <c r="AM137" s="75" t="str">
        <f t="shared" si="31"/>
        <v>-</v>
      </c>
      <c r="AN137" s="68" t="str">
        <f t="shared" si="32"/>
        <v>천</v>
      </c>
      <c r="AO137" s="88">
        <v>140</v>
      </c>
      <c r="AP137" s="88" t="s">
        <v>107</v>
      </c>
      <c r="AQ137" s="88" t="s">
        <v>98</v>
      </c>
      <c r="AR137" s="85">
        <f t="shared" si="33"/>
        <v>0</v>
      </c>
      <c r="AS137" s="75" t="s">
        <v>722</v>
      </c>
      <c r="AT137" s="76">
        <v>130.6</v>
      </c>
      <c r="AW137" s="35" t="s">
        <v>729</v>
      </c>
      <c r="AY137" s="75"/>
    </row>
    <row r="138" spans="1:247" s="35" customFormat="1" ht="19.5" customHeight="1">
      <c r="A138" s="92">
        <v>133</v>
      </c>
      <c r="B138" s="93" t="s">
        <v>756</v>
      </c>
      <c r="C138" s="93" t="s">
        <v>758</v>
      </c>
      <c r="D138" s="93" t="s">
        <v>759</v>
      </c>
      <c r="E138" s="93"/>
      <c r="F138" s="101"/>
      <c r="G138" s="101"/>
      <c r="H138" s="93" t="s">
        <v>352</v>
      </c>
      <c r="I138" s="93" t="s">
        <v>70</v>
      </c>
      <c r="J138" s="108">
        <v>827</v>
      </c>
      <c r="K138" s="108">
        <v>59</v>
      </c>
      <c r="L138" s="93" t="s">
        <v>218</v>
      </c>
      <c r="M138" s="93" t="s">
        <v>148</v>
      </c>
      <c r="N138" s="95" t="s">
        <v>974</v>
      </c>
      <c r="O138" s="95" t="s">
        <v>975</v>
      </c>
      <c r="P138" s="95"/>
      <c r="Q138" s="95"/>
      <c r="R138" s="59" t="str">
        <f t="shared" si="25"/>
        <v>사유지</v>
      </c>
      <c r="S138" s="60" t="str">
        <f t="shared" si="28"/>
        <v>사유지답</v>
      </c>
      <c r="T138" s="61">
        <f>W138</f>
        <v>26700</v>
      </c>
      <c r="U138" s="119">
        <f t="shared" si="29"/>
        <v>4725900</v>
      </c>
      <c r="V138" s="75" t="str">
        <f t="shared" si="30"/>
        <v>ok</v>
      </c>
      <c r="W138" s="61">
        <v>26700</v>
      </c>
      <c r="AL138" s="35" t="s">
        <v>709</v>
      </c>
      <c r="AM138" s="75" t="str">
        <f t="shared" si="31"/>
        <v>-</v>
      </c>
      <c r="AN138" s="68" t="str">
        <f t="shared" si="32"/>
        <v>답</v>
      </c>
      <c r="AO138" s="88">
        <v>827</v>
      </c>
      <c r="AP138" s="88" t="s">
        <v>218</v>
      </c>
      <c r="AQ138" s="88" t="s">
        <v>148</v>
      </c>
      <c r="AR138" s="85">
        <f t="shared" si="33"/>
        <v>768</v>
      </c>
      <c r="AS138" s="75"/>
      <c r="AT138" s="76"/>
      <c r="AY138" s="75"/>
    </row>
    <row r="139" spans="1:247" s="35" customFormat="1" ht="19.5" customHeight="1">
      <c r="A139" s="92">
        <v>134</v>
      </c>
      <c r="B139" s="93" t="s">
        <v>756</v>
      </c>
      <c r="C139" s="93" t="s">
        <v>758</v>
      </c>
      <c r="D139" s="93" t="s">
        <v>759</v>
      </c>
      <c r="E139" s="93"/>
      <c r="F139" s="101"/>
      <c r="G139" s="101"/>
      <c r="H139" s="93" t="s">
        <v>353</v>
      </c>
      <c r="I139" s="93" t="s">
        <v>70</v>
      </c>
      <c r="J139" s="108">
        <v>155</v>
      </c>
      <c r="K139" s="108">
        <v>155</v>
      </c>
      <c r="L139" s="93" t="s">
        <v>107</v>
      </c>
      <c r="M139" s="93" t="s">
        <v>736</v>
      </c>
      <c r="N139" s="95"/>
      <c r="O139" s="95"/>
      <c r="P139" s="95"/>
      <c r="Q139" s="95" t="s">
        <v>849</v>
      </c>
      <c r="R139" s="59" t="str">
        <f t="shared" si="25"/>
        <v>국유지</v>
      </c>
      <c r="S139" s="60" t="str">
        <f t="shared" si="28"/>
        <v>국유지답</v>
      </c>
      <c r="T139" s="61"/>
      <c r="U139" s="119">
        <f t="shared" si="29"/>
        <v>0</v>
      </c>
      <c r="V139" s="75" t="str">
        <f t="shared" si="30"/>
        <v>ok</v>
      </c>
      <c r="W139" s="61"/>
      <c r="AL139" s="35" t="s">
        <v>709</v>
      </c>
      <c r="AM139" s="75" t="str">
        <f t="shared" si="31"/>
        <v>-</v>
      </c>
      <c r="AN139" s="68" t="str">
        <f t="shared" si="32"/>
        <v>답</v>
      </c>
      <c r="AO139" s="88">
        <v>155</v>
      </c>
      <c r="AP139" s="88" t="s">
        <v>107</v>
      </c>
      <c r="AQ139" s="88" t="s">
        <v>98</v>
      </c>
      <c r="AR139" s="85">
        <f t="shared" si="33"/>
        <v>0</v>
      </c>
      <c r="AS139" s="75" t="s">
        <v>722</v>
      </c>
      <c r="AT139" s="76">
        <v>150.80000000000001</v>
      </c>
      <c r="AW139" s="35" t="s">
        <v>729</v>
      </c>
      <c r="AY139" s="75"/>
    </row>
    <row r="140" spans="1:247" s="35" customFormat="1" ht="19.5" customHeight="1">
      <c r="A140" s="92">
        <v>135</v>
      </c>
      <c r="B140" s="93" t="s">
        <v>756</v>
      </c>
      <c r="C140" s="93" t="s">
        <v>758</v>
      </c>
      <c r="D140" s="93" t="s">
        <v>759</v>
      </c>
      <c r="E140" s="93"/>
      <c r="F140" s="101"/>
      <c r="G140" s="101"/>
      <c r="H140" s="93" t="s">
        <v>354</v>
      </c>
      <c r="I140" s="93" t="s">
        <v>64</v>
      </c>
      <c r="J140" s="108">
        <v>324</v>
      </c>
      <c r="K140" s="108">
        <v>324</v>
      </c>
      <c r="L140" s="93" t="s">
        <v>107</v>
      </c>
      <c r="M140" s="93" t="s">
        <v>914</v>
      </c>
      <c r="N140" s="95"/>
      <c r="O140" s="95"/>
      <c r="P140" s="95"/>
      <c r="Q140" s="95" t="s">
        <v>849</v>
      </c>
      <c r="R140" s="59" t="s">
        <v>746</v>
      </c>
      <c r="S140" s="60" t="str">
        <f t="shared" si="28"/>
        <v>국유지천</v>
      </c>
      <c r="T140" s="61"/>
      <c r="U140" s="119">
        <f t="shared" si="29"/>
        <v>0</v>
      </c>
      <c r="V140" s="75" t="str">
        <f t="shared" si="30"/>
        <v>ok</v>
      </c>
      <c r="W140" s="61"/>
      <c r="AL140" s="35" t="s">
        <v>709</v>
      </c>
      <c r="AM140" s="75" t="str">
        <f t="shared" si="31"/>
        <v>-</v>
      </c>
      <c r="AN140" s="68" t="str">
        <f t="shared" si="32"/>
        <v>천</v>
      </c>
      <c r="AO140" s="88">
        <v>324</v>
      </c>
      <c r="AP140" s="88" t="s">
        <v>107</v>
      </c>
      <c r="AQ140" s="88" t="s">
        <v>121</v>
      </c>
      <c r="AR140" s="85">
        <f t="shared" si="33"/>
        <v>0</v>
      </c>
      <c r="AS140" s="75"/>
      <c r="AT140" s="76"/>
      <c r="AY140" s="75"/>
    </row>
    <row r="141" spans="1:247" s="35" customFormat="1" ht="19.5" customHeight="1">
      <c r="A141" s="92">
        <v>136</v>
      </c>
      <c r="B141" s="93" t="s">
        <v>756</v>
      </c>
      <c r="C141" s="93" t="s">
        <v>758</v>
      </c>
      <c r="D141" s="93" t="s">
        <v>759</v>
      </c>
      <c r="E141" s="93"/>
      <c r="F141" s="101"/>
      <c r="G141" s="101"/>
      <c r="H141" s="93" t="s">
        <v>573</v>
      </c>
      <c r="I141" s="93" t="s">
        <v>61</v>
      </c>
      <c r="J141" s="108">
        <v>929</v>
      </c>
      <c r="K141" s="109">
        <v>209</v>
      </c>
      <c r="L141" s="93" t="s">
        <v>107</v>
      </c>
      <c r="M141" s="93" t="s">
        <v>914</v>
      </c>
      <c r="N141" s="93"/>
      <c r="O141" s="93"/>
      <c r="P141" s="93"/>
      <c r="Q141" s="93"/>
      <c r="R141" s="59" t="s">
        <v>746</v>
      </c>
      <c r="S141" s="60" t="str">
        <f t="shared" si="28"/>
        <v>국유지천</v>
      </c>
      <c r="T141" s="61"/>
      <c r="U141" s="119">
        <f t="shared" si="29"/>
        <v>0</v>
      </c>
      <c r="V141" s="75" t="str">
        <f t="shared" si="30"/>
        <v>ok</v>
      </c>
      <c r="W141" s="61"/>
      <c r="AL141" s="35" t="s">
        <v>709</v>
      </c>
      <c r="AM141" s="75" t="str">
        <f t="shared" si="31"/>
        <v>-</v>
      </c>
      <c r="AN141" s="68" t="str">
        <f t="shared" si="32"/>
        <v>천</v>
      </c>
      <c r="AO141" s="75">
        <v>929</v>
      </c>
      <c r="AP141" s="75" t="s">
        <v>107</v>
      </c>
      <c r="AQ141" s="86" t="s">
        <v>121</v>
      </c>
      <c r="AR141" s="85">
        <f t="shared" si="33"/>
        <v>720</v>
      </c>
      <c r="AS141" s="75"/>
      <c r="AT141" s="86"/>
      <c r="AU141" s="86"/>
      <c r="AW141" s="63"/>
      <c r="AY141" s="75"/>
    </row>
    <row r="142" spans="1:247" s="35" customFormat="1" ht="19.5" customHeight="1">
      <c r="A142" s="92">
        <v>137</v>
      </c>
      <c r="B142" s="93" t="s">
        <v>756</v>
      </c>
      <c r="C142" s="93" t="s">
        <v>758</v>
      </c>
      <c r="D142" s="93" t="s">
        <v>759</v>
      </c>
      <c r="E142" s="93"/>
      <c r="F142" s="101"/>
      <c r="G142" s="101"/>
      <c r="H142" s="93" t="s">
        <v>804</v>
      </c>
      <c r="I142" s="93" t="s">
        <v>70</v>
      </c>
      <c r="J142" s="108">
        <v>1940</v>
      </c>
      <c r="K142" s="108">
        <v>151</v>
      </c>
      <c r="L142" s="93">
        <v>827</v>
      </c>
      <c r="M142" s="93" t="s">
        <v>724</v>
      </c>
      <c r="N142" s="95" t="s">
        <v>976</v>
      </c>
      <c r="O142" s="95" t="s">
        <v>977</v>
      </c>
      <c r="P142" s="95"/>
      <c r="Q142" s="95"/>
      <c r="R142" s="59" t="str">
        <f t="shared" ref="R142:R173" si="34">IF(LEFT(M142,1)="국", "국유지", "사유지")</f>
        <v>사유지</v>
      </c>
      <c r="S142" s="60" t="str">
        <f t="shared" si="28"/>
        <v>사유지답</v>
      </c>
      <c r="T142" s="61">
        <f>W142</f>
        <v>26700</v>
      </c>
      <c r="U142" s="119">
        <f t="shared" si="29"/>
        <v>12095100</v>
      </c>
      <c r="V142" s="75" t="str">
        <f t="shared" si="30"/>
        <v>ok</v>
      </c>
      <c r="W142" s="61">
        <v>26700</v>
      </c>
      <c r="AL142" s="35" t="s">
        <v>709</v>
      </c>
      <c r="AM142" s="75" t="str">
        <f t="shared" si="31"/>
        <v>-</v>
      </c>
      <c r="AN142" s="68" t="str">
        <f t="shared" si="32"/>
        <v>답</v>
      </c>
      <c r="AO142" s="88">
        <v>1940</v>
      </c>
      <c r="AP142" s="88">
        <v>827</v>
      </c>
      <c r="AQ142" s="88" t="s">
        <v>149</v>
      </c>
      <c r="AR142" s="85">
        <f t="shared" si="33"/>
        <v>1789</v>
      </c>
      <c r="AS142" s="75"/>
      <c r="AT142" s="76"/>
      <c r="AY142" s="75"/>
    </row>
    <row r="143" spans="1:247" s="63" customFormat="1" ht="19.5" customHeight="1">
      <c r="A143" s="92">
        <v>138</v>
      </c>
      <c r="B143" s="93" t="s">
        <v>756</v>
      </c>
      <c r="C143" s="93" t="s">
        <v>758</v>
      </c>
      <c r="D143" s="93" t="s">
        <v>759</v>
      </c>
      <c r="E143" s="93"/>
      <c r="F143" s="101"/>
      <c r="G143" s="101"/>
      <c r="H143" s="93" t="s">
        <v>356</v>
      </c>
      <c r="I143" s="93" t="s">
        <v>70</v>
      </c>
      <c r="J143" s="108">
        <v>410</v>
      </c>
      <c r="K143" s="108">
        <v>410</v>
      </c>
      <c r="L143" s="93" t="s">
        <v>107</v>
      </c>
      <c r="M143" s="93" t="s">
        <v>736</v>
      </c>
      <c r="N143" s="95"/>
      <c r="O143" s="95"/>
      <c r="P143" s="95"/>
      <c r="Q143" s="95" t="s">
        <v>849</v>
      </c>
      <c r="R143" s="59" t="str">
        <f t="shared" si="34"/>
        <v>국유지</v>
      </c>
      <c r="S143" s="60" t="str">
        <f t="shared" si="28"/>
        <v>국유지답</v>
      </c>
      <c r="T143" s="61"/>
      <c r="U143" s="119">
        <f t="shared" si="29"/>
        <v>0</v>
      </c>
      <c r="V143" s="75" t="str">
        <f t="shared" si="30"/>
        <v>ok</v>
      </c>
      <c r="W143" s="61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 t="s">
        <v>709</v>
      </c>
      <c r="AM143" s="75" t="str">
        <f t="shared" si="31"/>
        <v>-</v>
      </c>
      <c r="AN143" s="68" t="str">
        <f t="shared" si="32"/>
        <v>답</v>
      </c>
      <c r="AO143" s="88">
        <v>410</v>
      </c>
      <c r="AP143" s="88" t="s">
        <v>107</v>
      </c>
      <c r="AQ143" s="88" t="s">
        <v>98</v>
      </c>
      <c r="AR143" s="85">
        <f t="shared" si="33"/>
        <v>0</v>
      </c>
      <c r="AS143" s="75"/>
      <c r="AT143" s="76"/>
      <c r="AU143" s="35"/>
      <c r="AV143" s="35"/>
      <c r="AW143" s="35"/>
      <c r="AX143" s="35"/>
      <c r="AY143" s="7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  <c r="IG143" s="35"/>
      <c r="IH143" s="35"/>
      <c r="II143" s="35"/>
      <c r="IJ143" s="35"/>
      <c r="IK143" s="35"/>
      <c r="IL143" s="35"/>
      <c r="IM143" s="35"/>
    </row>
    <row r="144" spans="1:247" s="35" customFormat="1" ht="19.5" customHeight="1">
      <c r="A144" s="92">
        <v>139</v>
      </c>
      <c r="B144" s="93" t="s">
        <v>756</v>
      </c>
      <c r="C144" s="93" t="s">
        <v>758</v>
      </c>
      <c r="D144" s="93" t="s">
        <v>759</v>
      </c>
      <c r="E144" s="93"/>
      <c r="F144" s="101"/>
      <c r="G144" s="101"/>
      <c r="H144" s="93" t="s">
        <v>357</v>
      </c>
      <c r="I144" s="93" t="s">
        <v>70</v>
      </c>
      <c r="J144" s="108">
        <v>989</v>
      </c>
      <c r="K144" s="108">
        <v>80</v>
      </c>
      <c r="L144" s="93" t="s">
        <v>219</v>
      </c>
      <c r="M144" s="93" t="s">
        <v>150</v>
      </c>
      <c r="N144" s="93" t="s">
        <v>219</v>
      </c>
      <c r="O144" s="95" t="s">
        <v>978</v>
      </c>
      <c r="P144" s="95"/>
      <c r="Q144" s="95"/>
      <c r="R144" s="59" t="str">
        <f t="shared" si="34"/>
        <v>사유지</v>
      </c>
      <c r="S144" s="60" t="str">
        <f t="shared" si="28"/>
        <v>사유지답</v>
      </c>
      <c r="T144" s="61">
        <f>W144</f>
        <v>27000</v>
      </c>
      <c r="U144" s="119">
        <f t="shared" si="29"/>
        <v>6480000</v>
      </c>
      <c r="V144" s="75" t="str">
        <f t="shared" si="30"/>
        <v>ok</v>
      </c>
      <c r="W144" s="61">
        <v>27000</v>
      </c>
      <c r="AL144" s="35" t="s">
        <v>709</v>
      </c>
      <c r="AM144" s="75" t="str">
        <f t="shared" si="31"/>
        <v>-</v>
      </c>
      <c r="AN144" s="68" t="str">
        <f t="shared" si="32"/>
        <v>답</v>
      </c>
      <c r="AO144" s="88">
        <v>989</v>
      </c>
      <c r="AP144" s="88" t="s">
        <v>219</v>
      </c>
      <c r="AQ144" s="88" t="s">
        <v>150</v>
      </c>
      <c r="AR144" s="85">
        <f t="shared" si="33"/>
        <v>909</v>
      </c>
      <c r="AS144" s="75"/>
      <c r="AT144" s="76"/>
      <c r="AY144" s="75"/>
    </row>
    <row r="145" spans="1:51" s="35" customFormat="1" ht="19.5" customHeight="1">
      <c r="A145" s="92">
        <v>140</v>
      </c>
      <c r="B145" s="93" t="s">
        <v>756</v>
      </c>
      <c r="C145" s="93" t="s">
        <v>758</v>
      </c>
      <c r="D145" s="93" t="s">
        <v>759</v>
      </c>
      <c r="E145" s="93"/>
      <c r="F145" s="101"/>
      <c r="G145" s="101"/>
      <c r="H145" s="93" t="s">
        <v>358</v>
      </c>
      <c r="I145" s="93" t="s">
        <v>70</v>
      </c>
      <c r="J145" s="108">
        <v>226</v>
      </c>
      <c r="K145" s="108">
        <v>226</v>
      </c>
      <c r="L145" s="93" t="s">
        <v>107</v>
      </c>
      <c r="M145" s="93" t="s">
        <v>736</v>
      </c>
      <c r="N145" s="95"/>
      <c r="O145" s="95"/>
      <c r="P145" s="95"/>
      <c r="Q145" s="95" t="s">
        <v>849</v>
      </c>
      <c r="R145" s="59" t="str">
        <f t="shared" si="34"/>
        <v>국유지</v>
      </c>
      <c r="S145" s="60" t="str">
        <f t="shared" si="28"/>
        <v>국유지답</v>
      </c>
      <c r="T145" s="61"/>
      <c r="U145" s="119">
        <f t="shared" si="29"/>
        <v>0</v>
      </c>
      <c r="V145" s="75" t="str">
        <f t="shared" si="30"/>
        <v>ok</v>
      </c>
      <c r="W145" s="61"/>
      <c r="AL145" s="35" t="s">
        <v>709</v>
      </c>
      <c r="AM145" s="75" t="str">
        <f t="shared" si="31"/>
        <v>-</v>
      </c>
      <c r="AN145" s="68" t="str">
        <f t="shared" si="32"/>
        <v>답</v>
      </c>
      <c r="AO145" s="88">
        <v>226</v>
      </c>
      <c r="AP145" s="88" t="s">
        <v>107</v>
      </c>
      <c r="AQ145" s="88" t="s">
        <v>98</v>
      </c>
      <c r="AR145" s="85">
        <f t="shared" si="33"/>
        <v>0</v>
      </c>
      <c r="AS145" s="75" t="s">
        <v>722</v>
      </c>
      <c r="AT145" s="76">
        <v>222.99</v>
      </c>
      <c r="AW145" s="35" t="s">
        <v>729</v>
      </c>
      <c r="AY145" s="75"/>
    </row>
    <row r="146" spans="1:51" s="35" customFormat="1" ht="19.5" customHeight="1">
      <c r="A146" s="92">
        <v>141</v>
      </c>
      <c r="B146" s="93" t="s">
        <v>756</v>
      </c>
      <c r="C146" s="93" t="s">
        <v>758</v>
      </c>
      <c r="D146" s="93" t="s">
        <v>759</v>
      </c>
      <c r="E146" s="93"/>
      <c r="F146" s="101"/>
      <c r="G146" s="101"/>
      <c r="H146" s="93" t="s">
        <v>805</v>
      </c>
      <c r="I146" s="93" t="s">
        <v>70</v>
      </c>
      <c r="J146" s="108">
        <v>1002</v>
      </c>
      <c r="K146" s="108">
        <v>96</v>
      </c>
      <c r="L146" s="93" t="s">
        <v>220</v>
      </c>
      <c r="M146" s="93" t="s">
        <v>151</v>
      </c>
      <c r="N146" s="93" t="s">
        <v>220</v>
      </c>
      <c r="O146" s="93" t="s">
        <v>151</v>
      </c>
      <c r="P146" s="95"/>
      <c r="Q146" s="95"/>
      <c r="R146" s="59" t="str">
        <f t="shared" si="34"/>
        <v>사유지</v>
      </c>
      <c r="S146" s="60" t="str">
        <f t="shared" si="28"/>
        <v>사유지답</v>
      </c>
      <c r="T146" s="61">
        <f>W146</f>
        <v>27000</v>
      </c>
      <c r="U146" s="119">
        <f t="shared" si="29"/>
        <v>7776000</v>
      </c>
      <c r="V146" s="75" t="str">
        <f t="shared" si="30"/>
        <v>ok</v>
      </c>
      <c r="W146" s="61">
        <v>27000</v>
      </c>
      <c r="AL146" s="35" t="s">
        <v>709</v>
      </c>
      <c r="AM146" s="75" t="str">
        <f t="shared" si="31"/>
        <v>-</v>
      </c>
      <c r="AN146" s="68" t="str">
        <f t="shared" si="32"/>
        <v>답</v>
      </c>
      <c r="AO146" s="88">
        <v>1002</v>
      </c>
      <c r="AP146" s="88" t="s">
        <v>220</v>
      </c>
      <c r="AQ146" s="88" t="s">
        <v>151</v>
      </c>
      <c r="AR146" s="85">
        <f t="shared" si="33"/>
        <v>906</v>
      </c>
      <c r="AS146" s="75"/>
      <c r="AT146" s="76"/>
      <c r="AY146" s="75"/>
    </row>
    <row r="147" spans="1:51" s="35" customFormat="1" ht="19.5" customHeight="1">
      <c r="A147" s="92">
        <v>142</v>
      </c>
      <c r="B147" s="93" t="s">
        <v>756</v>
      </c>
      <c r="C147" s="93" t="s">
        <v>758</v>
      </c>
      <c r="D147" s="93" t="s">
        <v>759</v>
      </c>
      <c r="E147" s="93"/>
      <c r="F147" s="101"/>
      <c r="G147" s="101"/>
      <c r="H147" s="93" t="s">
        <v>360</v>
      </c>
      <c r="I147" s="93" t="s">
        <v>63</v>
      </c>
      <c r="J147" s="108">
        <v>104</v>
      </c>
      <c r="K147" s="108">
        <v>104</v>
      </c>
      <c r="L147" s="93" t="s">
        <v>107</v>
      </c>
      <c r="M147" s="93" t="s">
        <v>736</v>
      </c>
      <c r="N147" s="95"/>
      <c r="O147" s="95"/>
      <c r="P147" s="95"/>
      <c r="Q147" s="95" t="s">
        <v>849</v>
      </c>
      <c r="R147" s="59" t="str">
        <f t="shared" si="34"/>
        <v>국유지</v>
      </c>
      <c r="S147" s="60" t="str">
        <f t="shared" si="28"/>
        <v>국유지제</v>
      </c>
      <c r="T147" s="61"/>
      <c r="U147" s="119">
        <f t="shared" si="29"/>
        <v>0</v>
      </c>
      <c r="V147" s="75" t="str">
        <f t="shared" si="30"/>
        <v>ok</v>
      </c>
      <c r="W147" s="61"/>
      <c r="AL147" s="35" t="s">
        <v>709</v>
      </c>
      <c r="AM147" s="75" t="str">
        <f t="shared" si="31"/>
        <v>-</v>
      </c>
      <c r="AN147" s="68" t="str">
        <f t="shared" si="32"/>
        <v>제</v>
      </c>
      <c r="AO147" s="88">
        <v>104</v>
      </c>
      <c r="AP147" s="88" t="s">
        <v>107</v>
      </c>
      <c r="AQ147" s="88" t="s">
        <v>98</v>
      </c>
      <c r="AR147" s="85">
        <f t="shared" si="33"/>
        <v>0</v>
      </c>
      <c r="AS147" s="75" t="s">
        <v>722</v>
      </c>
      <c r="AT147" s="76">
        <v>62.61</v>
      </c>
      <c r="AW147" s="35" t="s">
        <v>729</v>
      </c>
      <c r="AY147" s="75"/>
    </row>
    <row r="148" spans="1:51" s="35" customFormat="1" ht="19.5" customHeight="1">
      <c r="A148" s="92">
        <v>143</v>
      </c>
      <c r="B148" s="93" t="s">
        <v>756</v>
      </c>
      <c r="C148" s="93" t="s">
        <v>758</v>
      </c>
      <c r="D148" s="93" t="s">
        <v>759</v>
      </c>
      <c r="E148" s="93"/>
      <c r="F148" s="101"/>
      <c r="G148" s="101"/>
      <c r="H148" s="93" t="s">
        <v>806</v>
      </c>
      <c r="I148" s="93" t="s">
        <v>70</v>
      </c>
      <c r="J148" s="108">
        <v>1387</v>
      </c>
      <c r="K148" s="108">
        <v>131</v>
      </c>
      <c r="L148" s="93">
        <v>709</v>
      </c>
      <c r="M148" s="93" t="s">
        <v>145</v>
      </c>
      <c r="N148" s="95" t="s">
        <v>979</v>
      </c>
      <c r="O148" s="95" t="s">
        <v>969</v>
      </c>
      <c r="P148" s="95"/>
      <c r="Q148" s="95"/>
      <c r="R148" s="59" t="str">
        <f t="shared" si="34"/>
        <v>사유지</v>
      </c>
      <c r="S148" s="60" t="str">
        <f t="shared" si="28"/>
        <v>사유지답</v>
      </c>
      <c r="T148" s="61">
        <f>W148</f>
        <v>27000</v>
      </c>
      <c r="U148" s="119">
        <f t="shared" si="29"/>
        <v>10611000</v>
      </c>
      <c r="V148" s="75" t="str">
        <f t="shared" si="30"/>
        <v>ok</v>
      </c>
      <c r="W148" s="61">
        <v>27000</v>
      </c>
      <c r="AL148" s="35" t="s">
        <v>709</v>
      </c>
      <c r="AM148" s="75" t="str">
        <f t="shared" si="31"/>
        <v>-</v>
      </c>
      <c r="AN148" s="68" t="str">
        <f t="shared" si="32"/>
        <v>답</v>
      </c>
      <c r="AO148" s="88">
        <v>1387</v>
      </c>
      <c r="AP148" s="88">
        <v>709</v>
      </c>
      <c r="AQ148" s="88" t="s">
        <v>145</v>
      </c>
      <c r="AR148" s="85">
        <f t="shared" si="33"/>
        <v>1256</v>
      </c>
      <c r="AS148" s="75"/>
      <c r="AT148" s="76"/>
      <c r="AY148" s="75"/>
    </row>
    <row r="149" spans="1:51" s="35" customFormat="1" ht="19.5" customHeight="1">
      <c r="A149" s="92">
        <v>144</v>
      </c>
      <c r="B149" s="93" t="s">
        <v>756</v>
      </c>
      <c r="C149" s="93" t="s">
        <v>758</v>
      </c>
      <c r="D149" s="93" t="s">
        <v>759</v>
      </c>
      <c r="E149" s="93"/>
      <c r="F149" s="101"/>
      <c r="G149" s="101"/>
      <c r="H149" s="93" t="s">
        <v>363</v>
      </c>
      <c r="I149" s="93" t="s">
        <v>63</v>
      </c>
      <c r="J149" s="108">
        <v>333</v>
      </c>
      <c r="K149" s="108">
        <v>265</v>
      </c>
      <c r="L149" s="93" t="s">
        <v>107</v>
      </c>
      <c r="M149" s="93" t="s">
        <v>736</v>
      </c>
      <c r="N149" s="95"/>
      <c r="O149" s="95"/>
      <c r="P149" s="95"/>
      <c r="Q149" s="95"/>
      <c r="R149" s="59" t="str">
        <f t="shared" si="34"/>
        <v>국유지</v>
      </c>
      <c r="S149" s="60" t="str">
        <f t="shared" si="28"/>
        <v>국유지제</v>
      </c>
      <c r="T149" s="61"/>
      <c r="U149" s="119">
        <f t="shared" si="29"/>
        <v>0</v>
      </c>
      <c r="V149" s="75" t="str">
        <f t="shared" si="30"/>
        <v>ok</v>
      </c>
      <c r="W149" s="61"/>
      <c r="AL149" s="35" t="s">
        <v>709</v>
      </c>
      <c r="AM149" s="75" t="str">
        <f t="shared" si="31"/>
        <v>-</v>
      </c>
      <c r="AN149" s="68" t="str">
        <f t="shared" si="32"/>
        <v>제</v>
      </c>
      <c r="AO149" s="88">
        <v>333</v>
      </c>
      <c r="AP149" s="88" t="s">
        <v>107</v>
      </c>
      <c r="AQ149" s="88" t="s">
        <v>98</v>
      </c>
      <c r="AR149" s="85">
        <f t="shared" si="33"/>
        <v>68</v>
      </c>
      <c r="AS149" s="75"/>
      <c r="AT149" s="76"/>
      <c r="AY149" s="75"/>
    </row>
    <row r="150" spans="1:51" s="35" customFormat="1" ht="19.5" customHeight="1">
      <c r="A150" s="92">
        <v>145</v>
      </c>
      <c r="B150" s="93" t="s">
        <v>756</v>
      </c>
      <c r="C150" s="93" t="s">
        <v>758</v>
      </c>
      <c r="D150" s="93" t="s">
        <v>759</v>
      </c>
      <c r="E150" s="93"/>
      <c r="F150" s="101"/>
      <c r="G150" s="101"/>
      <c r="H150" s="93" t="s">
        <v>362</v>
      </c>
      <c r="I150" s="93" t="s">
        <v>63</v>
      </c>
      <c r="J150" s="108">
        <v>1157</v>
      </c>
      <c r="K150" s="108">
        <v>1157</v>
      </c>
      <c r="L150" s="93" t="s">
        <v>107</v>
      </c>
      <c r="M150" s="93" t="s">
        <v>736</v>
      </c>
      <c r="N150" s="95"/>
      <c r="O150" s="95"/>
      <c r="P150" s="95"/>
      <c r="Q150" s="95" t="s">
        <v>849</v>
      </c>
      <c r="R150" s="59" t="str">
        <f t="shared" si="34"/>
        <v>국유지</v>
      </c>
      <c r="S150" s="60" t="str">
        <f t="shared" si="28"/>
        <v>국유지제</v>
      </c>
      <c r="T150" s="61"/>
      <c r="U150" s="119">
        <f t="shared" si="29"/>
        <v>0</v>
      </c>
      <c r="V150" s="75" t="str">
        <f t="shared" si="30"/>
        <v>ok</v>
      </c>
      <c r="W150" s="61"/>
      <c r="AL150" s="35" t="s">
        <v>709</v>
      </c>
      <c r="AM150" s="75" t="str">
        <f t="shared" si="31"/>
        <v>-</v>
      </c>
      <c r="AN150" s="68" t="str">
        <f t="shared" si="32"/>
        <v>제</v>
      </c>
      <c r="AO150" s="88">
        <v>1157</v>
      </c>
      <c r="AP150" s="88" t="s">
        <v>107</v>
      </c>
      <c r="AQ150" s="88" t="s">
        <v>98</v>
      </c>
      <c r="AR150" s="85">
        <f t="shared" si="33"/>
        <v>0</v>
      </c>
      <c r="AS150" s="75"/>
      <c r="AT150" s="76"/>
      <c r="AY150" s="75"/>
    </row>
    <row r="151" spans="1:51" s="35" customFormat="1" ht="19.5" customHeight="1">
      <c r="A151" s="92">
        <v>146</v>
      </c>
      <c r="B151" s="93" t="s">
        <v>756</v>
      </c>
      <c r="C151" s="93" t="s">
        <v>758</v>
      </c>
      <c r="D151" s="93" t="s">
        <v>759</v>
      </c>
      <c r="E151" s="93"/>
      <c r="F151" s="101"/>
      <c r="G151" s="101"/>
      <c r="H151" s="93" t="s">
        <v>807</v>
      </c>
      <c r="I151" s="93" t="s">
        <v>70</v>
      </c>
      <c r="J151" s="108">
        <v>1482</v>
      </c>
      <c r="K151" s="108">
        <v>142</v>
      </c>
      <c r="L151" s="93">
        <v>576</v>
      </c>
      <c r="M151" s="93" t="s">
        <v>152</v>
      </c>
      <c r="N151" s="95" t="s">
        <v>980</v>
      </c>
      <c r="O151" s="95" t="s">
        <v>981</v>
      </c>
      <c r="P151" s="95"/>
      <c r="Q151" s="95"/>
      <c r="R151" s="59" t="str">
        <f t="shared" si="34"/>
        <v>사유지</v>
      </c>
      <c r="S151" s="60" t="str">
        <f t="shared" si="28"/>
        <v>사유지답</v>
      </c>
      <c r="T151" s="61">
        <f t="shared" ref="T151:T153" si="35">W151</f>
        <v>27200</v>
      </c>
      <c r="U151" s="119">
        <f t="shared" si="29"/>
        <v>11587200</v>
      </c>
      <c r="V151" s="75" t="str">
        <f t="shared" si="30"/>
        <v>ok</v>
      </c>
      <c r="W151" s="61">
        <v>27200</v>
      </c>
      <c r="AL151" s="35" t="s">
        <v>709</v>
      </c>
      <c r="AM151" s="75" t="str">
        <f t="shared" si="31"/>
        <v>-</v>
      </c>
      <c r="AN151" s="68" t="str">
        <f t="shared" si="32"/>
        <v>답</v>
      </c>
      <c r="AO151" s="88">
        <v>1482</v>
      </c>
      <c r="AP151" s="88">
        <v>576</v>
      </c>
      <c r="AQ151" s="88" t="s">
        <v>152</v>
      </c>
      <c r="AR151" s="85">
        <f t="shared" si="33"/>
        <v>1340</v>
      </c>
      <c r="AS151" s="75"/>
      <c r="AT151" s="76"/>
      <c r="AY151" s="75"/>
    </row>
    <row r="152" spans="1:51" s="35" customFormat="1" ht="19.5" customHeight="1">
      <c r="A152" s="92">
        <v>147</v>
      </c>
      <c r="B152" s="93" t="s">
        <v>756</v>
      </c>
      <c r="C152" s="93" t="s">
        <v>758</v>
      </c>
      <c r="D152" s="93" t="s">
        <v>759</v>
      </c>
      <c r="E152" s="93"/>
      <c r="F152" s="101"/>
      <c r="G152" s="101"/>
      <c r="H152" s="93" t="s">
        <v>365</v>
      </c>
      <c r="I152" s="93" t="s">
        <v>70</v>
      </c>
      <c r="J152" s="108">
        <v>1054</v>
      </c>
      <c r="K152" s="108">
        <v>98</v>
      </c>
      <c r="L152" s="93">
        <v>716</v>
      </c>
      <c r="M152" s="93" t="s">
        <v>153</v>
      </c>
      <c r="N152" s="95" t="s">
        <v>982</v>
      </c>
      <c r="O152" s="95" t="s">
        <v>983</v>
      </c>
      <c r="P152" s="95"/>
      <c r="Q152" s="95"/>
      <c r="R152" s="59" t="str">
        <f t="shared" si="34"/>
        <v>사유지</v>
      </c>
      <c r="S152" s="60" t="str">
        <f t="shared" si="28"/>
        <v>사유지답</v>
      </c>
      <c r="T152" s="61">
        <f t="shared" si="35"/>
        <v>27200</v>
      </c>
      <c r="U152" s="119">
        <f t="shared" si="29"/>
        <v>7996800</v>
      </c>
      <c r="V152" s="75" t="str">
        <f t="shared" si="30"/>
        <v>ok</v>
      </c>
      <c r="W152" s="61">
        <v>27200</v>
      </c>
      <c r="AL152" s="35" t="s">
        <v>709</v>
      </c>
      <c r="AM152" s="75" t="str">
        <f t="shared" si="31"/>
        <v>-</v>
      </c>
      <c r="AN152" s="68" t="str">
        <f t="shared" si="32"/>
        <v>답</v>
      </c>
      <c r="AO152" s="88">
        <v>1054</v>
      </c>
      <c r="AP152" s="88">
        <v>716</v>
      </c>
      <c r="AQ152" s="88" t="s">
        <v>153</v>
      </c>
      <c r="AR152" s="85">
        <f t="shared" si="33"/>
        <v>956</v>
      </c>
      <c r="AS152" s="75"/>
      <c r="AT152" s="76"/>
      <c r="AY152" s="75"/>
    </row>
    <row r="153" spans="1:51" s="35" customFormat="1" ht="19.5" customHeight="1">
      <c r="A153" s="92">
        <v>148</v>
      </c>
      <c r="B153" s="93" t="s">
        <v>756</v>
      </c>
      <c r="C153" s="93" t="s">
        <v>758</v>
      </c>
      <c r="D153" s="93" t="s">
        <v>759</v>
      </c>
      <c r="E153" s="93"/>
      <c r="F153" s="101"/>
      <c r="G153" s="101"/>
      <c r="H153" s="93" t="s">
        <v>366</v>
      </c>
      <c r="I153" s="93" t="s">
        <v>70</v>
      </c>
      <c r="J153" s="108">
        <v>1910</v>
      </c>
      <c r="K153" s="108">
        <v>180</v>
      </c>
      <c r="L153" s="93" t="s">
        <v>221</v>
      </c>
      <c r="M153" s="93" t="s">
        <v>154</v>
      </c>
      <c r="N153" s="93" t="s">
        <v>221</v>
      </c>
      <c r="O153" s="93" t="s">
        <v>154</v>
      </c>
      <c r="P153" s="95"/>
      <c r="Q153" s="95"/>
      <c r="R153" s="59" t="str">
        <f t="shared" si="34"/>
        <v>사유지</v>
      </c>
      <c r="S153" s="60" t="str">
        <f t="shared" si="28"/>
        <v>사유지답</v>
      </c>
      <c r="T153" s="61">
        <f t="shared" si="35"/>
        <v>27200</v>
      </c>
      <c r="U153" s="119">
        <f t="shared" si="29"/>
        <v>14688000</v>
      </c>
      <c r="V153" s="75" t="str">
        <f t="shared" si="30"/>
        <v>ok</v>
      </c>
      <c r="W153" s="61">
        <v>27200</v>
      </c>
      <c r="AL153" s="35" t="s">
        <v>709</v>
      </c>
      <c r="AM153" s="75" t="str">
        <f t="shared" si="31"/>
        <v>-</v>
      </c>
      <c r="AN153" s="68" t="str">
        <f t="shared" si="32"/>
        <v>답</v>
      </c>
      <c r="AO153" s="88">
        <v>1910</v>
      </c>
      <c r="AP153" s="88" t="s">
        <v>221</v>
      </c>
      <c r="AQ153" s="88" t="s">
        <v>154</v>
      </c>
      <c r="AR153" s="85">
        <f t="shared" si="33"/>
        <v>1730</v>
      </c>
      <c r="AS153" s="75"/>
      <c r="AT153" s="76"/>
      <c r="AY153" s="75"/>
    </row>
    <row r="154" spans="1:51" s="35" customFormat="1" ht="19.5" customHeight="1">
      <c r="A154" s="92">
        <v>149</v>
      </c>
      <c r="B154" s="93" t="s">
        <v>756</v>
      </c>
      <c r="C154" s="93" t="s">
        <v>758</v>
      </c>
      <c r="D154" s="93" t="s">
        <v>759</v>
      </c>
      <c r="E154" s="93"/>
      <c r="F154" s="101"/>
      <c r="G154" s="101"/>
      <c r="H154" s="93" t="s">
        <v>367</v>
      </c>
      <c r="I154" s="93" t="s">
        <v>63</v>
      </c>
      <c r="J154" s="108">
        <v>502</v>
      </c>
      <c r="K154" s="108">
        <v>502</v>
      </c>
      <c r="L154" s="93" t="s">
        <v>107</v>
      </c>
      <c r="M154" s="93" t="s">
        <v>736</v>
      </c>
      <c r="N154" s="95"/>
      <c r="O154" s="95"/>
      <c r="P154" s="95"/>
      <c r="Q154" s="95" t="s">
        <v>849</v>
      </c>
      <c r="R154" s="59" t="str">
        <f t="shared" si="34"/>
        <v>국유지</v>
      </c>
      <c r="S154" s="60" t="str">
        <f t="shared" si="28"/>
        <v>국유지제</v>
      </c>
      <c r="T154" s="61"/>
      <c r="U154" s="119">
        <f t="shared" si="29"/>
        <v>0</v>
      </c>
      <c r="V154" s="75" t="str">
        <f t="shared" si="30"/>
        <v>ok</v>
      </c>
      <c r="W154" s="61"/>
      <c r="AL154" s="35" t="s">
        <v>709</v>
      </c>
      <c r="AM154" s="75" t="str">
        <f t="shared" si="31"/>
        <v>-</v>
      </c>
      <c r="AN154" s="68" t="str">
        <f t="shared" si="32"/>
        <v>제</v>
      </c>
      <c r="AO154" s="88">
        <v>502</v>
      </c>
      <c r="AP154" s="88" t="s">
        <v>107</v>
      </c>
      <c r="AQ154" s="88" t="s">
        <v>98</v>
      </c>
      <c r="AR154" s="85">
        <f t="shared" si="33"/>
        <v>0</v>
      </c>
      <c r="AS154" s="75"/>
      <c r="AT154" s="76"/>
      <c r="AY154" s="75"/>
    </row>
    <row r="155" spans="1:51" s="35" customFormat="1" ht="19.5" customHeight="1">
      <c r="A155" s="92">
        <v>150</v>
      </c>
      <c r="B155" s="93" t="s">
        <v>756</v>
      </c>
      <c r="C155" s="93" t="s">
        <v>758</v>
      </c>
      <c r="D155" s="93" t="s">
        <v>759</v>
      </c>
      <c r="E155" s="93"/>
      <c r="F155" s="101"/>
      <c r="G155" s="101"/>
      <c r="H155" s="93" t="s">
        <v>808</v>
      </c>
      <c r="I155" s="93" t="s">
        <v>70</v>
      </c>
      <c r="J155" s="108">
        <v>1465</v>
      </c>
      <c r="K155" s="108">
        <v>153</v>
      </c>
      <c r="L155" s="93">
        <v>166</v>
      </c>
      <c r="M155" s="93" t="s">
        <v>155</v>
      </c>
      <c r="N155" s="95" t="s">
        <v>984</v>
      </c>
      <c r="O155" s="95" t="s">
        <v>985</v>
      </c>
      <c r="P155" s="95"/>
      <c r="Q155" s="95"/>
      <c r="R155" s="59" t="str">
        <f t="shared" si="34"/>
        <v>사유지</v>
      </c>
      <c r="S155" s="60" t="str">
        <f t="shared" si="28"/>
        <v>사유지답</v>
      </c>
      <c r="T155" s="61">
        <f>W155</f>
        <v>27200</v>
      </c>
      <c r="U155" s="119">
        <f t="shared" si="29"/>
        <v>12484800</v>
      </c>
      <c r="V155" s="75" t="str">
        <f t="shared" si="30"/>
        <v>ok</v>
      </c>
      <c r="W155" s="61">
        <v>27200</v>
      </c>
      <c r="AL155" s="35" t="s">
        <v>709</v>
      </c>
      <c r="AM155" s="75" t="str">
        <f t="shared" si="31"/>
        <v>-</v>
      </c>
      <c r="AN155" s="68" t="str">
        <f t="shared" si="32"/>
        <v>답</v>
      </c>
      <c r="AO155" s="88">
        <v>1465</v>
      </c>
      <c r="AP155" s="88">
        <v>166</v>
      </c>
      <c r="AQ155" s="88" t="s">
        <v>155</v>
      </c>
      <c r="AR155" s="85">
        <f t="shared" si="33"/>
        <v>1312</v>
      </c>
      <c r="AS155" s="75"/>
      <c r="AT155" s="76"/>
      <c r="AY155" s="75"/>
    </row>
    <row r="156" spans="1:51" s="35" customFormat="1" ht="19.5" customHeight="1">
      <c r="A156" s="92">
        <v>151</v>
      </c>
      <c r="B156" s="93" t="s">
        <v>756</v>
      </c>
      <c r="C156" s="93" t="s">
        <v>758</v>
      </c>
      <c r="D156" s="93" t="s">
        <v>759</v>
      </c>
      <c r="E156" s="99"/>
      <c r="F156" s="110"/>
      <c r="G156" s="110"/>
      <c r="H156" s="93" t="s">
        <v>572</v>
      </c>
      <c r="I156" s="100" t="s">
        <v>260</v>
      </c>
      <c r="J156" s="100">
        <v>56</v>
      </c>
      <c r="K156" s="109">
        <v>56</v>
      </c>
      <c r="L156" s="95" t="s">
        <v>107</v>
      </c>
      <c r="M156" s="95" t="s">
        <v>736</v>
      </c>
      <c r="N156" s="95"/>
      <c r="O156" s="95"/>
      <c r="P156" s="95"/>
      <c r="Q156" s="95" t="s">
        <v>849</v>
      </c>
      <c r="R156" s="59" t="str">
        <f t="shared" si="34"/>
        <v>국유지</v>
      </c>
      <c r="S156" s="60" t="str">
        <f t="shared" si="28"/>
        <v>국유지제</v>
      </c>
      <c r="T156" s="61"/>
      <c r="U156" s="119">
        <f t="shared" si="29"/>
        <v>0</v>
      </c>
      <c r="V156" s="75" t="str">
        <f t="shared" si="30"/>
        <v>ok</v>
      </c>
      <c r="W156" s="61"/>
      <c r="AL156" s="35" t="s">
        <v>709</v>
      </c>
      <c r="AM156" s="75" t="str">
        <f t="shared" si="31"/>
        <v>-</v>
      </c>
      <c r="AN156" s="68" t="str">
        <f t="shared" si="32"/>
        <v>제</v>
      </c>
      <c r="AO156" s="75">
        <v>56</v>
      </c>
      <c r="AP156" s="75" t="s">
        <v>107</v>
      </c>
      <c r="AQ156" s="86" t="s">
        <v>98</v>
      </c>
      <c r="AR156" s="85">
        <f t="shared" si="33"/>
        <v>0</v>
      </c>
      <c r="AS156" s="75"/>
      <c r="AT156" s="86"/>
      <c r="AU156" s="86"/>
      <c r="AY156" s="75"/>
    </row>
    <row r="157" spans="1:51" s="35" customFormat="1" ht="19.5" customHeight="1">
      <c r="A157" s="92">
        <v>152</v>
      </c>
      <c r="B157" s="93" t="s">
        <v>756</v>
      </c>
      <c r="C157" s="93" t="s">
        <v>758</v>
      </c>
      <c r="D157" s="93" t="s">
        <v>759</v>
      </c>
      <c r="E157" s="93"/>
      <c r="F157" s="101"/>
      <c r="G157" s="101"/>
      <c r="H157" s="93" t="s">
        <v>809</v>
      </c>
      <c r="I157" s="93" t="s">
        <v>70</v>
      </c>
      <c r="J157" s="108">
        <v>3217</v>
      </c>
      <c r="K157" s="108">
        <v>394</v>
      </c>
      <c r="L157" s="93" t="s">
        <v>222</v>
      </c>
      <c r="M157" s="93" t="s">
        <v>156</v>
      </c>
      <c r="N157" s="95" t="s">
        <v>986</v>
      </c>
      <c r="O157" s="95" t="s">
        <v>987</v>
      </c>
      <c r="P157" s="95"/>
      <c r="Q157" s="95"/>
      <c r="R157" s="59" t="str">
        <f t="shared" si="34"/>
        <v>사유지</v>
      </c>
      <c r="S157" s="60" t="str">
        <f t="shared" si="28"/>
        <v>사유지답</v>
      </c>
      <c r="T157" s="61">
        <f>W157</f>
        <v>27200</v>
      </c>
      <c r="U157" s="119">
        <f t="shared" si="29"/>
        <v>32150400</v>
      </c>
      <c r="V157" s="75" t="str">
        <f t="shared" si="30"/>
        <v>ok</v>
      </c>
      <c r="W157" s="61">
        <v>27200</v>
      </c>
      <c r="AL157" s="35" t="s">
        <v>709</v>
      </c>
      <c r="AM157" s="75" t="str">
        <f t="shared" si="31"/>
        <v>-</v>
      </c>
      <c r="AN157" s="68" t="str">
        <f t="shared" si="32"/>
        <v>답</v>
      </c>
      <c r="AO157" s="88">
        <v>3217</v>
      </c>
      <c r="AP157" s="88" t="s">
        <v>222</v>
      </c>
      <c r="AQ157" s="88" t="s">
        <v>156</v>
      </c>
      <c r="AR157" s="85">
        <f t="shared" si="33"/>
        <v>2823</v>
      </c>
      <c r="AS157" s="75"/>
      <c r="AT157" s="76"/>
      <c r="AY157" s="75"/>
    </row>
    <row r="158" spans="1:51" s="35" customFormat="1" ht="19.5" customHeight="1">
      <c r="A158" s="92">
        <v>153</v>
      </c>
      <c r="B158" s="93" t="s">
        <v>756</v>
      </c>
      <c r="C158" s="93" t="s">
        <v>758</v>
      </c>
      <c r="D158" s="93" t="s">
        <v>759</v>
      </c>
      <c r="E158" s="93"/>
      <c r="F158" s="101"/>
      <c r="G158" s="101"/>
      <c r="H158" s="93" t="s">
        <v>370</v>
      </c>
      <c r="I158" s="93" t="s">
        <v>63</v>
      </c>
      <c r="J158" s="108">
        <v>2756</v>
      </c>
      <c r="K158" s="108">
        <v>2618</v>
      </c>
      <c r="L158" s="93" t="s">
        <v>107</v>
      </c>
      <c r="M158" s="93" t="s">
        <v>736</v>
      </c>
      <c r="N158" s="95"/>
      <c r="O158" s="95"/>
      <c r="P158" s="95"/>
      <c r="Q158" s="95"/>
      <c r="R158" s="59" t="str">
        <f t="shared" si="34"/>
        <v>국유지</v>
      </c>
      <c r="S158" s="60" t="str">
        <f t="shared" si="28"/>
        <v>국유지제</v>
      </c>
      <c r="T158" s="61"/>
      <c r="U158" s="119">
        <f t="shared" si="29"/>
        <v>0</v>
      </c>
      <c r="V158" s="75" t="str">
        <f t="shared" si="30"/>
        <v>ok</v>
      </c>
      <c r="W158" s="61"/>
      <c r="AL158" s="35" t="s">
        <v>709</v>
      </c>
      <c r="AM158" s="75" t="str">
        <f t="shared" si="31"/>
        <v>-</v>
      </c>
      <c r="AN158" s="68" t="str">
        <f t="shared" si="32"/>
        <v>제</v>
      </c>
      <c r="AO158" s="88">
        <v>2756</v>
      </c>
      <c r="AP158" s="88" t="s">
        <v>107</v>
      </c>
      <c r="AQ158" s="88" t="s">
        <v>98</v>
      </c>
      <c r="AR158" s="85">
        <f t="shared" si="33"/>
        <v>138</v>
      </c>
      <c r="AS158" s="75"/>
      <c r="AT158" s="76"/>
      <c r="AY158" s="75"/>
    </row>
    <row r="159" spans="1:51" s="35" customFormat="1" ht="19.5" customHeight="1">
      <c r="A159" s="92">
        <v>154</v>
      </c>
      <c r="B159" s="93" t="s">
        <v>756</v>
      </c>
      <c r="C159" s="93" t="s">
        <v>758</v>
      </c>
      <c r="D159" s="93" t="s">
        <v>759</v>
      </c>
      <c r="E159" s="93"/>
      <c r="F159" s="101"/>
      <c r="G159" s="101"/>
      <c r="H159" s="93" t="s">
        <v>810</v>
      </c>
      <c r="I159" s="93" t="s">
        <v>70</v>
      </c>
      <c r="J159" s="108">
        <v>490</v>
      </c>
      <c r="K159" s="108">
        <v>87</v>
      </c>
      <c r="L159" s="93" t="s">
        <v>223</v>
      </c>
      <c r="M159" s="93" t="s">
        <v>157</v>
      </c>
      <c r="N159" s="93" t="s">
        <v>223</v>
      </c>
      <c r="O159" s="93" t="s">
        <v>157</v>
      </c>
      <c r="P159" s="95" t="s">
        <v>925</v>
      </c>
      <c r="Q159" s="95"/>
      <c r="R159" s="59" t="str">
        <f t="shared" si="34"/>
        <v>사유지</v>
      </c>
      <c r="S159" s="60" t="str">
        <f t="shared" si="28"/>
        <v>사유지답</v>
      </c>
      <c r="T159" s="61">
        <f>W159</f>
        <v>27200</v>
      </c>
      <c r="U159" s="119">
        <f t="shared" si="29"/>
        <v>7099200</v>
      </c>
      <c r="V159" s="75" t="str">
        <f t="shared" si="30"/>
        <v>ok</v>
      </c>
      <c r="W159" s="61">
        <v>27200</v>
      </c>
      <c r="AL159" s="35" t="s">
        <v>709</v>
      </c>
      <c r="AM159" s="75" t="str">
        <f t="shared" si="31"/>
        <v>-</v>
      </c>
      <c r="AN159" s="68" t="str">
        <f t="shared" si="32"/>
        <v>답</v>
      </c>
      <c r="AO159" s="88">
        <v>490</v>
      </c>
      <c r="AP159" s="88" t="s">
        <v>223</v>
      </c>
      <c r="AQ159" s="88" t="s">
        <v>157</v>
      </c>
      <c r="AR159" s="85">
        <f t="shared" si="33"/>
        <v>403</v>
      </c>
      <c r="AS159" s="75"/>
      <c r="AT159" s="76"/>
      <c r="AY159" s="75"/>
    </row>
    <row r="160" spans="1:51" s="35" customFormat="1" ht="19.5" customHeight="1">
      <c r="A160" s="92">
        <v>155</v>
      </c>
      <c r="B160" s="93" t="s">
        <v>756</v>
      </c>
      <c r="C160" s="93" t="s">
        <v>758</v>
      </c>
      <c r="D160" s="93" t="s">
        <v>759</v>
      </c>
      <c r="E160" s="93"/>
      <c r="F160" s="101"/>
      <c r="G160" s="101"/>
      <c r="H160" s="93" t="s">
        <v>371</v>
      </c>
      <c r="I160" s="93" t="s">
        <v>63</v>
      </c>
      <c r="J160" s="108">
        <v>26</v>
      </c>
      <c r="K160" s="108">
        <v>26</v>
      </c>
      <c r="L160" s="93" t="s">
        <v>107</v>
      </c>
      <c r="M160" s="93" t="s">
        <v>736</v>
      </c>
      <c r="N160" s="95"/>
      <c r="O160" s="95"/>
      <c r="P160" s="95"/>
      <c r="Q160" s="95" t="s">
        <v>849</v>
      </c>
      <c r="R160" s="59" t="str">
        <f t="shared" si="34"/>
        <v>국유지</v>
      </c>
      <c r="S160" s="60" t="str">
        <f t="shared" si="28"/>
        <v>국유지제</v>
      </c>
      <c r="T160" s="61"/>
      <c r="U160" s="119">
        <f t="shared" si="29"/>
        <v>0</v>
      </c>
      <c r="V160" s="75" t="str">
        <f t="shared" si="30"/>
        <v>ok</v>
      </c>
      <c r="W160" s="61"/>
      <c r="AL160" s="35" t="s">
        <v>709</v>
      </c>
      <c r="AM160" s="75" t="str">
        <f t="shared" si="31"/>
        <v>-</v>
      </c>
      <c r="AN160" s="68" t="str">
        <f t="shared" si="32"/>
        <v>제</v>
      </c>
      <c r="AO160" s="88">
        <v>26</v>
      </c>
      <c r="AP160" s="88" t="s">
        <v>107</v>
      </c>
      <c r="AQ160" s="88" t="s">
        <v>98</v>
      </c>
      <c r="AR160" s="85">
        <f t="shared" si="33"/>
        <v>0</v>
      </c>
      <c r="AS160" s="75" t="s">
        <v>712</v>
      </c>
      <c r="AT160" s="76">
        <v>25.32</v>
      </c>
      <c r="AW160" s="35" t="s">
        <v>729</v>
      </c>
      <c r="AY160" s="75"/>
    </row>
    <row r="161" spans="1:51" s="35" customFormat="1" ht="19.5" customHeight="1">
      <c r="A161" s="92">
        <v>156</v>
      </c>
      <c r="B161" s="93" t="s">
        <v>756</v>
      </c>
      <c r="C161" s="93" t="s">
        <v>758</v>
      </c>
      <c r="D161" s="93" t="s">
        <v>759</v>
      </c>
      <c r="E161" s="93"/>
      <c r="F161" s="101"/>
      <c r="G161" s="101"/>
      <c r="H161" s="93" t="s">
        <v>373</v>
      </c>
      <c r="I161" s="93" t="s">
        <v>70</v>
      </c>
      <c r="J161" s="108">
        <v>1030</v>
      </c>
      <c r="K161" s="108">
        <v>241</v>
      </c>
      <c r="L161" s="93" t="s">
        <v>223</v>
      </c>
      <c r="M161" s="93" t="s">
        <v>157</v>
      </c>
      <c r="N161" s="93" t="s">
        <v>223</v>
      </c>
      <c r="O161" s="93" t="s">
        <v>157</v>
      </c>
      <c r="P161" s="95" t="s">
        <v>925</v>
      </c>
      <c r="Q161" s="95"/>
      <c r="R161" s="59" t="str">
        <f t="shared" si="34"/>
        <v>사유지</v>
      </c>
      <c r="S161" s="60" t="str">
        <f t="shared" si="28"/>
        <v>사유지답</v>
      </c>
      <c r="T161" s="61">
        <f t="shared" ref="T161:T163" si="36">W161</f>
        <v>27200</v>
      </c>
      <c r="U161" s="119">
        <f t="shared" si="29"/>
        <v>19665600</v>
      </c>
      <c r="V161" s="75" t="str">
        <f t="shared" si="30"/>
        <v>ok</v>
      </c>
      <c r="W161" s="61">
        <v>27200</v>
      </c>
      <c r="AL161" s="35" t="s">
        <v>709</v>
      </c>
      <c r="AM161" s="75" t="str">
        <f t="shared" si="31"/>
        <v>-</v>
      </c>
      <c r="AN161" s="68" t="str">
        <f t="shared" si="32"/>
        <v>답</v>
      </c>
      <c r="AO161" s="88">
        <v>1030</v>
      </c>
      <c r="AP161" s="88" t="s">
        <v>223</v>
      </c>
      <c r="AQ161" s="88" t="s">
        <v>157</v>
      </c>
      <c r="AR161" s="85">
        <f t="shared" si="33"/>
        <v>789</v>
      </c>
      <c r="AS161" s="75"/>
      <c r="AT161" s="76"/>
      <c r="AY161" s="75"/>
    </row>
    <row r="162" spans="1:51" s="35" customFormat="1" ht="19.5" customHeight="1">
      <c r="A162" s="92">
        <v>157</v>
      </c>
      <c r="B162" s="93" t="s">
        <v>756</v>
      </c>
      <c r="C162" s="93" t="s">
        <v>758</v>
      </c>
      <c r="D162" s="93" t="s">
        <v>759</v>
      </c>
      <c r="E162" s="93"/>
      <c r="F162" s="101"/>
      <c r="G162" s="101"/>
      <c r="H162" s="93" t="s">
        <v>811</v>
      </c>
      <c r="I162" s="93" t="s">
        <v>70</v>
      </c>
      <c r="J162" s="108">
        <v>720</v>
      </c>
      <c r="K162" s="108">
        <v>227</v>
      </c>
      <c r="L162" s="93" t="s">
        <v>716</v>
      </c>
      <c r="M162" s="93" t="s">
        <v>717</v>
      </c>
      <c r="N162" s="93" t="s">
        <v>988</v>
      </c>
      <c r="O162" s="95" t="s">
        <v>989</v>
      </c>
      <c r="P162" s="95"/>
      <c r="Q162" s="98"/>
      <c r="R162" s="59" t="str">
        <f t="shared" si="34"/>
        <v>사유지</v>
      </c>
      <c r="S162" s="60" t="str">
        <f t="shared" si="28"/>
        <v>사유지답</v>
      </c>
      <c r="T162" s="61">
        <f t="shared" si="36"/>
        <v>27200</v>
      </c>
      <c r="U162" s="119">
        <f t="shared" si="29"/>
        <v>18523200</v>
      </c>
      <c r="V162" s="75" t="str">
        <f t="shared" si="30"/>
        <v>ok</v>
      </c>
      <c r="W162" s="61">
        <v>27200</v>
      </c>
      <c r="AL162" s="35" t="s">
        <v>709</v>
      </c>
      <c r="AM162" s="75" t="str">
        <f t="shared" si="31"/>
        <v>-</v>
      </c>
      <c r="AN162" s="68" t="str">
        <f t="shared" si="32"/>
        <v>답</v>
      </c>
      <c r="AO162" s="88">
        <v>720</v>
      </c>
      <c r="AP162" s="88" t="s">
        <v>224</v>
      </c>
      <c r="AQ162" s="88" t="s">
        <v>158</v>
      </c>
      <c r="AR162" s="85">
        <f t="shared" si="33"/>
        <v>493</v>
      </c>
      <c r="AS162" s="75"/>
      <c r="AT162" s="76"/>
      <c r="AY162" s="75"/>
    </row>
    <row r="163" spans="1:51" s="35" customFormat="1" ht="19.5" customHeight="1">
      <c r="A163" s="92">
        <v>158</v>
      </c>
      <c r="B163" s="93" t="s">
        <v>756</v>
      </c>
      <c r="C163" s="93" t="s">
        <v>758</v>
      </c>
      <c r="D163" s="93" t="s">
        <v>759</v>
      </c>
      <c r="E163" s="93"/>
      <c r="F163" s="101"/>
      <c r="G163" s="101"/>
      <c r="H163" s="93" t="s">
        <v>375</v>
      </c>
      <c r="I163" s="93" t="s">
        <v>70</v>
      </c>
      <c r="J163" s="108">
        <v>356</v>
      </c>
      <c r="K163" s="108">
        <v>217</v>
      </c>
      <c r="L163" s="93" t="s">
        <v>716</v>
      </c>
      <c r="M163" s="93" t="s">
        <v>717</v>
      </c>
      <c r="N163" s="93" t="s">
        <v>716</v>
      </c>
      <c r="O163" s="93" t="s">
        <v>717</v>
      </c>
      <c r="P163" s="95"/>
      <c r="Q163" s="95" t="s">
        <v>1150</v>
      </c>
      <c r="R163" s="59" t="str">
        <f t="shared" si="34"/>
        <v>사유지</v>
      </c>
      <c r="S163" s="60" t="str">
        <f t="shared" si="28"/>
        <v>사유지답</v>
      </c>
      <c r="T163" s="61">
        <f t="shared" si="36"/>
        <v>27200</v>
      </c>
      <c r="U163" s="119">
        <f t="shared" si="29"/>
        <v>17707200</v>
      </c>
      <c r="V163" s="75" t="str">
        <f t="shared" si="30"/>
        <v>ok</v>
      </c>
      <c r="W163" s="61">
        <v>27200</v>
      </c>
      <c r="AL163" s="35" t="s">
        <v>709</v>
      </c>
      <c r="AM163" s="75" t="str">
        <f t="shared" si="31"/>
        <v>-</v>
      </c>
      <c r="AN163" s="68" t="str">
        <f t="shared" si="32"/>
        <v>답</v>
      </c>
      <c r="AO163" s="88">
        <v>356</v>
      </c>
      <c r="AP163" s="88">
        <v>703</v>
      </c>
      <c r="AQ163" s="88" t="s">
        <v>158</v>
      </c>
      <c r="AR163" s="85">
        <f t="shared" si="33"/>
        <v>139</v>
      </c>
      <c r="AS163" s="75"/>
      <c r="AT163" s="76"/>
      <c r="AY163" s="75"/>
    </row>
    <row r="164" spans="1:51" s="35" customFormat="1" ht="19.5" customHeight="1">
      <c r="A164" s="92">
        <v>159</v>
      </c>
      <c r="B164" s="93" t="s">
        <v>756</v>
      </c>
      <c r="C164" s="93" t="s">
        <v>758</v>
      </c>
      <c r="D164" s="93" t="s">
        <v>759</v>
      </c>
      <c r="E164" s="93"/>
      <c r="F164" s="101"/>
      <c r="G164" s="101"/>
      <c r="H164" s="93" t="s">
        <v>376</v>
      </c>
      <c r="I164" s="93" t="s">
        <v>69</v>
      </c>
      <c r="J164" s="108">
        <v>2097</v>
      </c>
      <c r="K164" s="108">
        <v>153</v>
      </c>
      <c r="L164" s="93" t="s">
        <v>107</v>
      </c>
      <c r="M164" s="93" t="s">
        <v>743</v>
      </c>
      <c r="N164" s="95"/>
      <c r="O164" s="95"/>
      <c r="P164" s="95"/>
      <c r="Q164" s="95"/>
      <c r="R164" s="59" t="str">
        <f t="shared" si="34"/>
        <v>국유지</v>
      </c>
      <c r="S164" s="60" t="str">
        <f t="shared" si="28"/>
        <v>국유지도</v>
      </c>
      <c r="T164" s="61"/>
      <c r="U164" s="119">
        <f t="shared" si="29"/>
        <v>0</v>
      </c>
      <c r="V164" s="75" t="str">
        <f t="shared" si="30"/>
        <v>ok</v>
      </c>
      <c r="W164" s="61"/>
      <c r="AL164" s="35" t="s">
        <v>709</v>
      </c>
      <c r="AM164" s="75" t="str">
        <f t="shared" si="31"/>
        <v>-</v>
      </c>
      <c r="AN164" s="68" t="str">
        <f t="shared" si="32"/>
        <v>도</v>
      </c>
      <c r="AO164" s="88">
        <v>2097</v>
      </c>
      <c r="AP164" s="88" t="s">
        <v>107</v>
      </c>
      <c r="AQ164" s="88" t="s">
        <v>116</v>
      </c>
      <c r="AR164" s="85">
        <f t="shared" si="33"/>
        <v>1944</v>
      </c>
      <c r="AS164" s="75"/>
      <c r="AT164" s="76"/>
      <c r="AY164" s="75"/>
    </row>
    <row r="165" spans="1:51" s="35" customFormat="1" ht="19.5" customHeight="1">
      <c r="A165" s="92">
        <v>160</v>
      </c>
      <c r="B165" s="93" t="s">
        <v>756</v>
      </c>
      <c r="C165" s="93" t="s">
        <v>758</v>
      </c>
      <c r="D165" s="93" t="s">
        <v>759</v>
      </c>
      <c r="E165" s="93"/>
      <c r="F165" s="101"/>
      <c r="G165" s="101"/>
      <c r="H165" s="93" t="s">
        <v>378</v>
      </c>
      <c r="I165" s="93" t="s">
        <v>69</v>
      </c>
      <c r="J165" s="108">
        <v>1338</v>
      </c>
      <c r="K165" s="108">
        <v>104</v>
      </c>
      <c r="L165" s="93" t="s">
        <v>107</v>
      </c>
      <c r="M165" s="93" t="s">
        <v>743</v>
      </c>
      <c r="N165" s="95"/>
      <c r="O165" s="95"/>
      <c r="P165" s="95"/>
      <c r="Q165" s="95"/>
      <c r="R165" s="59" t="str">
        <f t="shared" si="34"/>
        <v>국유지</v>
      </c>
      <c r="S165" s="60" t="str">
        <f t="shared" si="28"/>
        <v>국유지도</v>
      </c>
      <c r="T165" s="61"/>
      <c r="U165" s="119">
        <f t="shared" si="29"/>
        <v>0</v>
      </c>
      <c r="V165" s="75" t="str">
        <f t="shared" si="30"/>
        <v>ok</v>
      </c>
      <c r="W165" s="61"/>
      <c r="AL165" s="35" t="s">
        <v>709</v>
      </c>
      <c r="AM165" s="75" t="str">
        <f t="shared" si="31"/>
        <v>-</v>
      </c>
      <c r="AN165" s="68" t="str">
        <f t="shared" si="32"/>
        <v>도</v>
      </c>
      <c r="AO165" s="88">
        <v>1338</v>
      </c>
      <c r="AP165" s="88" t="s">
        <v>107</v>
      </c>
      <c r="AQ165" s="88" t="s">
        <v>116</v>
      </c>
      <c r="AR165" s="85">
        <f t="shared" si="33"/>
        <v>1234</v>
      </c>
      <c r="AS165" s="75"/>
      <c r="AT165" s="76"/>
      <c r="AY165" s="75"/>
    </row>
    <row r="166" spans="1:51" s="35" customFormat="1" ht="19.5" customHeight="1">
      <c r="A166" s="92">
        <v>161</v>
      </c>
      <c r="B166" s="93" t="s">
        <v>756</v>
      </c>
      <c r="C166" s="93" t="s">
        <v>758</v>
      </c>
      <c r="D166" s="93" t="s">
        <v>759</v>
      </c>
      <c r="E166" s="93"/>
      <c r="F166" s="101"/>
      <c r="G166" s="101"/>
      <c r="H166" s="93" t="s">
        <v>377</v>
      </c>
      <c r="I166" s="93" t="s">
        <v>63</v>
      </c>
      <c r="J166" s="108">
        <v>4272</v>
      </c>
      <c r="K166" s="108">
        <v>2325</v>
      </c>
      <c r="L166" s="93" t="s">
        <v>107</v>
      </c>
      <c r="M166" s="93" t="s">
        <v>736</v>
      </c>
      <c r="N166" s="95"/>
      <c r="O166" s="95"/>
      <c r="P166" s="95"/>
      <c r="Q166" s="95"/>
      <c r="R166" s="59" t="str">
        <f t="shared" si="34"/>
        <v>국유지</v>
      </c>
      <c r="S166" s="60" t="str">
        <f t="shared" si="28"/>
        <v>국유지제</v>
      </c>
      <c r="T166" s="61"/>
      <c r="U166" s="119">
        <f t="shared" si="29"/>
        <v>0</v>
      </c>
      <c r="V166" s="75" t="str">
        <f t="shared" si="30"/>
        <v>ok</v>
      </c>
      <c r="W166" s="61"/>
      <c r="AL166" s="35" t="s">
        <v>709</v>
      </c>
      <c r="AM166" s="75" t="str">
        <f t="shared" si="31"/>
        <v>-</v>
      </c>
      <c r="AN166" s="68" t="str">
        <f t="shared" si="32"/>
        <v>제</v>
      </c>
      <c r="AO166" s="88">
        <v>4272</v>
      </c>
      <c r="AP166" s="88" t="s">
        <v>107</v>
      </c>
      <c r="AQ166" s="88" t="s">
        <v>98</v>
      </c>
      <c r="AR166" s="85">
        <f t="shared" si="33"/>
        <v>1947</v>
      </c>
      <c r="AS166" s="75"/>
      <c r="AT166" s="76"/>
      <c r="AY166" s="75"/>
    </row>
    <row r="167" spans="1:51" s="35" customFormat="1" ht="19.5" customHeight="1">
      <c r="A167" s="92">
        <v>162</v>
      </c>
      <c r="B167" s="93" t="s">
        <v>756</v>
      </c>
      <c r="C167" s="93" t="s">
        <v>758</v>
      </c>
      <c r="D167" s="93" t="s">
        <v>759</v>
      </c>
      <c r="E167" s="93"/>
      <c r="F167" s="101"/>
      <c r="G167" s="101"/>
      <c r="H167" s="93" t="s">
        <v>380</v>
      </c>
      <c r="I167" s="93" t="s">
        <v>64</v>
      </c>
      <c r="J167" s="108">
        <v>424</v>
      </c>
      <c r="K167" s="108">
        <v>62</v>
      </c>
      <c r="L167" s="93" t="s">
        <v>107</v>
      </c>
      <c r="M167" s="93" t="s">
        <v>736</v>
      </c>
      <c r="N167" s="95"/>
      <c r="O167" s="95"/>
      <c r="P167" s="95"/>
      <c r="Q167" s="95"/>
      <c r="R167" s="59" t="str">
        <f t="shared" si="34"/>
        <v>국유지</v>
      </c>
      <c r="S167" s="60" t="str">
        <f t="shared" si="28"/>
        <v>국유지천</v>
      </c>
      <c r="T167" s="61"/>
      <c r="U167" s="119">
        <f t="shared" si="29"/>
        <v>0</v>
      </c>
      <c r="V167" s="75" t="str">
        <f t="shared" si="30"/>
        <v>ok</v>
      </c>
      <c r="W167" s="61"/>
      <c r="AL167" s="35" t="s">
        <v>709</v>
      </c>
      <c r="AM167" s="75" t="str">
        <f t="shared" si="31"/>
        <v>-</v>
      </c>
      <c r="AN167" s="68" t="str">
        <f t="shared" si="32"/>
        <v>천</v>
      </c>
      <c r="AO167" s="88">
        <v>424</v>
      </c>
      <c r="AP167" s="88" t="s">
        <v>107</v>
      </c>
      <c r="AQ167" s="88" t="s">
        <v>98</v>
      </c>
      <c r="AR167" s="85">
        <f t="shared" si="33"/>
        <v>362</v>
      </c>
      <c r="AS167" s="75"/>
      <c r="AT167" s="76"/>
      <c r="AY167" s="75"/>
    </row>
    <row r="168" spans="1:51" s="35" customFormat="1" ht="19.5" customHeight="1">
      <c r="A168" s="92">
        <v>163</v>
      </c>
      <c r="B168" s="93" t="s">
        <v>756</v>
      </c>
      <c r="C168" s="93" t="s">
        <v>758</v>
      </c>
      <c r="D168" s="93" t="s">
        <v>759</v>
      </c>
      <c r="E168" s="93"/>
      <c r="F168" s="101"/>
      <c r="G168" s="101"/>
      <c r="H168" s="93" t="s">
        <v>381</v>
      </c>
      <c r="I168" s="93" t="s">
        <v>64</v>
      </c>
      <c r="J168" s="108">
        <v>191</v>
      </c>
      <c r="K168" s="108">
        <v>60</v>
      </c>
      <c r="L168" s="93" t="s">
        <v>107</v>
      </c>
      <c r="M168" s="93" t="s">
        <v>739</v>
      </c>
      <c r="N168" s="95"/>
      <c r="O168" s="95"/>
      <c r="P168" s="95"/>
      <c r="Q168" s="95"/>
      <c r="R168" s="59" t="str">
        <f t="shared" si="34"/>
        <v>국유지</v>
      </c>
      <c r="S168" s="60" t="str">
        <f t="shared" si="28"/>
        <v>국유지천</v>
      </c>
      <c r="T168" s="61"/>
      <c r="U168" s="119">
        <f t="shared" si="29"/>
        <v>0</v>
      </c>
      <c r="V168" s="75" t="str">
        <f t="shared" si="30"/>
        <v>ok</v>
      </c>
      <c r="W168" s="61"/>
      <c r="AL168" s="35" t="s">
        <v>709</v>
      </c>
      <c r="AM168" s="75" t="str">
        <f t="shared" si="31"/>
        <v>-</v>
      </c>
      <c r="AN168" s="68" t="str">
        <f t="shared" si="32"/>
        <v>천</v>
      </c>
      <c r="AO168" s="88">
        <v>191</v>
      </c>
      <c r="AP168" s="88" t="s">
        <v>107</v>
      </c>
      <c r="AQ168" s="88" t="s">
        <v>101</v>
      </c>
      <c r="AR168" s="85">
        <f t="shared" si="33"/>
        <v>131</v>
      </c>
      <c r="AS168" s="75"/>
      <c r="AT168" s="76"/>
      <c r="AY168" s="75"/>
    </row>
    <row r="169" spans="1:51" s="35" customFormat="1" ht="19.5" customHeight="1">
      <c r="A169" s="92">
        <v>164</v>
      </c>
      <c r="B169" s="93" t="s">
        <v>756</v>
      </c>
      <c r="C169" s="93" t="s">
        <v>758</v>
      </c>
      <c r="D169" s="93" t="s">
        <v>759</v>
      </c>
      <c r="E169" s="93"/>
      <c r="F169" s="101"/>
      <c r="G169" s="101"/>
      <c r="H169" s="93" t="s">
        <v>382</v>
      </c>
      <c r="I169" s="93" t="s">
        <v>71</v>
      </c>
      <c r="J169" s="108">
        <v>110</v>
      </c>
      <c r="K169" s="108">
        <v>110</v>
      </c>
      <c r="L169" s="93" t="s">
        <v>107</v>
      </c>
      <c r="M169" s="93" t="s">
        <v>742</v>
      </c>
      <c r="N169" s="95"/>
      <c r="O169" s="95"/>
      <c r="P169" s="95"/>
      <c r="Q169" s="95" t="s">
        <v>849</v>
      </c>
      <c r="R169" s="59" t="str">
        <f t="shared" si="34"/>
        <v>국유지</v>
      </c>
      <c r="S169" s="60" t="str">
        <f t="shared" si="28"/>
        <v>국유지대</v>
      </c>
      <c r="T169" s="61"/>
      <c r="U169" s="119">
        <f t="shared" si="29"/>
        <v>0</v>
      </c>
      <c r="V169" s="75" t="str">
        <f t="shared" si="30"/>
        <v>ok</v>
      </c>
      <c r="W169" s="61"/>
      <c r="AL169" s="35" t="s">
        <v>709</v>
      </c>
      <c r="AM169" s="75" t="str">
        <f t="shared" si="31"/>
        <v>-</v>
      </c>
      <c r="AN169" s="68" t="str">
        <f t="shared" si="32"/>
        <v>대</v>
      </c>
      <c r="AO169" s="88">
        <v>110</v>
      </c>
      <c r="AP169" s="88" t="s">
        <v>107</v>
      </c>
      <c r="AQ169" s="88" t="s">
        <v>105</v>
      </c>
      <c r="AR169" s="85">
        <f t="shared" si="33"/>
        <v>0</v>
      </c>
      <c r="AS169" s="75"/>
      <c r="AT169" s="76"/>
      <c r="AW169" s="35" t="s">
        <v>729</v>
      </c>
      <c r="AY169" s="75"/>
    </row>
    <row r="170" spans="1:51" s="35" customFormat="1" ht="19.5" customHeight="1">
      <c r="A170" s="92">
        <v>165</v>
      </c>
      <c r="B170" s="93" t="s">
        <v>756</v>
      </c>
      <c r="C170" s="93" t="s">
        <v>758</v>
      </c>
      <c r="D170" s="93" t="s">
        <v>759</v>
      </c>
      <c r="E170" s="93"/>
      <c r="F170" s="101"/>
      <c r="G170" s="101"/>
      <c r="H170" s="93" t="s">
        <v>383</v>
      </c>
      <c r="I170" s="93" t="s">
        <v>65</v>
      </c>
      <c r="J170" s="108">
        <v>42</v>
      </c>
      <c r="K170" s="108">
        <v>23</v>
      </c>
      <c r="L170" s="93" t="s">
        <v>107</v>
      </c>
      <c r="M170" s="93" t="s">
        <v>739</v>
      </c>
      <c r="N170" s="95"/>
      <c r="O170" s="95"/>
      <c r="P170" s="95"/>
      <c r="Q170" s="95"/>
      <c r="R170" s="59" t="str">
        <f t="shared" si="34"/>
        <v>국유지</v>
      </c>
      <c r="S170" s="60" t="str">
        <f t="shared" si="28"/>
        <v>국유지전</v>
      </c>
      <c r="T170" s="61"/>
      <c r="U170" s="119">
        <f t="shared" si="29"/>
        <v>0</v>
      </c>
      <c r="V170" s="75" t="str">
        <f t="shared" si="30"/>
        <v>ok</v>
      </c>
      <c r="W170" s="61"/>
      <c r="AL170" s="35" t="s">
        <v>709</v>
      </c>
      <c r="AM170" s="75" t="str">
        <f t="shared" si="31"/>
        <v>-</v>
      </c>
      <c r="AN170" s="68" t="str">
        <f t="shared" si="32"/>
        <v>전</v>
      </c>
      <c r="AO170" s="88">
        <v>42</v>
      </c>
      <c r="AP170" s="88" t="s">
        <v>107</v>
      </c>
      <c r="AQ170" s="88" t="s">
        <v>101</v>
      </c>
      <c r="AR170" s="85">
        <f t="shared" si="33"/>
        <v>19</v>
      </c>
      <c r="AS170" s="75"/>
      <c r="AT170" s="76"/>
      <c r="AY170" s="75"/>
    </row>
    <row r="171" spans="1:51" s="35" customFormat="1" ht="19.5" customHeight="1">
      <c r="A171" s="92">
        <v>166</v>
      </c>
      <c r="B171" s="93" t="s">
        <v>756</v>
      </c>
      <c r="C171" s="93" t="s">
        <v>758</v>
      </c>
      <c r="D171" s="93" t="s">
        <v>759</v>
      </c>
      <c r="E171" s="93"/>
      <c r="F171" s="101"/>
      <c r="G171" s="101"/>
      <c r="H171" s="93" t="s">
        <v>561</v>
      </c>
      <c r="I171" s="93" t="s">
        <v>261</v>
      </c>
      <c r="J171" s="108">
        <v>63</v>
      </c>
      <c r="K171" s="108">
        <v>40</v>
      </c>
      <c r="L171" s="93" t="s">
        <v>107</v>
      </c>
      <c r="M171" s="93" t="s">
        <v>739</v>
      </c>
      <c r="N171" s="95"/>
      <c r="O171" s="95"/>
      <c r="P171" s="95"/>
      <c r="Q171" s="95"/>
      <c r="R171" s="59" t="str">
        <f t="shared" si="34"/>
        <v>국유지</v>
      </c>
      <c r="S171" s="60" t="str">
        <f t="shared" si="28"/>
        <v>국유지전</v>
      </c>
      <c r="T171" s="61"/>
      <c r="U171" s="119">
        <f t="shared" si="29"/>
        <v>0</v>
      </c>
      <c r="V171" s="75" t="str">
        <f t="shared" si="30"/>
        <v>ok</v>
      </c>
      <c r="W171" s="61"/>
      <c r="AL171" s="35" t="s">
        <v>709</v>
      </c>
      <c r="AM171" s="75" t="str">
        <f t="shared" si="31"/>
        <v>-</v>
      </c>
      <c r="AN171" s="68" t="str">
        <f t="shared" si="32"/>
        <v>전</v>
      </c>
      <c r="AO171" s="75">
        <v>63</v>
      </c>
      <c r="AP171" s="75" t="s">
        <v>107</v>
      </c>
      <c r="AQ171" s="86" t="s">
        <v>101</v>
      </c>
      <c r="AR171" s="85">
        <f t="shared" si="33"/>
        <v>23</v>
      </c>
      <c r="AS171" s="75" t="s">
        <v>715</v>
      </c>
      <c r="AT171" s="89">
        <v>62.21</v>
      </c>
      <c r="AU171" s="86">
        <v>60.84</v>
      </c>
      <c r="AW171" s="35" t="s">
        <v>729</v>
      </c>
      <c r="AY171" s="75"/>
    </row>
    <row r="172" spans="1:51" s="35" customFormat="1" ht="19.5" customHeight="1">
      <c r="A172" s="92">
        <v>167</v>
      </c>
      <c r="B172" s="93" t="s">
        <v>756</v>
      </c>
      <c r="C172" s="93" t="s">
        <v>758</v>
      </c>
      <c r="D172" s="93" t="s">
        <v>759</v>
      </c>
      <c r="E172" s="93"/>
      <c r="F172" s="101"/>
      <c r="G172" s="101"/>
      <c r="H172" s="93" t="s">
        <v>384</v>
      </c>
      <c r="I172" s="93" t="s">
        <v>71</v>
      </c>
      <c r="J172" s="108">
        <v>345</v>
      </c>
      <c r="K172" s="108">
        <v>345</v>
      </c>
      <c r="L172" s="93" t="s">
        <v>107</v>
      </c>
      <c r="M172" s="93" t="s">
        <v>739</v>
      </c>
      <c r="N172" s="95"/>
      <c r="O172" s="95"/>
      <c r="P172" s="95"/>
      <c r="Q172" s="95" t="s">
        <v>849</v>
      </c>
      <c r="R172" s="59" t="str">
        <f t="shared" si="34"/>
        <v>국유지</v>
      </c>
      <c r="S172" s="60" t="str">
        <f t="shared" si="28"/>
        <v>국유지대</v>
      </c>
      <c r="T172" s="61"/>
      <c r="U172" s="119">
        <f t="shared" si="29"/>
        <v>0</v>
      </c>
      <c r="V172" s="75" t="str">
        <f t="shared" si="30"/>
        <v>ok</v>
      </c>
      <c r="W172" s="61"/>
      <c r="AL172" s="35" t="s">
        <v>709</v>
      </c>
      <c r="AM172" s="75" t="str">
        <f t="shared" si="31"/>
        <v>-</v>
      </c>
      <c r="AN172" s="68" t="str">
        <f t="shared" si="32"/>
        <v>대</v>
      </c>
      <c r="AO172" s="88">
        <v>345</v>
      </c>
      <c r="AP172" s="88" t="s">
        <v>107</v>
      </c>
      <c r="AQ172" s="88" t="s">
        <v>101</v>
      </c>
      <c r="AR172" s="85">
        <f t="shared" si="33"/>
        <v>0</v>
      </c>
      <c r="AS172" s="75"/>
      <c r="AT172" s="76"/>
      <c r="AY172" s="75"/>
    </row>
    <row r="173" spans="1:51" s="35" customFormat="1" ht="19.5" customHeight="1">
      <c r="A173" s="92">
        <v>168</v>
      </c>
      <c r="B173" s="93" t="s">
        <v>756</v>
      </c>
      <c r="C173" s="93" t="s">
        <v>758</v>
      </c>
      <c r="D173" s="93" t="s">
        <v>759</v>
      </c>
      <c r="E173" s="93"/>
      <c r="F173" s="101"/>
      <c r="G173" s="101"/>
      <c r="H173" s="93" t="s">
        <v>385</v>
      </c>
      <c r="I173" s="93" t="s">
        <v>65</v>
      </c>
      <c r="J173" s="108">
        <v>249</v>
      </c>
      <c r="K173" s="108">
        <v>8</v>
      </c>
      <c r="L173" s="93">
        <v>707</v>
      </c>
      <c r="M173" s="93" t="s">
        <v>144</v>
      </c>
      <c r="N173" s="95" t="s">
        <v>966</v>
      </c>
      <c r="O173" s="95" t="s">
        <v>967</v>
      </c>
      <c r="P173" s="95"/>
      <c r="Q173" s="95"/>
      <c r="R173" s="59" t="str">
        <f t="shared" si="34"/>
        <v>사유지</v>
      </c>
      <c r="S173" s="60" t="str">
        <f t="shared" si="28"/>
        <v>사유지전</v>
      </c>
      <c r="T173" s="61">
        <f>W173</f>
        <v>16200</v>
      </c>
      <c r="U173" s="119">
        <f t="shared" si="29"/>
        <v>388800</v>
      </c>
      <c r="V173" s="75" t="str">
        <f t="shared" si="30"/>
        <v>ok</v>
      </c>
      <c r="W173" s="61">
        <v>16200</v>
      </c>
      <c r="AL173" s="35" t="s">
        <v>709</v>
      </c>
      <c r="AM173" s="75" t="str">
        <f t="shared" si="31"/>
        <v>-</v>
      </c>
      <c r="AN173" s="68" t="str">
        <f t="shared" si="32"/>
        <v>전</v>
      </c>
      <c r="AO173" s="88">
        <v>249</v>
      </c>
      <c r="AP173" s="88">
        <v>707</v>
      </c>
      <c r="AQ173" s="88" t="s">
        <v>144</v>
      </c>
      <c r="AR173" s="85">
        <f t="shared" si="33"/>
        <v>241</v>
      </c>
      <c r="AS173" s="75"/>
      <c r="AT173" s="76"/>
      <c r="AY173" s="75"/>
    </row>
    <row r="174" spans="1:51" s="35" customFormat="1" ht="19.5" customHeight="1">
      <c r="A174" s="92">
        <v>169</v>
      </c>
      <c r="B174" s="93" t="s">
        <v>756</v>
      </c>
      <c r="C174" s="93" t="s">
        <v>758</v>
      </c>
      <c r="D174" s="93" t="s">
        <v>759</v>
      </c>
      <c r="E174" s="93"/>
      <c r="F174" s="101"/>
      <c r="G174" s="101"/>
      <c r="H174" s="93" t="s">
        <v>386</v>
      </c>
      <c r="I174" s="93" t="s">
        <v>64</v>
      </c>
      <c r="J174" s="108">
        <v>1100</v>
      </c>
      <c r="K174" s="108">
        <v>1100</v>
      </c>
      <c r="L174" s="93" t="s">
        <v>107</v>
      </c>
      <c r="M174" s="93" t="s">
        <v>736</v>
      </c>
      <c r="N174" s="95"/>
      <c r="O174" s="95"/>
      <c r="P174" s="95"/>
      <c r="Q174" s="95" t="s">
        <v>849</v>
      </c>
      <c r="R174" s="59" t="str">
        <f t="shared" ref="R174:R194" si="37">IF(LEFT(M174,1)="국", "국유지", "사유지")</f>
        <v>국유지</v>
      </c>
      <c r="S174" s="60" t="str">
        <f t="shared" si="28"/>
        <v>국유지천</v>
      </c>
      <c r="T174" s="61"/>
      <c r="U174" s="119">
        <f t="shared" si="29"/>
        <v>0</v>
      </c>
      <c r="V174" s="75" t="str">
        <f t="shared" si="30"/>
        <v>ok</v>
      </c>
      <c r="W174" s="61"/>
      <c r="AL174" s="35" t="s">
        <v>709</v>
      </c>
      <c r="AM174" s="75" t="str">
        <f t="shared" si="31"/>
        <v>-</v>
      </c>
      <c r="AN174" s="68" t="str">
        <f t="shared" si="32"/>
        <v>천</v>
      </c>
      <c r="AO174" s="88">
        <v>1100</v>
      </c>
      <c r="AP174" s="88" t="s">
        <v>107</v>
      </c>
      <c r="AQ174" s="88" t="s">
        <v>98</v>
      </c>
      <c r="AR174" s="85">
        <f t="shared" si="33"/>
        <v>0</v>
      </c>
      <c r="AS174" s="75"/>
      <c r="AT174" s="76"/>
      <c r="AY174" s="75"/>
    </row>
    <row r="175" spans="1:51" s="35" customFormat="1" ht="19.5" customHeight="1">
      <c r="A175" s="92">
        <v>170</v>
      </c>
      <c r="B175" s="93" t="s">
        <v>756</v>
      </c>
      <c r="C175" s="93" t="s">
        <v>758</v>
      </c>
      <c r="D175" s="93" t="s">
        <v>759</v>
      </c>
      <c r="E175" s="93"/>
      <c r="F175" s="101"/>
      <c r="G175" s="101"/>
      <c r="H175" s="93" t="s">
        <v>387</v>
      </c>
      <c r="I175" s="93" t="s">
        <v>71</v>
      </c>
      <c r="J175" s="108">
        <v>5</v>
      </c>
      <c r="K175" s="108">
        <v>5</v>
      </c>
      <c r="L175" s="93" t="s">
        <v>107</v>
      </c>
      <c r="M175" s="93" t="s">
        <v>736</v>
      </c>
      <c r="N175" s="95"/>
      <c r="O175" s="95"/>
      <c r="P175" s="95"/>
      <c r="Q175" s="95" t="s">
        <v>849</v>
      </c>
      <c r="R175" s="59" t="str">
        <f t="shared" si="37"/>
        <v>국유지</v>
      </c>
      <c r="S175" s="60" t="str">
        <f t="shared" si="28"/>
        <v>국유지대</v>
      </c>
      <c r="T175" s="61"/>
      <c r="U175" s="119">
        <f t="shared" si="29"/>
        <v>0</v>
      </c>
      <c r="V175" s="75" t="str">
        <f t="shared" si="30"/>
        <v>ok</v>
      </c>
      <c r="W175" s="61"/>
      <c r="AL175" s="35" t="s">
        <v>709</v>
      </c>
      <c r="AM175" s="75" t="str">
        <f t="shared" si="31"/>
        <v>-</v>
      </c>
      <c r="AN175" s="68" t="str">
        <f t="shared" si="32"/>
        <v>대</v>
      </c>
      <c r="AO175" s="88">
        <v>5</v>
      </c>
      <c r="AP175" s="88" t="s">
        <v>107</v>
      </c>
      <c r="AQ175" s="88" t="s">
        <v>98</v>
      </c>
      <c r="AR175" s="85">
        <f t="shared" si="33"/>
        <v>0</v>
      </c>
      <c r="AS175" s="75"/>
      <c r="AT175" s="76"/>
      <c r="AY175" s="75"/>
    </row>
    <row r="176" spans="1:51" s="35" customFormat="1" ht="19.5" customHeight="1">
      <c r="A176" s="92">
        <v>171</v>
      </c>
      <c r="B176" s="93" t="s">
        <v>756</v>
      </c>
      <c r="C176" s="93" t="s">
        <v>758</v>
      </c>
      <c r="D176" s="93" t="s">
        <v>759</v>
      </c>
      <c r="E176" s="93"/>
      <c r="F176" s="101"/>
      <c r="G176" s="101"/>
      <c r="H176" s="93" t="s">
        <v>562</v>
      </c>
      <c r="I176" s="93" t="s">
        <v>261</v>
      </c>
      <c r="J176" s="108">
        <v>65</v>
      </c>
      <c r="K176" s="108">
        <v>65</v>
      </c>
      <c r="L176" s="93" t="s">
        <v>107</v>
      </c>
      <c r="M176" s="93" t="s">
        <v>739</v>
      </c>
      <c r="N176" s="95"/>
      <c r="O176" s="95"/>
      <c r="P176" s="95"/>
      <c r="Q176" s="95" t="s">
        <v>849</v>
      </c>
      <c r="R176" s="59" t="str">
        <f t="shared" si="37"/>
        <v>국유지</v>
      </c>
      <c r="S176" s="60" t="str">
        <f t="shared" si="28"/>
        <v>국유지전</v>
      </c>
      <c r="T176" s="61"/>
      <c r="U176" s="119">
        <f t="shared" si="29"/>
        <v>0</v>
      </c>
      <c r="V176" s="75" t="str">
        <f t="shared" si="30"/>
        <v>ok</v>
      </c>
      <c r="W176" s="61"/>
      <c r="AL176" s="35" t="s">
        <v>709</v>
      </c>
      <c r="AM176" s="75" t="str">
        <f t="shared" si="31"/>
        <v>-</v>
      </c>
      <c r="AN176" s="68" t="str">
        <f t="shared" si="32"/>
        <v>전</v>
      </c>
      <c r="AO176" s="75">
        <v>65</v>
      </c>
      <c r="AP176" s="75" t="s">
        <v>107</v>
      </c>
      <c r="AQ176" s="86" t="s">
        <v>101</v>
      </c>
      <c r="AR176" s="85">
        <f t="shared" si="33"/>
        <v>0</v>
      </c>
      <c r="AS176" s="75" t="s">
        <v>712</v>
      </c>
      <c r="AT176" s="89">
        <v>63.91</v>
      </c>
      <c r="AU176" s="86"/>
      <c r="AW176" s="35" t="s">
        <v>729</v>
      </c>
      <c r="AY176" s="75"/>
    </row>
    <row r="177" spans="1:51" s="35" customFormat="1" ht="19.5" customHeight="1">
      <c r="A177" s="92">
        <v>172</v>
      </c>
      <c r="B177" s="93" t="s">
        <v>756</v>
      </c>
      <c r="C177" s="93" t="s">
        <v>758</v>
      </c>
      <c r="D177" s="93" t="s">
        <v>759</v>
      </c>
      <c r="E177" s="93"/>
      <c r="F177" s="101"/>
      <c r="G177" s="101"/>
      <c r="H177" s="93" t="s">
        <v>388</v>
      </c>
      <c r="I177" s="93" t="s">
        <v>65</v>
      </c>
      <c r="J177" s="108">
        <v>651</v>
      </c>
      <c r="K177" s="108">
        <v>68</v>
      </c>
      <c r="L177" s="93" t="s">
        <v>226</v>
      </c>
      <c r="M177" s="93" t="s">
        <v>160</v>
      </c>
      <c r="N177" s="95" t="s">
        <v>990</v>
      </c>
      <c r="O177" s="95" t="s">
        <v>991</v>
      </c>
      <c r="P177" s="95"/>
      <c r="Q177" s="95"/>
      <c r="R177" s="59" t="str">
        <f t="shared" si="37"/>
        <v>사유지</v>
      </c>
      <c r="S177" s="60" t="str">
        <f t="shared" si="28"/>
        <v>사유지전</v>
      </c>
      <c r="T177" s="61">
        <f>W177</f>
        <v>17600</v>
      </c>
      <c r="U177" s="119">
        <f t="shared" si="29"/>
        <v>3590400</v>
      </c>
      <c r="V177" s="75" t="str">
        <f t="shared" si="30"/>
        <v>ok</v>
      </c>
      <c r="W177" s="61">
        <v>17600</v>
      </c>
      <c r="AL177" s="35" t="s">
        <v>709</v>
      </c>
      <c r="AM177" s="75" t="str">
        <f t="shared" si="31"/>
        <v>-</v>
      </c>
      <c r="AN177" s="68" t="str">
        <f t="shared" si="32"/>
        <v>전</v>
      </c>
      <c r="AO177" s="88">
        <v>651</v>
      </c>
      <c r="AP177" s="88" t="s">
        <v>226</v>
      </c>
      <c r="AQ177" s="88" t="s">
        <v>160</v>
      </c>
      <c r="AR177" s="85">
        <f t="shared" si="33"/>
        <v>583</v>
      </c>
      <c r="AS177" s="75"/>
      <c r="AT177" s="76"/>
      <c r="AY177" s="75"/>
    </row>
    <row r="178" spans="1:51" s="35" customFormat="1" ht="19.5" customHeight="1">
      <c r="A178" s="92">
        <v>173</v>
      </c>
      <c r="B178" s="93" t="s">
        <v>756</v>
      </c>
      <c r="C178" s="93" t="s">
        <v>758</v>
      </c>
      <c r="D178" s="93" t="s">
        <v>759</v>
      </c>
      <c r="E178" s="93"/>
      <c r="F178" s="101"/>
      <c r="G178" s="101"/>
      <c r="H178" s="93" t="s">
        <v>389</v>
      </c>
      <c r="I178" s="93" t="s">
        <v>65</v>
      </c>
      <c r="J178" s="108">
        <v>77</v>
      </c>
      <c r="K178" s="108">
        <v>77</v>
      </c>
      <c r="L178" s="93" t="s">
        <v>107</v>
      </c>
      <c r="M178" s="93" t="s">
        <v>739</v>
      </c>
      <c r="N178" s="95"/>
      <c r="O178" s="95"/>
      <c r="P178" s="95"/>
      <c r="Q178" s="95" t="s">
        <v>849</v>
      </c>
      <c r="R178" s="59" t="str">
        <f t="shared" si="37"/>
        <v>국유지</v>
      </c>
      <c r="S178" s="60" t="str">
        <f t="shared" si="28"/>
        <v>국유지전</v>
      </c>
      <c r="T178" s="61"/>
      <c r="U178" s="119">
        <f t="shared" si="29"/>
        <v>0</v>
      </c>
      <c r="V178" s="75" t="str">
        <f t="shared" si="30"/>
        <v>ok</v>
      </c>
      <c r="W178" s="61"/>
      <c r="AL178" s="35" t="s">
        <v>709</v>
      </c>
      <c r="AM178" s="75" t="str">
        <f t="shared" si="31"/>
        <v>-</v>
      </c>
      <c r="AN178" s="68" t="str">
        <f t="shared" si="32"/>
        <v>전</v>
      </c>
      <c r="AO178" s="88">
        <v>77</v>
      </c>
      <c r="AP178" s="88" t="s">
        <v>107</v>
      </c>
      <c r="AQ178" s="88" t="s">
        <v>101</v>
      </c>
      <c r="AR178" s="85">
        <f t="shared" si="33"/>
        <v>0</v>
      </c>
      <c r="AS178" s="75" t="s">
        <v>712</v>
      </c>
      <c r="AT178" s="76">
        <v>75.72</v>
      </c>
      <c r="AW178" s="35" t="s">
        <v>729</v>
      </c>
      <c r="AY178" s="75"/>
    </row>
    <row r="179" spans="1:51" s="35" customFormat="1" ht="19.5" customHeight="1">
      <c r="A179" s="92">
        <v>174</v>
      </c>
      <c r="B179" s="93" t="s">
        <v>756</v>
      </c>
      <c r="C179" s="93" t="s">
        <v>758</v>
      </c>
      <c r="D179" s="93" t="s">
        <v>759</v>
      </c>
      <c r="E179" s="93"/>
      <c r="F179" s="101"/>
      <c r="G179" s="101"/>
      <c r="H179" s="93" t="s">
        <v>390</v>
      </c>
      <c r="I179" s="93" t="s">
        <v>65</v>
      </c>
      <c r="J179" s="108">
        <v>70</v>
      </c>
      <c r="K179" s="108">
        <v>70</v>
      </c>
      <c r="L179" s="93" t="s">
        <v>107</v>
      </c>
      <c r="M179" s="93" t="s">
        <v>736</v>
      </c>
      <c r="N179" s="95"/>
      <c r="O179" s="95"/>
      <c r="P179" s="95"/>
      <c r="Q179" s="95" t="s">
        <v>849</v>
      </c>
      <c r="R179" s="59" t="str">
        <f t="shared" si="37"/>
        <v>국유지</v>
      </c>
      <c r="S179" s="60" t="str">
        <f t="shared" si="28"/>
        <v>국유지전</v>
      </c>
      <c r="T179" s="61"/>
      <c r="U179" s="119">
        <f t="shared" si="29"/>
        <v>0</v>
      </c>
      <c r="V179" s="75" t="str">
        <f t="shared" si="30"/>
        <v>ok</v>
      </c>
      <c r="W179" s="61"/>
      <c r="AL179" s="35" t="s">
        <v>709</v>
      </c>
      <c r="AM179" s="75" t="str">
        <f t="shared" si="31"/>
        <v>-</v>
      </c>
      <c r="AN179" s="68" t="str">
        <f t="shared" si="32"/>
        <v>전</v>
      </c>
      <c r="AO179" s="88">
        <v>70</v>
      </c>
      <c r="AP179" s="88" t="s">
        <v>107</v>
      </c>
      <c r="AQ179" s="88" t="s">
        <v>98</v>
      </c>
      <c r="AR179" s="85">
        <f t="shared" si="33"/>
        <v>0</v>
      </c>
      <c r="AS179" s="75"/>
      <c r="AT179" s="76"/>
      <c r="AY179" s="75"/>
    </row>
    <row r="180" spans="1:51" s="35" customFormat="1" ht="19.5" customHeight="1">
      <c r="A180" s="92">
        <v>175</v>
      </c>
      <c r="B180" s="93" t="s">
        <v>756</v>
      </c>
      <c r="C180" s="93" t="s">
        <v>758</v>
      </c>
      <c r="D180" s="93" t="s">
        <v>759</v>
      </c>
      <c r="E180" s="93"/>
      <c r="F180" s="101"/>
      <c r="G180" s="101"/>
      <c r="H180" s="93" t="s">
        <v>563</v>
      </c>
      <c r="I180" s="93" t="s">
        <v>261</v>
      </c>
      <c r="J180" s="108">
        <v>7</v>
      </c>
      <c r="K180" s="108">
        <v>7</v>
      </c>
      <c r="L180" s="93" t="s">
        <v>107</v>
      </c>
      <c r="M180" s="93" t="s">
        <v>739</v>
      </c>
      <c r="N180" s="95"/>
      <c r="O180" s="95"/>
      <c r="P180" s="95"/>
      <c r="Q180" s="95" t="s">
        <v>849</v>
      </c>
      <c r="R180" s="59" t="str">
        <f t="shared" si="37"/>
        <v>국유지</v>
      </c>
      <c r="S180" s="60" t="str">
        <f t="shared" si="28"/>
        <v>국유지전</v>
      </c>
      <c r="T180" s="61"/>
      <c r="U180" s="119">
        <f t="shared" si="29"/>
        <v>0</v>
      </c>
      <c r="V180" s="75" t="str">
        <f t="shared" si="30"/>
        <v>ok</v>
      </c>
      <c r="W180" s="61"/>
      <c r="AL180" s="35" t="s">
        <v>709</v>
      </c>
      <c r="AM180" s="75" t="str">
        <f t="shared" si="31"/>
        <v>-</v>
      </c>
      <c r="AN180" s="68" t="str">
        <f t="shared" si="32"/>
        <v>전</v>
      </c>
      <c r="AO180" s="75">
        <v>7</v>
      </c>
      <c r="AP180" s="75" t="s">
        <v>107</v>
      </c>
      <c r="AQ180" s="86" t="s">
        <v>101</v>
      </c>
      <c r="AR180" s="85">
        <f t="shared" si="33"/>
        <v>0</v>
      </c>
      <c r="AS180" s="75"/>
      <c r="AT180" s="86"/>
      <c r="AU180" s="86"/>
      <c r="AY180" s="75"/>
    </row>
    <row r="181" spans="1:51" s="35" customFormat="1" ht="19.5" customHeight="1">
      <c r="A181" s="92">
        <v>176</v>
      </c>
      <c r="B181" s="93" t="s">
        <v>756</v>
      </c>
      <c r="C181" s="93" t="s">
        <v>758</v>
      </c>
      <c r="D181" s="93" t="s">
        <v>759</v>
      </c>
      <c r="E181" s="93"/>
      <c r="F181" s="101"/>
      <c r="G181" s="101"/>
      <c r="H181" s="93" t="s">
        <v>392</v>
      </c>
      <c r="I181" s="93" t="s">
        <v>65</v>
      </c>
      <c r="J181" s="108">
        <v>23</v>
      </c>
      <c r="K181" s="108">
        <v>23</v>
      </c>
      <c r="L181" s="93" t="s">
        <v>107</v>
      </c>
      <c r="M181" s="93" t="s">
        <v>736</v>
      </c>
      <c r="N181" s="95"/>
      <c r="O181" s="95"/>
      <c r="P181" s="95"/>
      <c r="Q181" s="95" t="s">
        <v>849</v>
      </c>
      <c r="R181" s="59" t="str">
        <f t="shared" si="37"/>
        <v>국유지</v>
      </c>
      <c r="S181" s="60" t="str">
        <f t="shared" si="28"/>
        <v>국유지전</v>
      </c>
      <c r="T181" s="61"/>
      <c r="U181" s="119">
        <f t="shared" si="29"/>
        <v>0</v>
      </c>
      <c r="V181" s="75" t="str">
        <f t="shared" si="30"/>
        <v>ok</v>
      </c>
      <c r="W181" s="61"/>
      <c r="AL181" s="35" t="s">
        <v>709</v>
      </c>
      <c r="AM181" s="75" t="str">
        <f t="shared" si="31"/>
        <v>-</v>
      </c>
      <c r="AN181" s="68" t="str">
        <f t="shared" si="32"/>
        <v>전</v>
      </c>
      <c r="AO181" s="88">
        <v>23</v>
      </c>
      <c r="AP181" s="88" t="s">
        <v>107</v>
      </c>
      <c r="AQ181" s="88" t="s">
        <v>98</v>
      </c>
      <c r="AR181" s="85">
        <f t="shared" si="33"/>
        <v>0</v>
      </c>
      <c r="AS181" s="75"/>
      <c r="AT181" s="76"/>
      <c r="AY181" s="75"/>
    </row>
    <row r="182" spans="1:51" s="35" customFormat="1" ht="19.5" customHeight="1">
      <c r="A182" s="92">
        <v>177</v>
      </c>
      <c r="B182" s="93" t="s">
        <v>756</v>
      </c>
      <c r="C182" s="93" t="s">
        <v>758</v>
      </c>
      <c r="D182" s="93" t="s">
        <v>759</v>
      </c>
      <c r="E182" s="92"/>
      <c r="F182" s="107"/>
      <c r="G182" s="107"/>
      <c r="H182" s="93" t="s">
        <v>564</v>
      </c>
      <c r="I182" s="92" t="s">
        <v>261</v>
      </c>
      <c r="J182" s="109">
        <v>10</v>
      </c>
      <c r="K182" s="108">
        <v>10</v>
      </c>
      <c r="L182" s="92" t="s">
        <v>107</v>
      </c>
      <c r="M182" s="92" t="s">
        <v>736</v>
      </c>
      <c r="N182" s="95"/>
      <c r="O182" s="95"/>
      <c r="P182" s="95"/>
      <c r="Q182" s="95" t="s">
        <v>849</v>
      </c>
      <c r="R182" s="59" t="str">
        <f t="shared" si="37"/>
        <v>국유지</v>
      </c>
      <c r="S182" s="60" t="str">
        <f t="shared" si="28"/>
        <v>국유지전</v>
      </c>
      <c r="T182" s="61"/>
      <c r="U182" s="119">
        <f t="shared" si="29"/>
        <v>0</v>
      </c>
      <c r="V182" s="75" t="str">
        <f t="shared" si="30"/>
        <v>ok</v>
      </c>
      <c r="W182" s="61"/>
      <c r="AL182" s="35" t="s">
        <v>709</v>
      </c>
      <c r="AM182" s="75" t="str">
        <f t="shared" si="31"/>
        <v>-</v>
      </c>
      <c r="AN182" s="68" t="str">
        <f t="shared" si="32"/>
        <v>전</v>
      </c>
      <c r="AO182" s="75">
        <v>10</v>
      </c>
      <c r="AP182" s="75" t="s">
        <v>107</v>
      </c>
      <c r="AQ182" s="86" t="s">
        <v>98</v>
      </c>
      <c r="AR182" s="85">
        <f t="shared" si="33"/>
        <v>0</v>
      </c>
      <c r="AS182" s="75"/>
      <c r="AT182" s="86"/>
      <c r="AU182" s="86"/>
      <c r="AY182" s="75"/>
    </row>
    <row r="183" spans="1:51" s="35" customFormat="1" ht="19.5" customHeight="1">
      <c r="A183" s="92">
        <v>178</v>
      </c>
      <c r="B183" s="93" t="s">
        <v>756</v>
      </c>
      <c r="C183" s="93" t="s">
        <v>758</v>
      </c>
      <c r="D183" s="93" t="s">
        <v>759</v>
      </c>
      <c r="E183" s="93"/>
      <c r="F183" s="101"/>
      <c r="G183" s="101"/>
      <c r="H183" s="93" t="s">
        <v>391</v>
      </c>
      <c r="I183" s="93" t="s">
        <v>65</v>
      </c>
      <c r="J183" s="108">
        <v>420</v>
      </c>
      <c r="K183" s="108">
        <v>247</v>
      </c>
      <c r="L183" s="93">
        <v>707</v>
      </c>
      <c r="M183" s="93" t="s">
        <v>144</v>
      </c>
      <c r="N183" s="95" t="s">
        <v>966</v>
      </c>
      <c r="O183" s="95" t="s">
        <v>967</v>
      </c>
      <c r="P183" s="95"/>
      <c r="Q183" s="95"/>
      <c r="R183" s="59" t="str">
        <f t="shared" si="37"/>
        <v>사유지</v>
      </c>
      <c r="S183" s="60" t="str">
        <f t="shared" si="28"/>
        <v>사유지전</v>
      </c>
      <c r="T183" s="61">
        <f>W183</f>
        <v>16200</v>
      </c>
      <c r="U183" s="119">
        <f t="shared" si="29"/>
        <v>12004200</v>
      </c>
      <c r="V183" s="75" t="str">
        <f t="shared" si="30"/>
        <v>ok</v>
      </c>
      <c r="W183" s="61">
        <v>16200</v>
      </c>
      <c r="AL183" s="35" t="s">
        <v>709</v>
      </c>
      <c r="AM183" s="75" t="str">
        <f t="shared" si="31"/>
        <v>-</v>
      </c>
      <c r="AN183" s="68" t="str">
        <f t="shared" si="32"/>
        <v>전</v>
      </c>
      <c r="AO183" s="88">
        <v>420</v>
      </c>
      <c r="AP183" s="88">
        <v>707</v>
      </c>
      <c r="AQ183" s="88" t="s">
        <v>144</v>
      </c>
      <c r="AR183" s="85">
        <f t="shared" si="33"/>
        <v>173</v>
      </c>
      <c r="AS183" s="75"/>
      <c r="AT183" s="76"/>
      <c r="AY183" s="75"/>
    </row>
    <row r="184" spans="1:51" s="35" customFormat="1" ht="19.5" customHeight="1">
      <c r="A184" s="92">
        <v>179</v>
      </c>
      <c r="B184" s="93" t="s">
        <v>756</v>
      </c>
      <c r="C184" s="93" t="s">
        <v>758</v>
      </c>
      <c r="D184" s="93" t="s">
        <v>759</v>
      </c>
      <c r="E184" s="93"/>
      <c r="F184" s="101"/>
      <c r="G184" s="101"/>
      <c r="H184" s="93" t="s">
        <v>393</v>
      </c>
      <c r="I184" s="93" t="s">
        <v>33</v>
      </c>
      <c r="J184" s="108">
        <v>122</v>
      </c>
      <c r="K184" s="108">
        <v>122</v>
      </c>
      <c r="L184" s="93" t="s">
        <v>107</v>
      </c>
      <c r="M184" s="93" t="s">
        <v>736</v>
      </c>
      <c r="N184" s="95"/>
      <c r="O184" s="95"/>
      <c r="P184" s="95"/>
      <c r="Q184" s="95" t="s">
        <v>849</v>
      </c>
      <c r="R184" s="59" t="str">
        <f t="shared" si="37"/>
        <v>국유지</v>
      </c>
      <c r="S184" s="60" t="str">
        <f t="shared" si="28"/>
        <v>국유지전</v>
      </c>
      <c r="T184" s="61"/>
      <c r="U184" s="119">
        <f t="shared" si="29"/>
        <v>0</v>
      </c>
      <c r="V184" s="75" t="str">
        <f t="shared" si="30"/>
        <v>ok</v>
      </c>
      <c r="W184" s="61"/>
      <c r="AL184" s="35" t="s">
        <v>709</v>
      </c>
      <c r="AM184" s="75" t="str">
        <f t="shared" si="31"/>
        <v>-</v>
      </c>
      <c r="AN184" s="68" t="str">
        <f t="shared" si="32"/>
        <v>전</v>
      </c>
      <c r="AO184" s="88">
        <v>122</v>
      </c>
      <c r="AP184" s="88" t="s">
        <v>107</v>
      </c>
      <c r="AQ184" s="88" t="s">
        <v>98</v>
      </c>
      <c r="AR184" s="85">
        <f t="shared" si="33"/>
        <v>0</v>
      </c>
      <c r="AS184" s="75"/>
      <c r="AT184" s="76"/>
      <c r="AY184" s="75"/>
    </row>
    <row r="185" spans="1:51" s="35" customFormat="1" ht="19.5" customHeight="1">
      <c r="A185" s="92">
        <v>180</v>
      </c>
      <c r="B185" s="93" t="s">
        <v>756</v>
      </c>
      <c r="C185" s="93" t="s">
        <v>758</v>
      </c>
      <c r="D185" s="93" t="s">
        <v>759</v>
      </c>
      <c r="E185" s="93"/>
      <c r="F185" s="101"/>
      <c r="G185" s="101"/>
      <c r="H185" s="93" t="s">
        <v>394</v>
      </c>
      <c r="I185" s="93" t="s">
        <v>61</v>
      </c>
      <c r="J185" s="108">
        <v>1164</v>
      </c>
      <c r="K185" s="108">
        <v>1164</v>
      </c>
      <c r="L185" s="93" t="s">
        <v>107</v>
      </c>
      <c r="M185" s="93" t="s">
        <v>736</v>
      </c>
      <c r="N185" s="95"/>
      <c r="O185" s="95"/>
      <c r="P185" s="95"/>
      <c r="Q185" s="95" t="s">
        <v>849</v>
      </c>
      <c r="R185" s="59" t="str">
        <f t="shared" si="37"/>
        <v>국유지</v>
      </c>
      <c r="S185" s="60" t="str">
        <f t="shared" si="28"/>
        <v>국유지천</v>
      </c>
      <c r="T185" s="61"/>
      <c r="U185" s="119">
        <f t="shared" si="29"/>
        <v>0</v>
      </c>
      <c r="V185" s="75" t="str">
        <f t="shared" si="30"/>
        <v>ok</v>
      </c>
      <c r="W185" s="61"/>
      <c r="AL185" s="35" t="s">
        <v>709</v>
      </c>
      <c r="AM185" s="75" t="str">
        <f t="shared" si="31"/>
        <v>-</v>
      </c>
      <c r="AN185" s="68" t="str">
        <f t="shared" si="32"/>
        <v>천</v>
      </c>
      <c r="AO185" s="88">
        <v>1164</v>
      </c>
      <c r="AP185" s="88" t="s">
        <v>107</v>
      </c>
      <c r="AQ185" s="88" t="s">
        <v>98</v>
      </c>
      <c r="AR185" s="85">
        <f t="shared" si="33"/>
        <v>0</v>
      </c>
      <c r="AS185" s="75"/>
      <c r="AT185" s="76"/>
      <c r="AY185" s="75"/>
    </row>
    <row r="186" spans="1:51" s="35" customFormat="1" ht="19.5" customHeight="1">
      <c r="A186" s="92">
        <v>181</v>
      </c>
      <c r="B186" s="93" t="s">
        <v>756</v>
      </c>
      <c r="C186" s="93" t="s">
        <v>758</v>
      </c>
      <c r="D186" s="93" t="s">
        <v>759</v>
      </c>
      <c r="E186" s="93"/>
      <c r="F186" s="101"/>
      <c r="G186" s="101"/>
      <c r="H186" s="93" t="s">
        <v>812</v>
      </c>
      <c r="I186" s="93" t="s">
        <v>64</v>
      </c>
      <c r="J186" s="108">
        <v>1391</v>
      </c>
      <c r="K186" s="108">
        <v>529</v>
      </c>
      <c r="L186" s="93" t="s">
        <v>227</v>
      </c>
      <c r="M186" s="93" t="s">
        <v>161</v>
      </c>
      <c r="N186" s="95" t="s">
        <v>992</v>
      </c>
      <c r="O186" s="95" t="s">
        <v>993</v>
      </c>
      <c r="P186" s="95"/>
      <c r="Q186" s="95"/>
      <c r="R186" s="59" t="str">
        <f t="shared" si="37"/>
        <v>사유지</v>
      </c>
      <c r="S186" s="60" t="str">
        <f t="shared" si="28"/>
        <v>사유지천</v>
      </c>
      <c r="T186" s="61">
        <f>W186</f>
        <v>12600</v>
      </c>
      <c r="U186" s="119">
        <f t="shared" si="29"/>
        <v>19996200</v>
      </c>
      <c r="V186" s="75" t="str">
        <f t="shared" si="30"/>
        <v>ok</v>
      </c>
      <c r="W186" s="61">
        <v>12600</v>
      </c>
      <c r="AL186" s="35" t="s">
        <v>709</v>
      </c>
      <c r="AM186" s="75" t="str">
        <f t="shared" si="31"/>
        <v>-</v>
      </c>
      <c r="AN186" s="68" t="str">
        <f t="shared" si="32"/>
        <v>천</v>
      </c>
      <c r="AO186" s="88">
        <v>1391</v>
      </c>
      <c r="AP186" s="88" t="s">
        <v>227</v>
      </c>
      <c r="AQ186" s="88" t="s">
        <v>161</v>
      </c>
      <c r="AR186" s="85">
        <f t="shared" si="33"/>
        <v>862</v>
      </c>
      <c r="AS186" s="75"/>
      <c r="AT186" s="76"/>
      <c r="AY186" s="75"/>
    </row>
    <row r="187" spans="1:51" s="35" customFormat="1" ht="19.5" customHeight="1">
      <c r="A187" s="92">
        <v>182</v>
      </c>
      <c r="B187" s="93" t="s">
        <v>756</v>
      </c>
      <c r="C187" s="93" t="s">
        <v>758</v>
      </c>
      <c r="D187" s="93" t="s">
        <v>759</v>
      </c>
      <c r="E187" s="93" t="s">
        <v>74</v>
      </c>
      <c r="F187" s="101"/>
      <c r="G187" s="101"/>
      <c r="H187" s="93" t="s">
        <v>396</v>
      </c>
      <c r="I187" s="93" t="s">
        <v>62</v>
      </c>
      <c r="J187" s="108">
        <v>1027</v>
      </c>
      <c r="K187" s="108">
        <v>1027</v>
      </c>
      <c r="L187" s="93" t="s">
        <v>107</v>
      </c>
      <c r="M187" s="93" t="s">
        <v>736</v>
      </c>
      <c r="N187" s="95"/>
      <c r="O187" s="95"/>
      <c r="P187" s="95"/>
      <c r="Q187" s="95" t="s">
        <v>849</v>
      </c>
      <c r="R187" s="59" t="str">
        <f t="shared" si="37"/>
        <v>국유지</v>
      </c>
      <c r="S187" s="60" t="str">
        <f t="shared" si="28"/>
        <v>국유지임</v>
      </c>
      <c r="T187" s="61"/>
      <c r="U187" s="119">
        <f t="shared" si="29"/>
        <v>0</v>
      </c>
      <c r="V187" s="75" t="str">
        <f t="shared" si="30"/>
        <v>ok</v>
      </c>
      <c r="W187" s="61"/>
      <c r="AL187" s="35" t="s">
        <v>709</v>
      </c>
      <c r="AM187" s="75" t="str">
        <f t="shared" si="31"/>
        <v>산-</v>
      </c>
      <c r="AN187" s="68" t="str">
        <f t="shared" si="32"/>
        <v>임</v>
      </c>
      <c r="AO187" s="88">
        <v>1027</v>
      </c>
      <c r="AP187" s="88" t="s">
        <v>107</v>
      </c>
      <c r="AQ187" s="88" t="s">
        <v>98</v>
      </c>
      <c r="AR187" s="85">
        <f t="shared" si="33"/>
        <v>0</v>
      </c>
      <c r="AS187" s="75"/>
      <c r="AT187" s="76"/>
      <c r="AY187" s="75"/>
    </row>
    <row r="188" spans="1:51" s="35" customFormat="1" ht="19.5" customHeight="1">
      <c r="A188" s="92">
        <v>183</v>
      </c>
      <c r="B188" s="93" t="s">
        <v>756</v>
      </c>
      <c r="C188" s="93" t="s">
        <v>758</v>
      </c>
      <c r="D188" s="93" t="s">
        <v>759</v>
      </c>
      <c r="E188" s="93" t="s">
        <v>74</v>
      </c>
      <c r="F188" s="101"/>
      <c r="G188" s="101"/>
      <c r="H188" s="93" t="s">
        <v>766</v>
      </c>
      <c r="I188" s="93" t="s">
        <v>62</v>
      </c>
      <c r="J188" s="108">
        <v>4215</v>
      </c>
      <c r="K188" s="108">
        <v>1254</v>
      </c>
      <c r="L188" s="93" t="s">
        <v>107</v>
      </c>
      <c r="M188" s="93" t="s">
        <v>736</v>
      </c>
      <c r="N188" s="95"/>
      <c r="O188" s="95"/>
      <c r="P188" s="95"/>
      <c r="Q188" s="95"/>
      <c r="R188" s="59" t="str">
        <f t="shared" si="37"/>
        <v>국유지</v>
      </c>
      <c r="S188" s="60" t="str">
        <f t="shared" si="28"/>
        <v>국유지임</v>
      </c>
      <c r="T188" s="61"/>
      <c r="U188" s="119">
        <f t="shared" si="29"/>
        <v>0</v>
      </c>
      <c r="V188" s="75" t="str">
        <f t="shared" si="30"/>
        <v>ok</v>
      </c>
      <c r="W188" s="61"/>
      <c r="AL188" s="35" t="s">
        <v>709</v>
      </c>
      <c r="AM188" s="75" t="str">
        <f t="shared" si="31"/>
        <v>산-</v>
      </c>
      <c r="AN188" s="68" t="str">
        <f t="shared" si="32"/>
        <v>임</v>
      </c>
      <c r="AO188" s="88">
        <v>4215</v>
      </c>
      <c r="AP188" s="88" t="s">
        <v>107</v>
      </c>
      <c r="AQ188" s="88" t="s">
        <v>98</v>
      </c>
      <c r="AR188" s="85">
        <f t="shared" si="33"/>
        <v>2961</v>
      </c>
      <c r="AS188" s="75"/>
      <c r="AT188" s="76"/>
      <c r="AY188" s="75"/>
    </row>
    <row r="189" spans="1:51" s="35" customFormat="1" ht="19.5" customHeight="1">
      <c r="A189" s="92">
        <v>184</v>
      </c>
      <c r="B189" s="93" t="s">
        <v>756</v>
      </c>
      <c r="C189" s="93" t="s">
        <v>758</v>
      </c>
      <c r="D189" s="93" t="s">
        <v>759</v>
      </c>
      <c r="E189" s="93" t="s">
        <v>74</v>
      </c>
      <c r="F189" s="101"/>
      <c r="G189" s="101"/>
      <c r="H189" s="93" t="s">
        <v>398</v>
      </c>
      <c r="I189" s="93" t="s">
        <v>62</v>
      </c>
      <c r="J189" s="108">
        <v>312</v>
      </c>
      <c r="K189" s="108">
        <v>100</v>
      </c>
      <c r="L189" s="93" t="s">
        <v>228</v>
      </c>
      <c r="M189" s="93" t="s">
        <v>161</v>
      </c>
      <c r="N189" s="95" t="s">
        <v>992</v>
      </c>
      <c r="O189" s="95" t="s">
        <v>993</v>
      </c>
      <c r="P189" s="95"/>
      <c r="Q189" s="95"/>
      <c r="R189" s="59" t="str">
        <f t="shared" si="37"/>
        <v>사유지</v>
      </c>
      <c r="S189" s="60" t="str">
        <f t="shared" si="28"/>
        <v>사유지임</v>
      </c>
      <c r="T189" s="61">
        <f t="shared" ref="T189:T194" si="38">W189</f>
        <v>6370</v>
      </c>
      <c r="U189" s="119">
        <f t="shared" si="29"/>
        <v>1911000</v>
      </c>
      <c r="V189" s="75" t="str">
        <f t="shared" si="30"/>
        <v>ok</v>
      </c>
      <c r="W189" s="61">
        <v>6370</v>
      </c>
      <c r="AL189" s="35" t="s">
        <v>709</v>
      </c>
      <c r="AM189" s="75" t="str">
        <f t="shared" si="31"/>
        <v>산-</v>
      </c>
      <c r="AN189" s="68" t="str">
        <f t="shared" si="32"/>
        <v>임</v>
      </c>
      <c r="AO189" s="88">
        <v>312</v>
      </c>
      <c r="AP189" s="88" t="s">
        <v>228</v>
      </c>
      <c r="AQ189" s="88" t="s">
        <v>161</v>
      </c>
      <c r="AR189" s="85">
        <f t="shared" si="33"/>
        <v>212</v>
      </c>
      <c r="AS189" s="75"/>
      <c r="AT189" s="76"/>
      <c r="AY189" s="75"/>
    </row>
    <row r="190" spans="1:51" s="35" customFormat="1" ht="19.5" customHeight="1">
      <c r="A190" s="92">
        <v>185</v>
      </c>
      <c r="B190" s="93" t="s">
        <v>756</v>
      </c>
      <c r="C190" s="93" t="s">
        <v>758</v>
      </c>
      <c r="D190" s="93" t="s">
        <v>759</v>
      </c>
      <c r="E190" s="93"/>
      <c r="F190" s="101"/>
      <c r="G190" s="101"/>
      <c r="H190" s="93" t="s">
        <v>813</v>
      </c>
      <c r="I190" s="93" t="s">
        <v>33</v>
      </c>
      <c r="J190" s="108">
        <v>1200</v>
      </c>
      <c r="K190" s="108">
        <v>108</v>
      </c>
      <c r="L190" s="93">
        <v>776</v>
      </c>
      <c r="M190" s="93" t="s">
        <v>161</v>
      </c>
      <c r="N190" s="95" t="s">
        <v>992</v>
      </c>
      <c r="O190" s="95" t="s">
        <v>993</v>
      </c>
      <c r="P190" s="95"/>
      <c r="Q190" s="95"/>
      <c r="R190" s="59" t="str">
        <f t="shared" si="37"/>
        <v>사유지</v>
      </c>
      <c r="S190" s="60" t="str">
        <f t="shared" si="28"/>
        <v>사유지전</v>
      </c>
      <c r="T190" s="61">
        <f t="shared" si="38"/>
        <v>29400</v>
      </c>
      <c r="U190" s="119">
        <f t="shared" si="29"/>
        <v>9525600</v>
      </c>
      <c r="V190" s="75" t="str">
        <f t="shared" si="30"/>
        <v>ok</v>
      </c>
      <c r="W190" s="61">
        <v>29400</v>
      </c>
      <c r="AL190" s="35" t="s">
        <v>709</v>
      </c>
      <c r="AM190" s="75" t="str">
        <f t="shared" si="31"/>
        <v>-</v>
      </c>
      <c r="AN190" s="68" t="str">
        <f t="shared" si="32"/>
        <v>전</v>
      </c>
      <c r="AO190" s="88">
        <v>1200</v>
      </c>
      <c r="AP190" s="88">
        <v>776</v>
      </c>
      <c r="AQ190" s="88" t="s">
        <v>161</v>
      </c>
      <c r="AR190" s="85">
        <f t="shared" si="33"/>
        <v>1092</v>
      </c>
      <c r="AS190" s="75"/>
      <c r="AT190" s="76"/>
      <c r="AY190" s="75"/>
    </row>
    <row r="191" spans="1:51" s="35" customFormat="1" ht="19.5" customHeight="1">
      <c r="A191" s="92">
        <v>186</v>
      </c>
      <c r="B191" s="93" t="s">
        <v>756</v>
      </c>
      <c r="C191" s="93" t="s">
        <v>758</v>
      </c>
      <c r="D191" s="93" t="s">
        <v>759</v>
      </c>
      <c r="E191" s="93"/>
      <c r="F191" s="101"/>
      <c r="G191" s="101"/>
      <c r="H191" s="93" t="s">
        <v>400</v>
      </c>
      <c r="I191" s="93" t="s">
        <v>36</v>
      </c>
      <c r="J191" s="108">
        <v>15168</v>
      </c>
      <c r="K191" s="108">
        <v>1275</v>
      </c>
      <c r="L191" s="93" t="s">
        <v>228</v>
      </c>
      <c r="M191" s="93" t="s">
        <v>161</v>
      </c>
      <c r="N191" s="93" t="s">
        <v>228</v>
      </c>
      <c r="O191" s="93" t="s">
        <v>161</v>
      </c>
      <c r="P191" s="95"/>
      <c r="Q191" s="95" t="s">
        <v>1150</v>
      </c>
      <c r="R191" s="59" t="str">
        <f t="shared" si="37"/>
        <v>사유지</v>
      </c>
      <c r="S191" s="60" t="str">
        <f t="shared" si="28"/>
        <v>사유지과</v>
      </c>
      <c r="T191" s="61">
        <f t="shared" si="38"/>
        <v>13700</v>
      </c>
      <c r="U191" s="119">
        <f t="shared" si="29"/>
        <v>52402500</v>
      </c>
      <c r="V191" s="75" t="str">
        <f t="shared" si="30"/>
        <v>ok</v>
      </c>
      <c r="W191" s="61">
        <v>13700</v>
      </c>
      <c r="AL191" s="35" t="s">
        <v>709</v>
      </c>
      <c r="AM191" s="75" t="str">
        <f t="shared" si="31"/>
        <v>-</v>
      </c>
      <c r="AN191" s="68" t="str">
        <f t="shared" si="32"/>
        <v>과</v>
      </c>
      <c r="AO191" s="88">
        <v>15168</v>
      </c>
      <c r="AP191" s="88" t="s">
        <v>228</v>
      </c>
      <c r="AQ191" s="88" t="s">
        <v>161</v>
      </c>
      <c r="AR191" s="85">
        <f t="shared" si="33"/>
        <v>13893</v>
      </c>
      <c r="AS191" s="75"/>
      <c r="AT191" s="76"/>
      <c r="AW191" s="63"/>
      <c r="AY191" s="75"/>
    </row>
    <row r="192" spans="1:51" s="35" customFormat="1" ht="19.5" customHeight="1">
      <c r="A192" s="92">
        <v>187</v>
      </c>
      <c r="B192" s="93" t="s">
        <v>756</v>
      </c>
      <c r="C192" s="93" t="s">
        <v>758</v>
      </c>
      <c r="D192" s="93" t="s">
        <v>759</v>
      </c>
      <c r="E192" s="93" t="s">
        <v>74</v>
      </c>
      <c r="F192" s="101"/>
      <c r="G192" s="101"/>
      <c r="H192" s="93" t="s">
        <v>401</v>
      </c>
      <c r="I192" s="93" t="s">
        <v>62</v>
      </c>
      <c r="J192" s="108">
        <v>27074</v>
      </c>
      <c r="K192" s="108">
        <v>19</v>
      </c>
      <c r="L192" s="93" t="s">
        <v>229</v>
      </c>
      <c r="M192" s="93" t="s">
        <v>162</v>
      </c>
      <c r="N192" s="95" t="s">
        <v>994</v>
      </c>
      <c r="O192" s="95" t="s">
        <v>995</v>
      </c>
      <c r="P192" s="95" t="s">
        <v>948</v>
      </c>
      <c r="Q192" s="95"/>
      <c r="R192" s="59" t="str">
        <f t="shared" si="37"/>
        <v>사유지</v>
      </c>
      <c r="S192" s="60" t="str">
        <f t="shared" si="28"/>
        <v>사유지임</v>
      </c>
      <c r="T192" s="61">
        <f t="shared" si="38"/>
        <v>2320</v>
      </c>
      <c r="U192" s="119">
        <f t="shared" si="29"/>
        <v>132240</v>
      </c>
      <c r="V192" s="75" t="str">
        <f t="shared" si="30"/>
        <v>ok</v>
      </c>
      <c r="W192" s="61">
        <v>2320</v>
      </c>
      <c r="AL192" s="35" t="s">
        <v>709</v>
      </c>
      <c r="AM192" s="75" t="str">
        <f t="shared" si="31"/>
        <v>산-</v>
      </c>
      <c r="AN192" s="68" t="str">
        <f t="shared" si="32"/>
        <v>임</v>
      </c>
      <c r="AO192" s="88">
        <v>27074</v>
      </c>
      <c r="AP192" s="88" t="s">
        <v>229</v>
      </c>
      <c r="AQ192" s="88" t="s">
        <v>162</v>
      </c>
      <c r="AR192" s="85">
        <f t="shared" si="33"/>
        <v>27055</v>
      </c>
      <c r="AS192" s="75"/>
      <c r="AT192" s="76"/>
      <c r="AY192" s="75"/>
    </row>
    <row r="193" spans="1:51" s="35" customFormat="1" ht="19.5" customHeight="1">
      <c r="A193" s="92">
        <v>188</v>
      </c>
      <c r="B193" s="93" t="s">
        <v>756</v>
      </c>
      <c r="C193" s="93" t="s">
        <v>758</v>
      </c>
      <c r="D193" s="93" t="s">
        <v>759</v>
      </c>
      <c r="E193" s="93" t="s">
        <v>74</v>
      </c>
      <c r="F193" s="101"/>
      <c r="G193" s="101"/>
      <c r="H193" s="93" t="s">
        <v>402</v>
      </c>
      <c r="I193" s="93" t="s">
        <v>62</v>
      </c>
      <c r="J193" s="108">
        <v>11702</v>
      </c>
      <c r="K193" s="108">
        <v>64</v>
      </c>
      <c r="L193" s="93" t="s">
        <v>230</v>
      </c>
      <c r="M193" s="93" t="s">
        <v>163</v>
      </c>
      <c r="N193" s="93" t="s">
        <v>230</v>
      </c>
      <c r="O193" s="93" t="s">
        <v>163</v>
      </c>
      <c r="P193" s="95"/>
      <c r="Q193" s="95"/>
      <c r="R193" s="59" t="str">
        <f t="shared" si="37"/>
        <v>사유지</v>
      </c>
      <c r="S193" s="60" t="str">
        <f t="shared" si="28"/>
        <v>사유지임</v>
      </c>
      <c r="T193" s="61">
        <f t="shared" si="38"/>
        <v>2670</v>
      </c>
      <c r="U193" s="119">
        <f t="shared" si="29"/>
        <v>512640</v>
      </c>
      <c r="V193" s="75" t="str">
        <f t="shared" si="30"/>
        <v>ok</v>
      </c>
      <c r="W193" s="61">
        <v>2670</v>
      </c>
      <c r="AL193" s="35" t="s">
        <v>709</v>
      </c>
      <c r="AM193" s="75" t="str">
        <f t="shared" si="31"/>
        <v>산-</v>
      </c>
      <c r="AN193" s="68" t="str">
        <f t="shared" si="32"/>
        <v>임</v>
      </c>
      <c r="AO193" s="88">
        <v>11702</v>
      </c>
      <c r="AP193" s="88" t="s">
        <v>230</v>
      </c>
      <c r="AQ193" s="88" t="s">
        <v>163</v>
      </c>
      <c r="AR193" s="85">
        <f t="shared" si="33"/>
        <v>11638</v>
      </c>
      <c r="AS193" s="75"/>
      <c r="AT193" s="76"/>
      <c r="AY193" s="75"/>
    </row>
    <row r="194" spans="1:51" s="35" customFormat="1" ht="19.5" customHeight="1">
      <c r="A194" s="92">
        <v>189</v>
      </c>
      <c r="B194" s="93" t="s">
        <v>756</v>
      </c>
      <c r="C194" s="93" t="s">
        <v>758</v>
      </c>
      <c r="D194" s="93" t="s">
        <v>759</v>
      </c>
      <c r="E194" s="93"/>
      <c r="F194" s="101"/>
      <c r="G194" s="101"/>
      <c r="H194" s="93" t="s">
        <v>403</v>
      </c>
      <c r="I194" s="93" t="s">
        <v>33</v>
      </c>
      <c r="J194" s="108">
        <v>3364</v>
      </c>
      <c r="K194" s="108">
        <v>905</v>
      </c>
      <c r="L194" s="93" t="s">
        <v>231</v>
      </c>
      <c r="M194" s="93" t="s">
        <v>164</v>
      </c>
      <c r="N194" s="93" t="s">
        <v>231</v>
      </c>
      <c r="O194" s="95" t="s">
        <v>996</v>
      </c>
      <c r="P194" s="95"/>
      <c r="Q194" s="95"/>
      <c r="R194" s="59" t="str">
        <f t="shared" si="37"/>
        <v>사유지</v>
      </c>
      <c r="S194" s="60" t="str">
        <f t="shared" si="28"/>
        <v>사유지전</v>
      </c>
      <c r="T194" s="61">
        <f t="shared" si="38"/>
        <v>12800</v>
      </c>
      <c r="U194" s="119">
        <f t="shared" si="29"/>
        <v>34752000</v>
      </c>
      <c r="V194" s="75" t="str">
        <f t="shared" si="30"/>
        <v>ok</v>
      </c>
      <c r="W194" s="61">
        <v>12800</v>
      </c>
      <c r="AL194" s="35" t="s">
        <v>709</v>
      </c>
      <c r="AM194" s="75" t="str">
        <f t="shared" si="31"/>
        <v>-</v>
      </c>
      <c r="AN194" s="68" t="str">
        <f t="shared" si="32"/>
        <v>전</v>
      </c>
      <c r="AO194" s="88">
        <v>3364</v>
      </c>
      <c r="AP194" s="88" t="s">
        <v>231</v>
      </c>
      <c r="AQ194" s="88" t="s">
        <v>164</v>
      </c>
      <c r="AR194" s="85">
        <f t="shared" si="33"/>
        <v>2459</v>
      </c>
      <c r="AS194" s="75"/>
      <c r="AT194" s="76"/>
      <c r="AY194" s="75"/>
    </row>
    <row r="195" spans="1:51" s="35" customFormat="1" ht="19.5" customHeight="1">
      <c r="A195" s="92">
        <v>190</v>
      </c>
      <c r="B195" s="93" t="s">
        <v>756</v>
      </c>
      <c r="C195" s="93" t="s">
        <v>758</v>
      </c>
      <c r="D195" s="93" t="s">
        <v>759</v>
      </c>
      <c r="E195" s="93"/>
      <c r="F195" s="101"/>
      <c r="G195" s="101"/>
      <c r="H195" s="93" t="s">
        <v>404</v>
      </c>
      <c r="I195" s="93" t="s">
        <v>33</v>
      </c>
      <c r="J195" s="108">
        <v>1171</v>
      </c>
      <c r="K195" s="108">
        <v>1171</v>
      </c>
      <c r="L195" s="93" t="s">
        <v>107</v>
      </c>
      <c r="M195" s="93" t="s">
        <v>914</v>
      </c>
      <c r="N195" s="95"/>
      <c r="O195" s="95"/>
      <c r="P195" s="95"/>
      <c r="Q195" s="95" t="s">
        <v>849</v>
      </c>
      <c r="R195" s="59" t="s">
        <v>746</v>
      </c>
      <c r="S195" s="60" t="str">
        <f t="shared" si="28"/>
        <v>국유지전</v>
      </c>
      <c r="T195" s="61"/>
      <c r="U195" s="119">
        <f t="shared" si="29"/>
        <v>0</v>
      </c>
      <c r="V195" s="75" t="str">
        <f t="shared" si="30"/>
        <v>ok</v>
      </c>
      <c r="W195" s="61"/>
      <c r="AL195" s="35" t="s">
        <v>709</v>
      </c>
      <c r="AM195" s="75" t="str">
        <f t="shared" si="31"/>
        <v>-</v>
      </c>
      <c r="AN195" s="68" t="str">
        <f t="shared" si="32"/>
        <v>전</v>
      </c>
      <c r="AO195" s="88">
        <v>1171</v>
      </c>
      <c r="AP195" s="88" t="s">
        <v>107</v>
      </c>
      <c r="AQ195" s="88" t="s">
        <v>121</v>
      </c>
      <c r="AR195" s="85">
        <f t="shared" si="33"/>
        <v>0</v>
      </c>
      <c r="AS195" s="75" t="s">
        <v>719</v>
      </c>
      <c r="AT195" s="76">
        <v>-0.91</v>
      </c>
      <c r="AW195" s="35" t="s">
        <v>729</v>
      </c>
      <c r="AY195" s="75"/>
    </row>
    <row r="196" spans="1:51" s="35" customFormat="1" ht="19.5" customHeight="1">
      <c r="A196" s="92">
        <v>191</v>
      </c>
      <c r="B196" s="93" t="s">
        <v>756</v>
      </c>
      <c r="C196" s="93" t="s">
        <v>758</v>
      </c>
      <c r="D196" s="93" t="s">
        <v>759</v>
      </c>
      <c r="E196" s="93"/>
      <c r="F196" s="101"/>
      <c r="G196" s="101"/>
      <c r="H196" s="93" t="s">
        <v>405</v>
      </c>
      <c r="I196" s="93" t="s">
        <v>33</v>
      </c>
      <c r="J196" s="108">
        <v>3365</v>
      </c>
      <c r="K196" s="108">
        <v>190</v>
      </c>
      <c r="L196" s="93" t="s">
        <v>232</v>
      </c>
      <c r="M196" s="93" t="s">
        <v>165</v>
      </c>
      <c r="N196" s="93" t="s">
        <v>232</v>
      </c>
      <c r="O196" s="93" t="s">
        <v>165</v>
      </c>
      <c r="P196" s="95"/>
      <c r="Q196" s="95"/>
      <c r="R196" s="59" t="str">
        <f>IF(LEFT(M196,1)="국", "국유지", "사유지")</f>
        <v>사유지</v>
      </c>
      <c r="S196" s="60" t="str">
        <f t="shared" si="28"/>
        <v>사유지전</v>
      </c>
      <c r="T196" s="61">
        <f>W196</f>
        <v>13200</v>
      </c>
      <c r="U196" s="119">
        <f t="shared" si="29"/>
        <v>7524000</v>
      </c>
      <c r="V196" s="75" t="str">
        <f t="shared" si="30"/>
        <v>ok</v>
      </c>
      <c r="W196" s="61">
        <v>13200</v>
      </c>
      <c r="AL196" s="35" t="s">
        <v>709</v>
      </c>
      <c r="AM196" s="75" t="str">
        <f t="shared" si="31"/>
        <v>-</v>
      </c>
      <c r="AN196" s="68" t="str">
        <f t="shared" si="32"/>
        <v>전</v>
      </c>
      <c r="AO196" s="88">
        <v>3365</v>
      </c>
      <c r="AP196" s="88" t="s">
        <v>232</v>
      </c>
      <c r="AQ196" s="88" t="s">
        <v>165</v>
      </c>
      <c r="AR196" s="85">
        <f t="shared" si="33"/>
        <v>3175</v>
      </c>
      <c r="AS196" s="75"/>
      <c r="AT196" s="76"/>
      <c r="AY196" s="75"/>
    </row>
    <row r="197" spans="1:51" s="35" customFormat="1" ht="19.5" customHeight="1">
      <c r="A197" s="92">
        <v>192</v>
      </c>
      <c r="B197" s="93" t="s">
        <v>756</v>
      </c>
      <c r="C197" s="93" t="s">
        <v>758</v>
      </c>
      <c r="D197" s="93" t="s">
        <v>759</v>
      </c>
      <c r="E197" s="93"/>
      <c r="F197" s="101"/>
      <c r="G197" s="101"/>
      <c r="H197" s="93" t="s">
        <v>407</v>
      </c>
      <c r="I197" s="93" t="s">
        <v>61</v>
      </c>
      <c r="J197" s="108">
        <v>2408</v>
      </c>
      <c r="K197" s="108">
        <v>12</v>
      </c>
      <c r="L197" s="93" t="s">
        <v>107</v>
      </c>
      <c r="M197" s="93" t="s">
        <v>736</v>
      </c>
      <c r="N197" s="95"/>
      <c r="O197" s="95"/>
      <c r="P197" s="95"/>
      <c r="Q197" s="95"/>
      <c r="R197" s="59" t="str">
        <f>IF(LEFT(M197,1)="국", "국유지", "사유지")</f>
        <v>국유지</v>
      </c>
      <c r="S197" s="60" t="str">
        <f t="shared" si="28"/>
        <v>국유지천</v>
      </c>
      <c r="T197" s="61"/>
      <c r="U197" s="119">
        <f t="shared" si="29"/>
        <v>0</v>
      </c>
      <c r="V197" s="75" t="str">
        <f t="shared" si="30"/>
        <v>ok</v>
      </c>
      <c r="W197" s="61"/>
      <c r="AL197" s="35" t="s">
        <v>709</v>
      </c>
      <c r="AM197" s="75" t="str">
        <f t="shared" si="31"/>
        <v>-</v>
      </c>
      <c r="AN197" s="68" t="str">
        <f t="shared" si="32"/>
        <v>천</v>
      </c>
      <c r="AO197" s="88">
        <v>2408</v>
      </c>
      <c r="AP197" s="88" t="s">
        <v>107</v>
      </c>
      <c r="AQ197" s="88" t="s">
        <v>98</v>
      </c>
      <c r="AR197" s="85">
        <f t="shared" si="33"/>
        <v>2396</v>
      </c>
      <c r="AS197" s="75"/>
      <c r="AT197" s="76"/>
      <c r="AY197" s="75"/>
    </row>
    <row r="198" spans="1:51" s="35" customFormat="1" ht="19.5" customHeight="1">
      <c r="A198" s="92">
        <v>193</v>
      </c>
      <c r="B198" s="93" t="s">
        <v>756</v>
      </c>
      <c r="C198" s="93" t="s">
        <v>758</v>
      </c>
      <c r="D198" s="93" t="s">
        <v>759</v>
      </c>
      <c r="E198" s="93"/>
      <c r="F198" s="101"/>
      <c r="G198" s="101"/>
      <c r="H198" s="93" t="s">
        <v>406</v>
      </c>
      <c r="I198" s="93" t="s">
        <v>29</v>
      </c>
      <c r="J198" s="108">
        <v>68</v>
      </c>
      <c r="K198" s="108">
        <v>68</v>
      </c>
      <c r="L198" s="93">
        <v>709</v>
      </c>
      <c r="M198" s="93" t="s">
        <v>145</v>
      </c>
      <c r="N198" s="95" t="s">
        <v>997</v>
      </c>
      <c r="O198" s="93" t="s">
        <v>145</v>
      </c>
      <c r="P198" s="95"/>
      <c r="Q198" s="95" t="s">
        <v>849</v>
      </c>
      <c r="R198" s="59" t="str">
        <f>IF(LEFT(M198,1)="국", "국유지", "사유지")</f>
        <v>사유지</v>
      </c>
      <c r="S198" s="60" t="str">
        <f t="shared" ref="S198:S261" si="39">R198&amp;I198</f>
        <v>사유지답</v>
      </c>
      <c r="T198" s="61">
        <f>W198</f>
        <v>12800</v>
      </c>
      <c r="U198" s="119">
        <f t="shared" ref="U198:U261" si="40">$U$4*K198*T198</f>
        <v>2611200</v>
      </c>
      <c r="V198" s="75" t="str">
        <f t="shared" ref="V198:V261" si="41">IF(J198&gt;=K198:K198,"ok","XXX")</f>
        <v>ok</v>
      </c>
      <c r="W198" s="61">
        <v>12800</v>
      </c>
      <c r="AL198" s="35" t="s">
        <v>709</v>
      </c>
      <c r="AM198" s="75" t="str">
        <f t="shared" ref="AM198:AM219" si="42">E198&amp;F198&amp;$AM$2&amp;G198</f>
        <v>-</v>
      </c>
      <c r="AN198" s="68" t="str">
        <f t="shared" ref="AN198:AN219" si="43">I198</f>
        <v>답</v>
      </c>
      <c r="AO198" s="88">
        <v>68</v>
      </c>
      <c r="AP198" s="88">
        <v>709</v>
      </c>
      <c r="AQ198" s="88" t="s">
        <v>145</v>
      </c>
      <c r="AR198" s="85">
        <f t="shared" ref="AR198:AR219" si="44">J198-K198</f>
        <v>0</v>
      </c>
      <c r="AS198" s="75" t="s">
        <v>712</v>
      </c>
      <c r="AT198" s="76">
        <v>65.8</v>
      </c>
      <c r="AW198" s="35" t="s">
        <v>729</v>
      </c>
      <c r="AY198" s="75"/>
    </row>
    <row r="199" spans="1:51" s="35" customFormat="1" ht="19.5" customHeight="1">
      <c r="A199" s="92">
        <v>194</v>
      </c>
      <c r="B199" s="93" t="s">
        <v>756</v>
      </c>
      <c r="C199" s="93" t="s">
        <v>758</v>
      </c>
      <c r="D199" s="93" t="s">
        <v>759</v>
      </c>
      <c r="E199" s="93"/>
      <c r="F199" s="101"/>
      <c r="G199" s="101"/>
      <c r="H199" s="93" t="s">
        <v>408</v>
      </c>
      <c r="I199" s="93" t="s">
        <v>33</v>
      </c>
      <c r="J199" s="108">
        <v>677</v>
      </c>
      <c r="K199" s="108">
        <v>583</v>
      </c>
      <c r="L199" s="93" t="s">
        <v>107</v>
      </c>
      <c r="M199" s="93" t="s">
        <v>914</v>
      </c>
      <c r="N199" s="95"/>
      <c r="O199" s="95"/>
      <c r="P199" s="95"/>
      <c r="Q199" s="95"/>
      <c r="R199" s="59" t="s">
        <v>746</v>
      </c>
      <c r="S199" s="60" t="str">
        <f t="shared" si="39"/>
        <v>국유지전</v>
      </c>
      <c r="T199" s="61"/>
      <c r="U199" s="119">
        <f t="shared" si="40"/>
        <v>0</v>
      </c>
      <c r="V199" s="75" t="str">
        <f t="shared" si="41"/>
        <v>ok</v>
      </c>
      <c r="W199" s="61"/>
      <c r="AL199" s="35" t="s">
        <v>709</v>
      </c>
      <c r="AM199" s="75" t="str">
        <f t="shared" si="42"/>
        <v>-</v>
      </c>
      <c r="AN199" s="68" t="str">
        <f t="shared" si="43"/>
        <v>전</v>
      </c>
      <c r="AO199" s="88">
        <v>677</v>
      </c>
      <c r="AP199" s="88" t="s">
        <v>107</v>
      </c>
      <c r="AQ199" s="88" t="s">
        <v>121</v>
      </c>
      <c r="AR199" s="85">
        <f t="shared" si="44"/>
        <v>94</v>
      </c>
      <c r="AS199" s="75"/>
      <c r="AT199" s="76"/>
      <c r="AY199" s="75"/>
    </row>
    <row r="200" spans="1:51" s="35" customFormat="1" ht="19.5" customHeight="1">
      <c r="A200" s="92">
        <v>195</v>
      </c>
      <c r="B200" s="93" t="s">
        <v>756</v>
      </c>
      <c r="C200" s="93" t="s">
        <v>758</v>
      </c>
      <c r="D200" s="93" t="s">
        <v>759</v>
      </c>
      <c r="E200" s="93"/>
      <c r="F200" s="101"/>
      <c r="G200" s="101"/>
      <c r="H200" s="93" t="s">
        <v>409</v>
      </c>
      <c r="I200" s="93" t="s">
        <v>29</v>
      </c>
      <c r="J200" s="108">
        <v>1179</v>
      </c>
      <c r="K200" s="108">
        <v>226</v>
      </c>
      <c r="L200" s="93">
        <v>709</v>
      </c>
      <c r="M200" s="93" t="s">
        <v>145</v>
      </c>
      <c r="N200" s="95" t="s">
        <v>997</v>
      </c>
      <c r="O200" s="93" t="s">
        <v>145</v>
      </c>
      <c r="P200" s="95"/>
      <c r="Q200" s="95"/>
      <c r="R200" s="59" t="str">
        <f>IF(LEFT(M200,1)="국", "국유지", "사유지")</f>
        <v>사유지</v>
      </c>
      <c r="S200" s="60" t="str">
        <f t="shared" si="39"/>
        <v>사유지답</v>
      </c>
      <c r="T200" s="61">
        <f t="shared" ref="T200:T203" si="45">W200</f>
        <v>12600</v>
      </c>
      <c r="U200" s="119">
        <f t="shared" si="40"/>
        <v>8542800</v>
      </c>
      <c r="V200" s="75" t="str">
        <f t="shared" si="41"/>
        <v>ok</v>
      </c>
      <c r="W200" s="61">
        <v>12600</v>
      </c>
      <c r="AL200" s="35" t="s">
        <v>709</v>
      </c>
      <c r="AM200" s="75" t="str">
        <f t="shared" si="42"/>
        <v>-</v>
      </c>
      <c r="AN200" s="68" t="str">
        <f t="shared" si="43"/>
        <v>답</v>
      </c>
      <c r="AO200" s="88">
        <v>1179</v>
      </c>
      <c r="AP200" s="88">
        <v>709</v>
      </c>
      <c r="AQ200" s="88" t="s">
        <v>145</v>
      </c>
      <c r="AR200" s="85">
        <f t="shared" si="44"/>
        <v>953</v>
      </c>
      <c r="AS200" s="75"/>
      <c r="AT200" s="76"/>
      <c r="AY200" s="75"/>
    </row>
    <row r="201" spans="1:51" s="35" customFormat="1" ht="19.5" customHeight="1">
      <c r="A201" s="92">
        <v>196</v>
      </c>
      <c r="B201" s="93" t="s">
        <v>756</v>
      </c>
      <c r="C201" s="93" t="s">
        <v>758</v>
      </c>
      <c r="D201" s="93" t="s">
        <v>759</v>
      </c>
      <c r="E201" s="93"/>
      <c r="F201" s="101"/>
      <c r="G201" s="101"/>
      <c r="H201" s="93" t="s">
        <v>410</v>
      </c>
      <c r="I201" s="93" t="s">
        <v>62</v>
      </c>
      <c r="J201" s="108">
        <v>2380</v>
      </c>
      <c r="K201" s="108">
        <v>2380</v>
      </c>
      <c r="L201" s="93">
        <v>709</v>
      </c>
      <c r="M201" s="93" t="s">
        <v>145</v>
      </c>
      <c r="N201" s="95" t="s">
        <v>997</v>
      </c>
      <c r="O201" s="93" t="s">
        <v>145</v>
      </c>
      <c r="P201" s="95"/>
      <c r="Q201" s="95" t="s">
        <v>849</v>
      </c>
      <c r="R201" s="59" t="str">
        <f>IF(LEFT(M201,1)="국", "국유지", "사유지")</f>
        <v>사유지</v>
      </c>
      <c r="S201" s="60" t="str">
        <f t="shared" si="39"/>
        <v>사유지임</v>
      </c>
      <c r="T201" s="61">
        <f t="shared" si="45"/>
        <v>3550</v>
      </c>
      <c r="U201" s="119">
        <f t="shared" si="40"/>
        <v>25347000</v>
      </c>
      <c r="V201" s="75" t="str">
        <f t="shared" si="41"/>
        <v>ok</v>
      </c>
      <c r="W201" s="61">
        <v>3550</v>
      </c>
      <c r="AL201" s="35" t="s">
        <v>709</v>
      </c>
      <c r="AM201" s="75" t="str">
        <f t="shared" si="42"/>
        <v>-</v>
      </c>
      <c r="AN201" s="68" t="str">
        <f t="shared" si="43"/>
        <v>임</v>
      </c>
      <c r="AO201" s="88">
        <v>2380</v>
      </c>
      <c r="AP201" s="88">
        <v>709</v>
      </c>
      <c r="AQ201" s="88" t="s">
        <v>145</v>
      </c>
      <c r="AR201" s="85">
        <f t="shared" si="44"/>
        <v>0</v>
      </c>
      <c r="AS201" s="75"/>
      <c r="AT201" s="76"/>
      <c r="AY201" s="75"/>
    </row>
    <row r="202" spans="1:51" s="35" customFormat="1" ht="19.5" customHeight="1">
      <c r="A202" s="92">
        <v>197</v>
      </c>
      <c r="B202" s="93" t="s">
        <v>756</v>
      </c>
      <c r="C202" s="93" t="s">
        <v>758</v>
      </c>
      <c r="D202" s="93" t="s">
        <v>759</v>
      </c>
      <c r="E202" s="93"/>
      <c r="F202" s="101"/>
      <c r="G202" s="101"/>
      <c r="H202" s="93" t="s">
        <v>814</v>
      </c>
      <c r="I202" s="93" t="s">
        <v>33</v>
      </c>
      <c r="J202" s="108">
        <v>2020</v>
      </c>
      <c r="K202" s="108">
        <v>614</v>
      </c>
      <c r="L202" s="93">
        <v>599</v>
      </c>
      <c r="M202" s="93" t="s">
        <v>166</v>
      </c>
      <c r="N202" s="95" t="s">
        <v>998</v>
      </c>
      <c r="O202" s="95" t="s">
        <v>999</v>
      </c>
      <c r="P202" s="95"/>
      <c r="Q202" s="95"/>
      <c r="R202" s="59" t="str">
        <f>IF(LEFT(M202,1)="국", "국유지", "사유지")</f>
        <v>사유지</v>
      </c>
      <c r="S202" s="60" t="str">
        <f t="shared" si="39"/>
        <v>사유지전</v>
      </c>
      <c r="T202" s="61">
        <f t="shared" si="45"/>
        <v>12600</v>
      </c>
      <c r="U202" s="119">
        <f t="shared" si="40"/>
        <v>23209200</v>
      </c>
      <c r="V202" s="75" t="str">
        <f t="shared" si="41"/>
        <v>ok</v>
      </c>
      <c r="W202" s="61">
        <v>12600</v>
      </c>
      <c r="AL202" s="35" t="s">
        <v>709</v>
      </c>
      <c r="AM202" s="75" t="str">
        <f t="shared" si="42"/>
        <v>-</v>
      </c>
      <c r="AN202" s="68" t="str">
        <f t="shared" si="43"/>
        <v>전</v>
      </c>
      <c r="AO202" s="88">
        <v>2020</v>
      </c>
      <c r="AP202" s="88">
        <v>599</v>
      </c>
      <c r="AQ202" s="88" t="s">
        <v>166</v>
      </c>
      <c r="AR202" s="85">
        <f t="shared" si="44"/>
        <v>1406</v>
      </c>
      <c r="AS202" s="75"/>
      <c r="AT202" s="76"/>
      <c r="AY202" s="75"/>
    </row>
    <row r="203" spans="1:51" s="35" customFormat="1" ht="19.5" customHeight="1">
      <c r="A203" s="92">
        <v>198</v>
      </c>
      <c r="B203" s="93" t="s">
        <v>756</v>
      </c>
      <c r="C203" s="93" t="s">
        <v>758</v>
      </c>
      <c r="D203" s="93" t="s">
        <v>759</v>
      </c>
      <c r="E203" s="93"/>
      <c r="F203" s="101"/>
      <c r="G203" s="101"/>
      <c r="H203" s="93" t="s">
        <v>838</v>
      </c>
      <c r="I203" s="93" t="s">
        <v>265</v>
      </c>
      <c r="J203" s="108">
        <v>2350</v>
      </c>
      <c r="K203" s="108">
        <v>6</v>
      </c>
      <c r="L203" s="93">
        <v>599</v>
      </c>
      <c r="M203" s="93" t="s">
        <v>166</v>
      </c>
      <c r="N203" s="95" t="s">
        <v>998</v>
      </c>
      <c r="O203" s="95" t="s">
        <v>999</v>
      </c>
      <c r="P203" s="95"/>
      <c r="Q203" s="95"/>
      <c r="R203" s="59" t="str">
        <f>IF(LEFT(M203,1)="국", "국유지", "사유지")</f>
        <v>사유지</v>
      </c>
      <c r="S203" s="60" t="str">
        <f t="shared" si="39"/>
        <v>사유지답</v>
      </c>
      <c r="T203" s="61">
        <f t="shared" si="45"/>
        <v>12600</v>
      </c>
      <c r="U203" s="119">
        <f t="shared" si="40"/>
        <v>226800</v>
      </c>
      <c r="V203" s="75" t="str">
        <f t="shared" si="41"/>
        <v>ok</v>
      </c>
      <c r="W203" s="61">
        <v>12600</v>
      </c>
      <c r="AL203" s="35" t="s">
        <v>709</v>
      </c>
      <c r="AM203" s="75" t="str">
        <f t="shared" si="42"/>
        <v>-</v>
      </c>
      <c r="AN203" s="68" t="str">
        <f t="shared" si="43"/>
        <v>답</v>
      </c>
      <c r="AO203" s="75">
        <v>2350</v>
      </c>
      <c r="AP203" s="75">
        <v>599</v>
      </c>
      <c r="AQ203" s="86" t="s">
        <v>166</v>
      </c>
      <c r="AR203" s="85">
        <f t="shared" si="44"/>
        <v>2344</v>
      </c>
      <c r="AS203" s="75"/>
      <c r="AT203" s="89"/>
      <c r="AU203" s="86"/>
      <c r="AY203" s="75"/>
    </row>
    <row r="204" spans="1:51" s="35" customFormat="1" ht="19.5" customHeight="1">
      <c r="A204" s="92">
        <v>199</v>
      </c>
      <c r="B204" s="93" t="s">
        <v>756</v>
      </c>
      <c r="C204" s="93" t="s">
        <v>758</v>
      </c>
      <c r="D204" s="93" t="s">
        <v>759</v>
      </c>
      <c r="E204" s="93"/>
      <c r="F204" s="101"/>
      <c r="G204" s="101"/>
      <c r="H204" s="93" t="s">
        <v>412</v>
      </c>
      <c r="I204" s="93" t="s">
        <v>33</v>
      </c>
      <c r="J204" s="108">
        <v>649</v>
      </c>
      <c r="K204" s="108">
        <v>649</v>
      </c>
      <c r="L204" s="93" t="s">
        <v>107</v>
      </c>
      <c r="M204" s="93" t="s">
        <v>914</v>
      </c>
      <c r="N204" s="95"/>
      <c r="O204" s="95"/>
      <c r="P204" s="95"/>
      <c r="Q204" s="95" t="s">
        <v>849</v>
      </c>
      <c r="R204" s="59" t="s">
        <v>746</v>
      </c>
      <c r="S204" s="60" t="str">
        <f t="shared" si="39"/>
        <v>국유지전</v>
      </c>
      <c r="T204" s="61"/>
      <c r="U204" s="119">
        <f t="shared" si="40"/>
        <v>0</v>
      </c>
      <c r="V204" s="75" t="str">
        <f t="shared" si="41"/>
        <v>ok</v>
      </c>
      <c r="W204" s="61"/>
      <c r="AL204" s="35" t="s">
        <v>709</v>
      </c>
      <c r="AM204" s="75" t="str">
        <f t="shared" si="42"/>
        <v>-</v>
      </c>
      <c r="AN204" s="68" t="str">
        <f t="shared" si="43"/>
        <v>전</v>
      </c>
      <c r="AO204" s="88">
        <v>649</v>
      </c>
      <c r="AP204" s="88" t="s">
        <v>107</v>
      </c>
      <c r="AQ204" s="88" t="s">
        <v>121</v>
      </c>
      <c r="AR204" s="85">
        <f t="shared" si="44"/>
        <v>0</v>
      </c>
      <c r="AS204" s="75" t="s">
        <v>722</v>
      </c>
      <c r="AT204" s="76">
        <v>645.76</v>
      </c>
      <c r="AW204" s="35" t="s">
        <v>729</v>
      </c>
      <c r="AY204" s="75"/>
    </row>
    <row r="205" spans="1:51" s="35" customFormat="1" ht="19.5" customHeight="1">
      <c r="A205" s="92">
        <v>200</v>
      </c>
      <c r="B205" s="93" t="s">
        <v>756</v>
      </c>
      <c r="C205" s="93" t="s">
        <v>758</v>
      </c>
      <c r="D205" s="93" t="s">
        <v>759</v>
      </c>
      <c r="E205" s="93" t="s">
        <v>74</v>
      </c>
      <c r="F205" s="101"/>
      <c r="G205" s="101"/>
      <c r="H205" s="93" t="s">
        <v>413</v>
      </c>
      <c r="I205" s="93" t="s">
        <v>62</v>
      </c>
      <c r="J205" s="108">
        <v>77455</v>
      </c>
      <c r="K205" s="108">
        <v>72</v>
      </c>
      <c r="L205" s="93" t="s">
        <v>233</v>
      </c>
      <c r="M205" s="93" t="s">
        <v>167</v>
      </c>
      <c r="N205" s="95" t="s">
        <v>1008</v>
      </c>
      <c r="O205" s="95" t="s">
        <v>1007</v>
      </c>
      <c r="P205" s="95" t="s">
        <v>1006</v>
      </c>
      <c r="Q205" s="95"/>
      <c r="R205" s="59" t="str">
        <f t="shared" ref="R205:R210" si="46">IF(LEFT(M205,1)="국", "국유지", "사유지")</f>
        <v>사유지</v>
      </c>
      <c r="S205" s="60" t="str">
        <f t="shared" si="39"/>
        <v>사유지임</v>
      </c>
      <c r="T205" s="61">
        <f t="shared" ref="T205:T209" si="47">W205</f>
        <v>1480</v>
      </c>
      <c r="U205" s="119">
        <f t="shared" si="40"/>
        <v>319680</v>
      </c>
      <c r="V205" s="75" t="str">
        <f t="shared" si="41"/>
        <v>ok</v>
      </c>
      <c r="W205" s="61">
        <v>1480</v>
      </c>
      <c r="AL205" s="35" t="s">
        <v>709</v>
      </c>
      <c r="AM205" s="75" t="str">
        <f t="shared" si="42"/>
        <v>산-</v>
      </c>
      <c r="AN205" s="68" t="str">
        <f t="shared" si="43"/>
        <v>임</v>
      </c>
      <c r="AO205" s="88">
        <v>77455</v>
      </c>
      <c r="AP205" s="88" t="s">
        <v>233</v>
      </c>
      <c r="AQ205" s="88" t="s">
        <v>167</v>
      </c>
      <c r="AR205" s="85">
        <f t="shared" si="44"/>
        <v>77383</v>
      </c>
      <c r="AS205" s="75"/>
      <c r="AT205" s="76"/>
      <c r="AY205" s="75"/>
    </row>
    <row r="206" spans="1:51" s="35" customFormat="1" ht="19.5" customHeight="1">
      <c r="A206" s="92">
        <v>201</v>
      </c>
      <c r="B206" s="93" t="s">
        <v>756</v>
      </c>
      <c r="C206" s="93" t="s">
        <v>758</v>
      </c>
      <c r="D206" s="93" t="s">
        <v>759</v>
      </c>
      <c r="E206" s="93" t="s">
        <v>74</v>
      </c>
      <c r="F206" s="101"/>
      <c r="G206" s="101"/>
      <c r="H206" s="93" t="s">
        <v>815</v>
      </c>
      <c r="I206" s="93" t="s">
        <v>62</v>
      </c>
      <c r="J206" s="108">
        <v>4760</v>
      </c>
      <c r="K206" s="108">
        <v>60</v>
      </c>
      <c r="L206" s="93">
        <v>1008</v>
      </c>
      <c r="M206" s="93" t="s">
        <v>168</v>
      </c>
      <c r="N206" s="95" t="s">
        <v>1000</v>
      </c>
      <c r="O206" s="95" t="s">
        <v>1001</v>
      </c>
      <c r="P206" s="95"/>
      <c r="Q206" s="95"/>
      <c r="R206" s="59" t="str">
        <f t="shared" si="46"/>
        <v>사유지</v>
      </c>
      <c r="S206" s="60" t="str">
        <f t="shared" si="39"/>
        <v>사유지임</v>
      </c>
      <c r="T206" s="61">
        <f t="shared" si="47"/>
        <v>2050</v>
      </c>
      <c r="U206" s="119">
        <f t="shared" si="40"/>
        <v>369000</v>
      </c>
      <c r="V206" s="75" t="str">
        <f t="shared" si="41"/>
        <v>ok</v>
      </c>
      <c r="W206" s="61">
        <v>2050</v>
      </c>
      <c r="AL206" s="35" t="s">
        <v>709</v>
      </c>
      <c r="AM206" s="75" t="str">
        <f t="shared" si="42"/>
        <v>산-</v>
      </c>
      <c r="AN206" s="68" t="str">
        <f t="shared" si="43"/>
        <v>임</v>
      </c>
      <c r="AO206" s="88">
        <v>4760</v>
      </c>
      <c r="AP206" s="88">
        <v>1008</v>
      </c>
      <c r="AQ206" s="88" t="s">
        <v>168</v>
      </c>
      <c r="AR206" s="85">
        <f t="shared" si="44"/>
        <v>4700</v>
      </c>
      <c r="AS206" s="75"/>
      <c r="AT206" s="76"/>
      <c r="AW206" s="91" t="s">
        <v>731</v>
      </c>
      <c r="AY206" s="75"/>
    </row>
    <row r="207" spans="1:51" s="35" customFormat="1" ht="19.5" customHeight="1">
      <c r="A207" s="92">
        <v>202</v>
      </c>
      <c r="B207" s="93" t="s">
        <v>756</v>
      </c>
      <c r="C207" s="93" t="s">
        <v>758</v>
      </c>
      <c r="D207" s="93" t="s">
        <v>759</v>
      </c>
      <c r="E207" s="93" t="s">
        <v>74</v>
      </c>
      <c r="F207" s="101"/>
      <c r="G207" s="101"/>
      <c r="H207" s="93" t="s">
        <v>816</v>
      </c>
      <c r="I207" s="93" t="s">
        <v>62</v>
      </c>
      <c r="J207" s="108">
        <v>36298</v>
      </c>
      <c r="K207" s="108">
        <v>43</v>
      </c>
      <c r="L207" s="93" t="s">
        <v>234</v>
      </c>
      <c r="M207" s="93" t="s">
        <v>169</v>
      </c>
      <c r="N207" s="93" t="s">
        <v>234</v>
      </c>
      <c r="O207" s="93" t="s">
        <v>169</v>
      </c>
      <c r="P207" s="95"/>
      <c r="Q207" s="95"/>
      <c r="R207" s="59" t="str">
        <f t="shared" si="46"/>
        <v>사유지</v>
      </c>
      <c r="S207" s="60" t="str">
        <f t="shared" si="39"/>
        <v>사유지임</v>
      </c>
      <c r="T207" s="61">
        <f t="shared" si="47"/>
        <v>2220</v>
      </c>
      <c r="U207" s="119">
        <f t="shared" si="40"/>
        <v>286380</v>
      </c>
      <c r="V207" s="75" t="str">
        <f t="shared" si="41"/>
        <v>ok</v>
      </c>
      <c r="W207" s="61">
        <v>2220</v>
      </c>
      <c r="AL207" s="35" t="s">
        <v>709</v>
      </c>
      <c r="AM207" s="75" t="str">
        <f t="shared" si="42"/>
        <v>산-</v>
      </c>
      <c r="AN207" s="68" t="str">
        <f t="shared" si="43"/>
        <v>임</v>
      </c>
      <c r="AO207" s="88">
        <v>36298</v>
      </c>
      <c r="AP207" s="88" t="s">
        <v>234</v>
      </c>
      <c r="AQ207" s="88" t="s">
        <v>169</v>
      </c>
      <c r="AR207" s="85">
        <f t="shared" si="44"/>
        <v>36255</v>
      </c>
      <c r="AS207" s="75"/>
      <c r="AT207" s="76"/>
      <c r="AW207" s="91" t="s">
        <v>731</v>
      </c>
      <c r="AY207" s="75"/>
    </row>
    <row r="208" spans="1:51" s="35" customFormat="1" ht="19.5" customHeight="1">
      <c r="A208" s="92">
        <v>203</v>
      </c>
      <c r="B208" s="93" t="s">
        <v>756</v>
      </c>
      <c r="C208" s="93" t="s">
        <v>758</v>
      </c>
      <c r="D208" s="93" t="s">
        <v>759</v>
      </c>
      <c r="E208" s="93"/>
      <c r="F208" s="101"/>
      <c r="G208" s="101"/>
      <c r="H208" s="93" t="s">
        <v>416</v>
      </c>
      <c r="I208" s="93" t="s">
        <v>29</v>
      </c>
      <c r="J208" s="108">
        <v>360</v>
      </c>
      <c r="K208" s="108">
        <v>137</v>
      </c>
      <c r="L208" s="93">
        <v>1009</v>
      </c>
      <c r="M208" s="93" t="s">
        <v>170</v>
      </c>
      <c r="N208" s="95" t="s">
        <v>1002</v>
      </c>
      <c r="O208" s="95" t="s">
        <v>1003</v>
      </c>
      <c r="P208" s="95"/>
      <c r="Q208" s="95"/>
      <c r="R208" s="59" t="str">
        <f t="shared" si="46"/>
        <v>사유지</v>
      </c>
      <c r="S208" s="60" t="str">
        <f t="shared" si="39"/>
        <v>사유지답</v>
      </c>
      <c r="T208" s="61">
        <f t="shared" si="47"/>
        <v>11400</v>
      </c>
      <c r="U208" s="119">
        <f t="shared" si="40"/>
        <v>4685400</v>
      </c>
      <c r="V208" s="75" t="str">
        <f t="shared" si="41"/>
        <v>ok</v>
      </c>
      <c r="W208" s="61">
        <v>11400</v>
      </c>
      <c r="AL208" s="35" t="s">
        <v>709</v>
      </c>
      <c r="AM208" s="75" t="str">
        <f t="shared" si="42"/>
        <v>-</v>
      </c>
      <c r="AN208" s="68" t="str">
        <f t="shared" si="43"/>
        <v>답</v>
      </c>
      <c r="AO208" s="88">
        <v>360</v>
      </c>
      <c r="AP208" s="88">
        <v>1009</v>
      </c>
      <c r="AQ208" s="88" t="s">
        <v>170</v>
      </c>
      <c r="AR208" s="85">
        <f t="shared" si="44"/>
        <v>223</v>
      </c>
      <c r="AS208" s="75"/>
      <c r="AT208" s="76"/>
      <c r="AW208" s="91" t="s">
        <v>731</v>
      </c>
      <c r="AY208" s="75"/>
    </row>
    <row r="209" spans="1:51" s="35" customFormat="1" ht="19.5" customHeight="1">
      <c r="A209" s="92">
        <v>204</v>
      </c>
      <c r="B209" s="93" t="s">
        <v>756</v>
      </c>
      <c r="C209" s="93" t="s">
        <v>758</v>
      </c>
      <c r="D209" s="93" t="s">
        <v>759</v>
      </c>
      <c r="E209" s="93"/>
      <c r="F209" s="101"/>
      <c r="G209" s="101"/>
      <c r="H209" s="93" t="s">
        <v>837</v>
      </c>
      <c r="I209" s="93" t="s">
        <v>265</v>
      </c>
      <c r="J209" s="108">
        <v>1835</v>
      </c>
      <c r="K209" s="108">
        <v>7</v>
      </c>
      <c r="L209" s="93">
        <v>1003</v>
      </c>
      <c r="M209" s="93" t="s">
        <v>270</v>
      </c>
      <c r="N209" s="95" t="s">
        <v>1005</v>
      </c>
      <c r="O209" s="93" t="s">
        <v>270</v>
      </c>
      <c r="P209" s="95"/>
      <c r="Q209" s="95"/>
      <c r="R209" s="59" t="str">
        <f t="shared" si="46"/>
        <v>사유지</v>
      </c>
      <c r="S209" s="60" t="str">
        <f t="shared" si="39"/>
        <v>사유지답</v>
      </c>
      <c r="T209" s="61">
        <f t="shared" si="47"/>
        <v>11400</v>
      </c>
      <c r="U209" s="119">
        <f t="shared" si="40"/>
        <v>239400</v>
      </c>
      <c r="V209" s="75" t="str">
        <f t="shared" si="41"/>
        <v>ok</v>
      </c>
      <c r="W209" s="61">
        <v>11400</v>
      </c>
      <c r="AL209" s="35" t="s">
        <v>709</v>
      </c>
      <c r="AM209" s="75" t="str">
        <f t="shared" si="42"/>
        <v>-</v>
      </c>
      <c r="AN209" s="68" t="str">
        <f t="shared" si="43"/>
        <v>답</v>
      </c>
      <c r="AO209" s="75">
        <v>1835</v>
      </c>
      <c r="AP209" s="75">
        <v>1003</v>
      </c>
      <c r="AQ209" s="86" t="s">
        <v>270</v>
      </c>
      <c r="AR209" s="85">
        <f t="shared" si="44"/>
        <v>1828</v>
      </c>
      <c r="AS209" s="75"/>
      <c r="AT209" s="89"/>
      <c r="AU209" s="86"/>
      <c r="AW209" s="91" t="s">
        <v>731</v>
      </c>
      <c r="AY209" s="75"/>
    </row>
    <row r="210" spans="1:51" s="35" customFormat="1" ht="19.5" customHeight="1">
      <c r="A210" s="92">
        <v>205</v>
      </c>
      <c r="B210" s="93" t="s">
        <v>756</v>
      </c>
      <c r="C210" s="93" t="s">
        <v>758</v>
      </c>
      <c r="D210" s="93" t="s">
        <v>759</v>
      </c>
      <c r="E210" s="93"/>
      <c r="F210" s="101"/>
      <c r="G210" s="101"/>
      <c r="H210" s="93" t="s">
        <v>767</v>
      </c>
      <c r="I210" s="93" t="s">
        <v>58</v>
      </c>
      <c r="J210" s="108">
        <v>1547</v>
      </c>
      <c r="K210" s="108">
        <v>110</v>
      </c>
      <c r="L210" s="93" t="s">
        <v>107</v>
      </c>
      <c r="M210" s="93" t="s">
        <v>736</v>
      </c>
      <c r="N210" s="95"/>
      <c r="O210" s="95"/>
      <c r="P210" s="95"/>
      <c r="Q210" s="95"/>
      <c r="R210" s="59" t="str">
        <f t="shared" si="46"/>
        <v>국유지</v>
      </c>
      <c r="S210" s="60" t="str">
        <f t="shared" si="39"/>
        <v>국유지도</v>
      </c>
      <c r="T210" s="61"/>
      <c r="U210" s="119">
        <f t="shared" si="40"/>
        <v>0</v>
      </c>
      <c r="V210" s="75" t="str">
        <f t="shared" si="41"/>
        <v>ok</v>
      </c>
      <c r="W210" s="61"/>
      <c r="AL210" s="35" t="s">
        <v>709</v>
      </c>
      <c r="AM210" s="75" t="str">
        <f t="shared" si="42"/>
        <v>-</v>
      </c>
      <c r="AN210" s="68" t="str">
        <f t="shared" si="43"/>
        <v>도</v>
      </c>
      <c r="AO210" s="88">
        <v>1547</v>
      </c>
      <c r="AP210" s="88" t="s">
        <v>107</v>
      </c>
      <c r="AQ210" s="88" t="s">
        <v>98</v>
      </c>
      <c r="AR210" s="85">
        <f t="shared" si="44"/>
        <v>1437</v>
      </c>
      <c r="AS210" s="75"/>
      <c r="AT210" s="76"/>
      <c r="AW210" s="91" t="s">
        <v>731</v>
      </c>
      <c r="AY210" s="75"/>
    </row>
    <row r="211" spans="1:51" s="35" customFormat="1" ht="19.5" customHeight="1">
      <c r="A211" s="92">
        <v>206</v>
      </c>
      <c r="B211" s="93" t="s">
        <v>756</v>
      </c>
      <c r="C211" s="93" t="s">
        <v>758</v>
      </c>
      <c r="D211" s="93" t="s">
        <v>759</v>
      </c>
      <c r="E211" s="93"/>
      <c r="F211" s="101"/>
      <c r="G211" s="101"/>
      <c r="H211" s="93" t="s">
        <v>418</v>
      </c>
      <c r="I211" s="93" t="s">
        <v>33</v>
      </c>
      <c r="J211" s="108">
        <v>829</v>
      </c>
      <c r="K211" s="108">
        <v>474</v>
      </c>
      <c r="L211" s="93" t="s">
        <v>107</v>
      </c>
      <c r="M211" s="93" t="s">
        <v>913</v>
      </c>
      <c r="N211" s="95"/>
      <c r="O211" s="95"/>
      <c r="P211" s="95"/>
      <c r="Q211" s="95"/>
      <c r="R211" s="59" t="s">
        <v>896</v>
      </c>
      <c r="S211" s="60" t="str">
        <f t="shared" si="39"/>
        <v>국유지전</v>
      </c>
      <c r="T211" s="61">
        <f>W211</f>
        <v>3630</v>
      </c>
      <c r="U211" s="119">
        <f t="shared" si="40"/>
        <v>5161860</v>
      </c>
      <c r="V211" s="75" t="str">
        <f t="shared" si="41"/>
        <v>ok</v>
      </c>
      <c r="W211" s="61">
        <v>3630</v>
      </c>
      <c r="AL211" s="35" t="s">
        <v>709</v>
      </c>
      <c r="AM211" s="75" t="str">
        <f t="shared" si="42"/>
        <v>-</v>
      </c>
      <c r="AN211" s="68" t="str">
        <f t="shared" si="43"/>
        <v>전</v>
      </c>
      <c r="AO211" s="88">
        <v>829</v>
      </c>
      <c r="AP211" s="88" t="s">
        <v>107</v>
      </c>
      <c r="AQ211" s="88" t="s">
        <v>103</v>
      </c>
      <c r="AR211" s="85">
        <f t="shared" si="44"/>
        <v>355</v>
      </c>
      <c r="AS211" s="75"/>
      <c r="AT211" s="76"/>
      <c r="AW211" s="91" t="s">
        <v>731</v>
      </c>
      <c r="AY211" s="75"/>
    </row>
    <row r="212" spans="1:51" s="35" customFormat="1" ht="19.5" customHeight="1">
      <c r="A212" s="92">
        <v>207</v>
      </c>
      <c r="B212" s="93" t="s">
        <v>756</v>
      </c>
      <c r="C212" s="93" t="s">
        <v>758</v>
      </c>
      <c r="D212" s="93" t="s">
        <v>759</v>
      </c>
      <c r="E212" s="93"/>
      <c r="F212" s="101"/>
      <c r="G212" s="101"/>
      <c r="H212" s="93" t="s">
        <v>817</v>
      </c>
      <c r="I212" s="93" t="s">
        <v>33</v>
      </c>
      <c r="J212" s="108">
        <v>1859</v>
      </c>
      <c r="K212" s="108">
        <v>48</v>
      </c>
      <c r="L212" s="93" t="s">
        <v>235</v>
      </c>
      <c r="M212" s="93" t="s">
        <v>171</v>
      </c>
      <c r="N212" s="93" t="s">
        <v>235</v>
      </c>
      <c r="O212" s="93" t="s">
        <v>171</v>
      </c>
      <c r="P212" s="95"/>
      <c r="Q212" s="95"/>
      <c r="R212" s="59" t="str">
        <f>IF(LEFT(M212,1)="국", "국유지", "사유지")</f>
        <v>사유지</v>
      </c>
      <c r="S212" s="60" t="str">
        <f t="shared" si="39"/>
        <v>사유지전</v>
      </c>
      <c r="T212" s="61">
        <f>W212</f>
        <v>13000</v>
      </c>
      <c r="U212" s="119">
        <f t="shared" si="40"/>
        <v>1872000</v>
      </c>
      <c r="V212" s="75" t="str">
        <f t="shared" si="41"/>
        <v>ok</v>
      </c>
      <c r="W212" s="61">
        <v>13000</v>
      </c>
      <c r="AL212" s="35" t="s">
        <v>709</v>
      </c>
      <c r="AM212" s="75" t="str">
        <f t="shared" si="42"/>
        <v>-</v>
      </c>
      <c r="AN212" s="68" t="str">
        <f t="shared" si="43"/>
        <v>전</v>
      </c>
      <c r="AO212" s="88">
        <v>1859</v>
      </c>
      <c r="AP212" s="88" t="s">
        <v>235</v>
      </c>
      <c r="AQ212" s="88" t="s">
        <v>171</v>
      </c>
      <c r="AR212" s="85">
        <f t="shared" si="44"/>
        <v>1811</v>
      </c>
      <c r="AS212" s="75"/>
      <c r="AT212" s="76"/>
      <c r="AW212" s="91" t="s">
        <v>731</v>
      </c>
      <c r="AY212" s="75"/>
    </row>
    <row r="213" spans="1:51" s="35" customFormat="1" ht="19.5" customHeight="1">
      <c r="A213" s="92">
        <v>208</v>
      </c>
      <c r="B213" s="93" t="s">
        <v>756</v>
      </c>
      <c r="C213" s="93" t="s">
        <v>758</v>
      </c>
      <c r="D213" s="93" t="s">
        <v>759</v>
      </c>
      <c r="E213" s="93"/>
      <c r="F213" s="101"/>
      <c r="G213" s="101"/>
      <c r="H213" s="93" t="s">
        <v>420</v>
      </c>
      <c r="I213" s="93" t="s">
        <v>29</v>
      </c>
      <c r="J213" s="108">
        <v>391</v>
      </c>
      <c r="K213" s="108">
        <v>391</v>
      </c>
      <c r="L213" s="93" t="s">
        <v>107</v>
      </c>
      <c r="M213" s="93" t="s">
        <v>913</v>
      </c>
      <c r="N213" s="95"/>
      <c r="O213" s="95"/>
      <c r="P213" s="95"/>
      <c r="Q213" s="95" t="s">
        <v>849</v>
      </c>
      <c r="R213" s="59" t="s">
        <v>896</v>
      </c>
      <c r="S213" s="60" t="str">
        <f t="shared" si="39"/>
        <v>국유지답</v>
      </c>
      <c r="T213" s="61">
        <f>W213</f>
        <v>3630</v>
      </c>
      <c r="U213" s="119">
        <f t="shared" si="40"/>
        <v>4257990</v>
      </c>
      <c r="V213" s="75" t="str">
        <f t="shared" si="41"/>
        <v>ok</v>
      </c>
      <c r="W213" s="61">
        <v>3630</v>
      </c>
      <c r="AL213" s="35" t="s">
        <v>709</v>
      </c>
      <c r="AM213" s="75" t="str">
        <f t="shared" si="42"/>
        <v>-</v>
      </c>
      <c r="AN213" s="68" t="str">
        <f t="shared" si="43"/>
        <v>답</v>
      </c>
      <c r="AO213" s="88">
        <v>391</v>
      </c>
      <c r="AP213" s="88" t="s">
        <v>107</v>
      </c>
      <c r="AQ213" s="88" t="s">
        <v>103</v>
      </c>
      <c r="AR213" s="85">
        <f t="shared" si="44"/>
        <v>0</v>
      </c>
      <c r="AS213" s="75"/>
      <c r="AT213" s="76"/>
      <c r="AY213" s="75"/>
    </row>
    <row r="214" spans="1:51" s="35" customFormat="1" ht="19.5" customHeight="1">
      <c r="A214" s="92">
        <v>209</v>
      </c>
      <c r="B214" s="93" t="s">
        <v>756</v>
      </c>
      <c r="C214" s="93" t="s">
        <v>758</v>
      </c>
      <c r="D214" s="93" t="s">
        <v>759</v>
      </c>
      <c r="E214" s="93"/>
      <c r="F214" s="101"/>
      <c r="G214" s="101"/>
      <c r="H214" s="93" t="s">
        <v>768</v>
      </c>
      <c r="I214" s="93" t="s">
        <v>29</v>
      </c>
      <c r="J214" s="108">
        <v>323</v>
      </c>
      <c r="K214" s="108">
        <v>23</v>
      </c>
      <c r="L214" s="93" t="s">
        <v>107</v>
      </c>
      <c r="M214" s="93" t="s">
        <v>913</v>
      </c>
      <c r="N214" s="95"/>
      <c r="O214" s="95"/>
      <c r="P214" s="95"/>
      <c r="Q214" s="95"/>
      <c r="R214" s="59" t="s">
        <v>896</v>
      </c>
      <c r="S214" s="60" t="str">
        <f t="shared" si="39"/>
        <v>국유지답</v>
      </c>
      <c r="T214" s="61">
        <f>W214</f>
        <v>13000</v>
      </c>
      <c r="U214" s="119">
        <f t="shared" si="40"/>
        <v>897000</v>
      </c>
      <c r="V214" s="75" t="str">
        <f t="shared" si="41"/>
        <v>ok</v>
      </c>
      <c r="W214" s="61">
        <v>13000</v>
      </c>
      <c r="AL214" s="35" t="s">
        <v>709</v>
      </c>
      <c r="AM214" s="75" t="str">
        <f t="shared" si="42"/>
        <v>-</v>
      </c>
      <c r="AN214" s="68" t="str">
        <f t="shared" si="43"/>
        <v>답</v>
      </c>
      <c r="AO214" s="88">
        <v>323</v>
      </c>
      <c r="AP214" s="88" t="s">
        <v>107</v>
      </c>
      <c r="AQ214" s="88" t="s">
        <v>103</v>
      </c>
      <c r="AR214" s="85">
        <f t="shared" si="44"/>
        <v>300</v>
      </c>
      <c r="AS214" s="75"/>
      <c r="AT214" s="76"/>
      <c r="AW214" s="91" t="s">
        <v>731</v>
      </c>
      <c r="AY214" s="75"/>
    </row>
    <row r="215" spans="1:51" s="35" customFormat="1" ht="19.5" customHeight="1">
      <c r="A215" s="92">
        <v>210</v>
      </c>
      <c r="B215" s="93" t="s">
        <v>756</v>
      </c>
      <c r="C215" s="93" t="s">
        <v>758</v>
      </c>
      <c r="D215" s="93" t="s">
        <v>759</v>
      </c>
      <c r="E215" s="93"/>
      <c r="F215" s="101"/>
      <c r="G215" s="101"/>
      <c r="H215" s="93" t="s">
        <v>769</v>
      </c>
      <c r="I215" s="93" t="s">
        <v>61</v>
      </c>
      <c r="J215" s="108">
        <v>671</v>
      </c>
      <c r="K215" s="108">
        <v>130</v>
      </c>
      <c r="L215" s="93" t="s">
        <v>107</v>
      </c>
      <c r="M215" s="93" t="s">
        <v>912</v>
      </c>
      <c r="N215" s="95"/>
      <c r="O215" s="95"/>
      <c r="P215" s="95"/>
      <c r="Q215" s="95"/>
      <c r="R215" s="59" t="s">
        <v>746</v>
      </c>
      <c r="S215" s="60" t="str">
        <f t="shared" si="39"/>
        <v>국유지천</v>
      </c>
      <c r="T215" s="61"/>
      <c r="U215" s="119">
        <f t="shared" si="40"/>
        <v>0</v>
      </c>
      <c r="V215" s="75" t="str">
        <f t="shared" si="41"/>
        <v>ok</v>
      </c>
      <c r="W215" s="61"/>
      <c r="AL215" s="35" t="s">
        <v>709</v>
      </c>
      <c r="AM215" s="75" t="str">
        <f t="shared" si="42"/>
        <v>-</v>
      </c>
      <c r="AN215" s="68" t="str">
        <f t="shared" si="43"/>
        <v>천</v>
      </c>
      <c r="AO215" s="88">
        <v>671</v>
      </c>
      <c r="AP215" s="88" t="s">
        <v>107</v>
      </c>
      <c r="AQ215" s="88" t="s">
        <v>172</v>
      </c>
      <c r="AR215" s="85">
        <f t="shared" si="44"/>
        <v>541</v>
      </c>
      <c r="AS215" s="75"/>
      <c r="AT215" s="76"/>
      <c r="AY215" s="75"/>
    </row>
    <row r="216" spans="1:51" s="35" customFormat="1" ht="19.5" customHeight="1">
      <c r="A216" s="92">
        <v>211</v>
      </c>
      <c r="B216" s="93" t="s">
        <v>756</v>
      </c>
      <c r="C216" s="93" t="s">
        <v>758</v>
      </c>
      <c r="D216" s="93" t="s">
        <v>759</v>
      </c>
      <c r="E216" s="93"/>
      <c r="F216" s="101"/>
      <c r="G216" s="101"/>
      <c r="H216" s="93" t="s">
        <v>770</v>
      </c>
      <c r="I216" s="93" t="s">
        <v>33</v>
      </c>
      <c r="J216" s="108">
        <v>33115</v>
      </c>
      <c r="K216" s="108">
        <v>506</v>
      </c>
      <c r="L216" s="93" t="s">
        <v>107</v>
      </c>
      <c r="M216" s="93" t="s">
        <v>912</v>
      </c>
      <c r="N216" s="95"/>
      <c r="O216" s="95"/>
      <c r="P216" s="95"/>
      <c r="Q216" s="95"/>
      <c r="R216" s="59" t="s">
        <v>746</v>
      </c>
      <c r="S216" s="60" t="str">
        <f t="shared" si="39"/>
        <v>국유지전</v>
      </c>
      <c r="T216" s="61"/>
      <c r="U216" s="119">
        <f t="shared" si="40"/>
        <v>0</v>
      </c>
      <c r="V216" s="75" t="str">
        <f t="shared" si="41"/>
        <v>ok</v>
      </c>
      <c r="W216" s="61"/>
      <c r="AL216" s="35" t="s">
        <v>709</v>
      </c>
      <c r="AM216" s="75" t="str">
        <f t="shared" si="42"/>
        <v>-</v>
      </c>
      <c r="AN216" s="68" t="str">
        <f t="shared" si="43"/>
        <v>전</v>
      </c>
      <c r="AO216" s="88">
        <v>33115</v>
      </c>
      <c r="AP216" s="88" t="s">
        <v>107</v>
      </c>
      <c r="AQ216" s="88" t="s">
        <v>172</v>
      </c>
      <c r="AR216" s="85">
        <f t="shared" si="44"/>
        <v>32609</v>
      </c>
      <c r="AS216" s="75"/>
      <c r="AT216" s="76"/>
      <c r="AY216" s="75"/>
    </row>
    <row r="217" spans="1:51" s="35" customFormat="1" ht="19.5" customHeight="1">
      <c r="A217" s="92">
        <v>212</v>
      </c>
      <c r="B217" s="93" t="s">
        <v>756</v>
      </c>
      <c r="C217" s="93" t="s">
        <v>758</v>
      </c>
      <c r="D217" s="93" t="s">
        <v>759</v>
      </c>
      <c r="E217" s="93"/>
      <c r="F217" s="101"/>
      <c r="G217" s="101"/>
      <c r="H217" s="93" t="s">
        <v>818</v>
      </c>
      <c r="I217" s="93" t="s">
        <v>33</v>
      </c>
      <c r="J217" s="108">
        <v>4767</v>
      </c>
      <c r="K217" s="108">
        <v>170</v>
      </c>
      <c r="L217" s="93" t="s">
        <v>236</v>
      </c>
      <c r="M217" s="93" t="s">
        <v>173</v>
      </c>
      <c r="N217" s="93" t="s">
        <v>236</v>
      </c>
      <c r="O217" s="93" t="s">
        <v>173</v>
      </c>
      <c r="P217" s="95"/>
      <c r="Q217" s="95"/>
      <c r="R217" s="59" t="str">
        <f t="shared" ref="R217:R224" si="48">IF(LEFT(M217,1)="국", "국유지", "사유지")</f>
        <v>사유지</v>
      </c>
      <c r="S217" s="60" t="str">
        <f t="shared" si="39"/>
        <v>사유지전</v>
      </c>
      <c r="T217" s="61">
        <f t="shared" ref="T217:T224" si="49">W217</f>
        <v>16000</v>
      </c>
      <c r="U217" s="119">
        <f t="shared" si="40"/>
        <v>8160000</v>
      </c>
      <c r="V217" s="75" t="str">
        <f t="shared" si="41"/>
        <v>ok</v>
      </c>
      <c r="W217" s="61">
        <v>16000</v>
      </c>
      <c r="AL217" s="35" t="s">
        <v>709</v>
      </c>
      <c r="AM217" s="75" t="str">
        <f t="shared" si="42"/>
        <v>-</v>
      </c>
      <c r="AN217" s="68" t="str">
        <f t="shared" si="43"/>
        <v>전</v>
      </c>
      <c r="AO217" s="88">
        <v>4767</v>
      </c>
      <c r="AP217" s="88" t="s">
        <v>236</v>
      </c>
      <c r="AQ217" s="88" t="s">
        <v>173</v>
      </c>
      <c r="AR217" s="85">
        <f t="shared" si="44"/>
        <v>4597</v>
      </c>
      <c r="AS217" s="75"/>
      <c r="AT217" s="76"/>
      <c r="AY217" s="75"/>
    </row>
    <row r="218" spans="1:51" s="35" customFormat="1" ht="19.5" customHeight="1">
      <c r="A218" s="92">
        <v>213</v>
      </c>
      <c r="B218" s="93" t="s">
        <v>756</v>
      </c>
      <c r="C218" s="93" t="s">
        <v>758</v>
      </c>
      <c r="D218" s="93" t="s">
        <v>759</v>
      </c>
      <c r="E218" s="93"/>
      <c r="F218" s="101"/>
      <c r="G218" s="101"/>
      <c r="H218" s="93" t="s">
        <v>819</v>
      </c>
      <c r="I218" s="93" t="s">
        <v>61</v>
      </c>
      <c r="J218" s="108">
        <v>1210</v>
      </c>
      <c r="K218" s="108">
        <v>1019</v>
      </c>
      <c r="L218" s="93" t="s">
        <v>107</v>
      </c>
      <c r="M218" s="93" t="s">
        <v>174</v>
      </c>
      <c r="N218" s="93" t="s">
        <v>107</v>
      </c>
      <c r="O218" s="93" t="s">
        <v>174</v>
      </c>
      <c r="P218" s="95"/>
      <c r="Q218" s="95" t="s">
        <v>1150</v>
      </c>
      <c r="R218" s="59" t="str">
        <f t="shared" si="48"/>
        <v>사유지</v>
      </c>
      <c r="S218" s="60" t="str">
        <f t="shared" si="39"/>
        <v>사유지천</v>
      </c>
      <c r="T218" s="61">
        <f t="shared" si="49"/>
        <v>5280</v>
      </c>
      <c r="U218" s="119">
        <f t="shared" si="40"/>
        <v>16140960</v>
      </c>
      <c r="V218" s="75" t="str">
        <f t="shared" si="41"/>
        <v>ok</v>
      </c>
      <c r="W218" s="61">
        <v>5280</v>
      </c>
      <c r="AL218" s="35" t="s">
        <v>709</v>
      </c>
      <c r="AM218" s="75" t="str">
        <f t="shared" si="42"/>
        <v>-</v>
      </c>
      <c r="AN218" s="68" t="str">
        <f t="shared" si="43"/>
        <v>천</v>
      </c>
      <c r="AO218" s="88">
        <v>1210</v>
      </c>
      <c r="AP218" s="88" t="s">
        <v>107</v>
      </c>
      <c r="AQ218" s="88" t="s">
        <v>174</v>
      </c>
      <c r="AR218" s="85">
        <f t="shared" si="44"/>
        <v>191</v>
      </c>
      <c r="AS218" s="75"/>
      <c r="AT218" s="76"/>
      <c r="AY218" s="75"/>
    </row>
    <row r="219" spans="1:51" s="35" customFormat="1" ht="19.5" customHeight="1">
      <c r="A219" s="92">
        <v>214</v>
      </c>
      <c r="B219" s="93" t="s">
        <v>756</v>
      </c>
      <c r="C219" s="93" t="s">
        <v>758</v>
      </c>
      <c r="D219" s="93" t="s">
        <v>759</v>
      </c>
      <c r="E219" s="93" t="s">
        <v>74</v>
      </c>
      <c r="F219" s="101"/>
      <c r="G219" s="101"/>
      <c r="H219" s="93" t="s">
        <v>426</v>
      </c>
      <c r="I219" s="93" t="s">
        <v>62</v>
      </c>
      <c r="J219" s="108">
        <v>19835</v>
      </c>
      <c r="K219" s="108">
        <v>3030</v>
      </c>
      <c r="L219" s="93" t="s">
        <v>237</v>
      </c>
      <c r="M219" s="93" t="s">
        <v>175</v>
      </c>
      <c r="N219" s="95" t="s">
        <v>1009</v>
      </c>
      <c r="O219" s="95" t="s">
        <v>1010</v>
      </c>
      <c r="P219" s="95"/>
      <c r="Q219" s="95"/>
      <c r="R219" s="59" t="str">
        <f t="shared" si="48"/>
        <v>사유지</v>
      </c>
      <c r="S219" s="60" t="str">
        <f t="shared" si="39"/>
        <v>사유지임</v>
      </c>
      <c r="T219" s="61">
        <f t="shared" si="49"/>
        <v>2520</v>
      </c>
      <c r="U219" s="119">
        <f t="shared" si="40"/>
        <v>22906800</v>
      </c>
      <c r="V219" s="75" t="str">
        <f t="shared" si="41"/>
        <v>ok</v>
      </c>
      <c r="W219" s="61">
        <v>2520</v>
      </c>
      <c r="AL219" s="35" t="s">
        <v>709</v>
      </c>
      <c r="AM219" s="75" t="str">
        <f t="shared" si="42"/>
        <v>산-</v>
      </c>
      <c r="AN219" s="68" t="str">
        <f t="shared" si="43"/>
        <v>임</v>
      </c>
      <c r="AO219" s="88">
        <v>19835</v>
      </c>
      <c r="AP219" s="88" t="s">
        <v>237</v>
      </c>
      <c r="AQ219" s="88" t="s">
        <v>175</v>
      </c>
      <c r="AR219" s="85">
        <f t="shared" si="44"/>
        <v>16805</v>
      </c>
      <c r="AS219" s="75"/>
      <c r="AT219" s="76"/>
      <c r="AY219" s="75"/>
    </row>
    <row r="220" spans="1:51" s="35" customFormat="1" ht="19.5" customHeight="1">
      <c r="A220" s="92">
        <v>215</v>
      </c>
      <c r="B220" s="93" t="s">
        <v>756</v>
      </c>
      <c r="C220" s="93" t="s">
        <v>758</v>
      </c>
      <c r="D220" s="93" t="s">
        <v>709</v>
      </c>
      <c r="E220" s="93"/>
      <c r="F220" s="101"/>
      <c r="G220" s="101"/>
      <c r="H220" s="93" t="s">
        <v>852</v>
      </c>
      <c r="I220" s="93" t="s">
        <v>848</v>
      </c>
      <c r="J220" s="108">
        <v>856</v>
      </c>
      <c r="K220" s="108">
        <v>9</v>
      </c>
      <c r="L220" s="93" t="s">
        <v>900</v>
      </c>
      <c r="M220" s="93" t="s">
        <v>902</v>
      </c>
      <c r="N220" s="93" t="s">
        <v>900</v>
      </c>
      <c r="O220" s="93" t="s">
        <v>902</v>
      </c>
      <c r="P220" s="95"/>
      <c r="Q220" s="93"/>
      <c r="R220" s="59" t="str">
        <f t="shared" si="48"/>
        <v>사유지</v>
      </c>
      <c r="S220" s="60" t="str">
        <f t="shared" si="39"/>
        <v>사유지전</v>
      </c>
      <c r="T220" s="61">
        <f t="shared" si="49"/>
        <v>15300</v>
      </c>
      <c r="U220" s="119">
        <f t="shared" si="40"/>
        <v>413100</v>
      </c>
      <c r="V220" s="75" t="str">
        <f t="shared" si="41"/>
        <v>ok</v>
      </c>
      <c r="W220" s="61">
        <v>15300</v>
      </c>
      <c r="AM220" s="75"/>
      <c r="AN220" s="68"/>
      <c r="AO220" s="88"/>
      <c r="AP220" s="88"/>
      <c r="AQ220" s="88"/>
      <c r="AR220" s="85"/>
      <c r="AS220" s="75"/>
      <c r="AT220" s="76"/>
      <c r="AY220" s="75"/>
    </row>
    <row r="221" spans="1:51" s="35" customFormat="1" ht="19.5" customHeight="1">
      <c r="A221" s="92">
        <v>216</v>
      </c>
      <c r="B221" s="93" t="s">
        <v>756</v>
      </c>
      <c r="C221" s="93" t="s">
        <v>758</v>
      </c>
      <c r="D221" s="93" t="s">
        <v>759</v>
      </c>
      <c r="E221" s="93"/>
      <c r="F221" s="101"/>
      <c r="G221" s="101"/>
      <c r="H221" s="93" t="s">
        <v>820</v>
      </c>
      <c r="I221" s="93" t="s">
        <v>61</v>
      </c>
      <c r="J221" s="108">
        <v>754</v>
      </c>
      <c r="K221" s="108">
        <v>754</v>
      </c>
      <c r="L221" s="93" t="s">
        <v>107</v>
      </c>
      <c r="M221" s="93" t="s">
        <v>176</v>
      </c>
      <c r="N221" s="95"/>
      <c r="O221" s="93" t="s">
        <v>176</v>
      </c>
      <c r="P221" s="95"/>
      <c r="Q221" s="95" t="s">
        <v>1149</v>
      </c>
      <c r="R221" s="59" t="str">
        <f t="shared" si="48"/>
        <v>사유지</v>
      </c>
      <c r="S221" s="60" t="str">
        <f t="shared" si="39"/>
        <v>사유지천</v>
      </c>
      <c r="T221" s="61">
        <f t="shared" si="49"/>
        <v>16000</v>
      </c>
      <c r="U221" s="119">
        <f t="shared" si="40"/>
        <v>36192000</v>
      </c>
      <c r="V221" s="75" t="str">
        <f t="shared" si="41"/>
        <v>ok</v>
      </c>
      <c r="W221" s="61">
        <v>16000</v>
      </c>
      <c r="AL221" s="35" t="s">
        <v>709</v>
      </c>
      <c r="AM221" s="75" t="str">
        <f t="shared" ref="AM221:AM252" si="50">E221&amp;F221&amp;$AM$2&amp;G221</f>
        <v>-</v>
      </c>
      <c r="AN221" s="68" t="str">
        <f t="shared" ref="AN221:AN247" si="51">I221</f>
        <v>천</v>
      </c>
      <c r="AO221" s="88">
        <v>754</v>
      </c>
      <c r="AP221" s="88" t="s">
        <v>107</v>
      </c>
      <c r="AQ221" s="88" t="s">
        <v>176</v>
      </c>
      <c r="AR221" s="85">
        <f t="shared" ref="AR221:AR252" si="52">J221-K221</f>
        <v>0</v>
      </c>
      <c r="AS221" s="75"/>
      <c r="AT221" s="76"/>
      <c r="AY221" s="75"/>
    </row>
    <row r="222" spans="1:51" s="35" customFormat="1" ht="19.5" customHeight="1">
      <c r="A222" s="92">
        <v>217</v>
      </c>
      <c r="B222" s="93" t="s">
        <v>756</v>
      </c>
      <c r="C222" s="93" t="s">
        <v>758</v>
      </c>
      <c r="D222" s="93" t="s">
        <v>759</v>
      </c>
      <c r="E222" s="93"/>
      <c r="F222" s="101"/>
      <c r="G222" s="101"/>
      <c r="H222" s="93" t="s">
        <v>821</v>
      </c>
      <c r="I222" s="93" t="s">
        <v>29</v>
      </c>
      <c r="J222" s="108">
        <v>337</v>
      </c>
      <c r="K222" s="108">
        <v>306</v>
      </c>
      <c r="L222" s="93" t="s">
        <v>238</v>
      </c>
      <c r="M222" s="93" t="s">
        <v>177</v>
      </c>
      <c r="N222" s="93" t="s">
        <v>238</v>
      </c>
      <c r="O222" s="93" t="s">
        <v>177</v>
      </c>
      <c r="P222" s="95"/>
      <c r="Q222" s="95"/>
      <c r="R222" s="59" t="str">
        <f t="shared" si="48"/>
        <v>사유지</v>
      </c>
      <c r="S222" s="60" t="str">
        <f t="shared" si="39"/>
        <v>사유지답</v>
      </c>
      <c r="T222" s="61">
        <f t="shared" si="49"/>
        <v>15300</v>
      </c>
      <c r="U222" s="119">
        <f t="shared" si="40"/>
        <v>14045400</v>
      </c>
      <c r="V222" s="75" t="str">
        <f t="shared" si="41"/>
        <v>ok</v>
      </c>
      <c r="W222" s="61">
        <v>15300</v>
      </c>
      <c r="AL222" s="35" t="s">
        <v>709</v>
      </c>
      <c r="AM222" s="75" t="str">
        <f t="shared" si="50"/>
        <v>-</v>
      </c>
      <c r="AN222" s="68" t="str">
        <f t="shared" si="51"/>
        <v>답</v>
      </c>
      <c r="AO222" s="88">
        <v>337</v>
      </c>
      <c r="AP222" s="88" t="s">
        <v>238</v>
      </c>
      <c r="AQ222" s="88" t="s">
        <v>177</v>
      </c>
      <c r="AR222" s="85">
        <f t="shared" si="52"/>
        <v>31</v>
      </c>
      <c r="AS222" s="75"/>
      <c r="AT222" s="76"/>
      <c r="AY222" s="75"/>
    </row>
    <row r="223" spans="1:51" s="35" customFormat="1" ht="19.5" customHeight="1">
      <c r="A223" s="92">
        <v>218</v>
      </c>
      <c r="B223" s="93" t="s">
        <v>756</v>
      </c>
      <c r="C223" s="93" t="s">
        <v>758</v>
      </c>
      <c r="D223" s="93" t="s">
        <v>759</v>
      </c>
      <c r="E223" s="93"/>
      <c r="F223" s="101"/>
      <c r="G223" s="101"/>
      <c r="H223" s="93" t="s">
        <v>822</v>
      </c>
      <c r="I223" s="93" t="s">
        <v>33</v>
      </c>
      <c r="J223" s="108">
        <v>787</v>
      </c>
      <c r="K223" s="108">
        <v>463</v>
      </c>
      <c r="L223" s="93">
        <v>1008</v>
      </c>
      <c r="M223" s="93" t="s">
        <v>168</v>
      </c>
      <c r="N223" s="95" t="s">
        <v>1105</v>
      </c>
      <c r="O223" s="95" t="s">
        <v>1106</v>
      </c>
      <c r="P223" s="95"/>
      <c r="Q223" s="95"/>
      <c r="R223" s="59" t="str">
        <f t="shared" si="48"/>
        <v>사유지</v>
      </c>
      <c r="S223" s="60" t="str">
        <f t="shared" si="39"/>
        <v>사유지전</v>
      </c>
      <c r="T223" s="61">
        <f t="shared" si="49"/>
        <v>25000</v>
      </c>
      <c r="U223" s="119">
        <f t="shared" si="40"/>
        <v>34725000</v>
      </c>
      <c r="V223" s="75" t="str">
        <f t="shared" si="41"/>
        <v>ok</v>
      </c>
      <c r="W223" s="61">
        <v>25000</v>
      </c>
      <c r="AL223" s="35" t="s">
        <v>709</v>
      </c>
      <c r="AM223" s="75" t="str">
        <f t="shared" si="50"/>
        <v>-</v>
      </c>
      <c r="AN223" s="68" t="str">
        <f t="shared" si="51"/>
        <v>전</v>
      </c>
      <c r="AO223" s="88">
        <v>787</v>
      </c>
      <c r="AP223" s="88">
        <v>1008</v>
      </c>
      <c r="AQ223" s="88" t="s">
        <v>168</v>
      </c>
      <c r="AR223" s="85">
        <f t="shared" si="52"/>
        <v>324</v>
      </c>
      <c r="AS223" s="75"/>
      <c r="AT223" s="76"/>
      <c r="AW223" s="91" t="s">
        <v>731</v>
      </c>
      <c r="AY223" s="75"/>
    </row>
    <row r="224" spans="1:51" s="35" customFormat="1" ht="19.5" customHeight="1">
      <c r="A224" s="92">
        <v>219</v>
      </c>
      <c r="B224" s="93" t="s">
        <v>756</v>
      </c>
      <c r="C224" s="93" t="s">
        <v>758</v>
      </c>
      <c r="D224" s="93" t="s">
        <v>759</v>
      </c>
      <c r="E224" s="93"/>
      <c r="F224" s="101"/>
      <c r="G224" s="101"/>
      <c r="H224" s="93" t="s">
        <v>823</v>
      </c>
      <c r="I224" s="93" t="s">
        <v>61</v>
      </c>
      <c r="J224" s="108">
        <v>1419</v>
      </c>
      <c r="K224" s="108">
        <v>1287</v>
      </c>
      <c r="L224" s="93">
        <v>1008</v>
      </c>
      <c r="M224" s="93" t="s">
        <v>168</v>
      </c>
      <c r="N224" s="95" t="s">
        <v>1105</v>
      </c>
      <c r="O224" s="95" t="s">
        <v>1106</v>
      </c>
      <c r="P224" s="95"/>
      <c r="Q224" s="95"/>
      <c r="R224" s="59" t="str">
        <f t="shared" si="48"/>
        <v>사유지</v>
      </c>
      <c r="S224" s="60" t="str">
        <f t="shared" si="39"/>
        <v>사유지천</v>
      </c>
      <c r="T224" s="61">
        <f t="shared" si="49"/>
        <v>25000</v>
      </c>
      <c r="U224" s="119">
        <f t="shared" si="40"/>
        <v>96525000</v>
      </c>
      <c r="V224" s="75" t="str">
        <f t="shared" si="41"/>
        <v>ok</v>
      </c>
      <c r="W224" s="61">
        <v>25000</v>
      </c>
      <c r="AL224" s="35" t="s">
        <v>709</v>
      </c>
      <c r="AM224" s="75" t="str">
        <f t="shared" si="50"/>
        <v>-</v>
      </c>
      <c r="AN224" s="68" t="str">
        <f t="shared" si="51"/>
        <v>천</v>
      </c>
      <c r="AO224" s="88">
        <v>1419</v>
      </c>
      <c r="AP224" s="88">
        <v>1008</v>
      </c>
      <c r="AQ224" s="88" t="s">
        <v>168</v>
      </c>
      <c r="AR224" s="85">
        <f t="shared" si="52"/>
        <v>132</v>
      </c>
      <c r="AS224" s="75"/>
      <c r="AT224" s="76"/>
      <c r="AW224" s="91" t="s">
        <v>731</v>
      </c>
      <c r="AY224" s="75"/>
    </row>
    <row r="225" spans="1:51" s="35" customFormat="1" ht="19.5" customHeight="1">
      <c r="A225" s="92">
        <v>220</v>
      </c>
      <c r="B225" s="93" t="s">
        <v>756</v>
      </c>
      <c r="C225" s="93" t="s">
        <v>758</v>
      </c>
      <c r="D225" s="93" t="s">
        <v>759</v>
      </c>
      <c r="E225" s="93"/>
      <c r="F225" s="101"/>
      <c r="G225" s="101"/>
      <c r="H225" s="93" t="s">
        <v>435</v>
      </c>
      <c r="I225" s="93" t="s">
        <v>58</v>
      </c>
      <c r="J225" s="108">
        <v>124</v>
      </c>
      <c r="K225" s="108">
        <v>124</v>
      </c>
      <c r="L225" s="93" t="s">
        <v>107</v>
      </c>
      <c r="M225" s="93" t="s">
        <v>913</v>
      </c>
      <c r="N225" s="95"/>
      <c r="O225" s="95"/>
      <c r="P225" s="95"/>
      <c r="Q225" s="95" t="s">
        <v>849</v>
      </c>
      <c r="R225" s="59" t="s">
        <v>896</v>
      </c>
      <c r="S225" s="60" t="str">
        <f t="shared" si="39"/>
        <v>국유지도</v>
      </c>
      <c r="T225" s="61">
        <f t="shared" ref="T225:T228" si="53">W225</f>
        <v>8250</v>
      </c>
      <c r="U225" s="119">
        <f t="shared" si="40"/>
        <v>3069000</v>
      </c>
      <c r="V225" s="75" t="str">
        <f t="shared" si="41"/>
        <v>ok</v>
      </c>
      <c r="W225" s="61">
        <v>8250</v>
      </c>
      <c r="AL225" s="35" t="s">
        <v>709</v>
      </c>
      <c r="AM225" s="75" t="str">
        <f t="shared" si="50"/>
        <v>-</v>
      </c>
      <c r="AN225" s="68" t="str">
        <f t="shared" si="51"/>
        <v>도</v>
      </c>
      <c r="AO225" s="88">
        <v>124</v>
      </c>
      <c r="AP225" s="88" t="s">
        <v>107</v>
      </c>
      <c r="AQ225" s="88" t="s">
        <v>103</v>
      </c>
      <c r="AR225" s="85">
        <f t="shared" si="52"/>
        <v>0</v>
      </c>
      <c r="AS225" s="75" t="s">
        <v>712</v>
      </c>
      <c r="AT225" s="76">
        <v>1233.18</v>
      </c>
      <c r="AW225" s="35" t="s">
        <v>729</v>
      </c>
      <c r="AY225" s="75"/>
    </row>
    <row r="226" spans="1:51" s="35" customFormat="1" ht="19.5" customHeight="1">
      <c r="A226" s="92">
        <v>221</v>
      </c>
      <c r="B226" s="93" t="s">
        <v>756</v>
      </c>
      <c r="C226" s="93" t="s">
        <v>758</v>
      </c>
      <c r="D226" s="93" t="s">
        <v>759</v>
      </c>
      <c r="E226" s="93"/>
      <c r="F226" s="101"/>
      <c r="G226" s="101"/>
      <c r="H226" s="93" t="s">
        <v>824</v>
      </c>
      <c r="I226" s="93" t="s">
        <v>33</v>
      </c>
      <c r="J226" s="108">
        <v>624</v>
      </c>
      <c r="K226" s="108">
        <v>50</v>
      </c>
      <c r="L226" s="93" t="s">
        <v>239</v>
      </c>
      <c r="M226" s="93" t="s">
        <v>178</v>
      </c>
      <c r="N226" s="95" t="s">
        <v>1107</v>
      </c>
      <c r="O226" s="95" t="s">
        <v>1108</v>
      </c>
      <c r="P226" s="95"/>
      <c r="Q226" s="95"/>
      <c r="R226" s="59" t="str">
        <f>IF(LEFT(M226,1)="국", "국유지", "사유지")</f>
        <v>사유지</v>
      </c>
      <c r="S226" s="60" t="str">
        <f t="shared" si="39"/>
        <v>사유지전</v>
      </c>
      <c r="T226" s="61">
        <f t="shared" si="53"/>
        <v>25000</v>
      </c>
      <c r="U226" s="119">
        <f t="shared" si="40"/>
        <v>3750000</v>
      </c>
      <c r="V226" s="75" t="str">
        <f t="shared" si="41"/>
        <v>ok</v>
      </c>
      <c r="W226" s="61">
        <v>25000</v>
      </c>
      <c r="AL226" s="35" t="s">
        <v>709</v>
      </c>
      <c r="AM226" s="75" t="str">
        <f t="shared" si="50"/>
        <v>-</v>
      </c>
      <c r="AN226" s="68" t="str">
        <f t="shared" si="51"/>
        <v>전</v>
      </c>
      <c r="AO226" s="88">
        <v>624</v>
      </c>
      <c r="AP226" s="88" t="s">
        <v>239</v>
      </c>
      <c r="AQ226" s="88" t="s">
        <v>178</v>
      </c>
      <c r="AR226" s="85">
        <f t="shared" si="52"/>
        <v>574</v>
      </c>
      <c r="AS226" s="75"/>
      <c r="AT226" s="76"/>
      <c r="AW226" s="91" t="s">
        <v>731</v>
      </c>
      <c r="AY226" s="75"/>
    </row>
    <row r="227" spans="1:51" s="35" customFormat="1" ht="19.5" customHeight="1">
      <c r="A227" s="92">
        <v>222</v>
      </c>
      <c r="B227" s="93" t="s">
        <v>756</v>
      </c>
      <c r="C227" s="93" t="s">
        <v>758</v>
      </c>
      <c r="D227" s="93" t="s">
        <v>759</v>
      </c>
      <c r="E227" s="93"/>
      <c r="F227" s="101"/>
      <c r="G227" s="101"/>
      <c r="H227" s="93" t="s">
        <v>825</v>
      </c>
      <c r="I227" s="93" t="s">
        <v>33</v>
      </c>
      <c r="J227" s="108">
        <v>1503</v>
      </c>
      <c r="K227" s="108">
        <v>33</v>
      </c>
      <c r="L227" s="93" t="s">
        <v>239</v>
      </c>
      <c r="M227" s="93" t="s">
        <v>178</v>
      </c>
      <c r="N227" s="95" t="s">
        <v>1107</v>
      </c>
      <c r="O227" s="95" t="s">
        <v>1108</v>
      </c>
      <c r="P227" s="95"/>
      <c r="Q227" s="95"/>
      <c r="R227" s="59" t="str">
        <f>IF(LEFT(M227,1)="국", "국유지", "사유지")</f>
        <v>사유지</v>
      </c>
      <c r="S227" s="60" t="str">
        <f t="shared" si="39"/>
        <v>사유지전</v>
      </c>
      <c r="T227" s="61">
        <f t="shared" si="53"/>
        <v>25000</v>
      </c>
      <c r="U227" s="119">
        <f t="shared" si="40"/>
        <v>2475000</v>
      </c>
      <c r="V227" s="75" t="str">
        <f t="shared" si="41"/>
        <v>ok</v>
      </c>
      <c r="W227" s="61">
        <v>25000</v>
      </c>
      <c r="AL227" s="35" t="s">
        <v>709</v>
      </c>
      <c r="AM227" s="75" t="str">
        <f t="shared" si="50"/>
        <v>-</v>
      </c>
      <c r="AN227" s="68" t="str">
        <f t="shared" si="51"/>
        <v>전</v>
      </c>
      <c r="AO227" s="88">
        <v>1503</v>
      </c>
      <c r="AP227" s="88" t="s">
        <v>239</v>
      </c>
      <c r="AQ227" s="88" t="s">
        <v>178</v>
      </c>
      <c r="AR227" s="85">
        <f t="shared" si="52"/>
        <v>1470</v>
      </c>
      <c r="AS227" s="75"/>
      <c r="AT227" s="76"/>
      <c r="AW227" s="91" t="s">
        <v>731</v>
      </c>
      <c r="AY227" s="75"/>
    </row>
    <row r="228" spans="1:51" s="35" customFormat="1" ht="19.5" customHeight="1">
      <c r="A228" s="92">
        <v>223</v>
      </c>
      <c r="B228" s="93" t="s">
        <v>756</v>
      </c>
      <c r="C228" s="93" t="s">
        <v>758</v>
      </c>
      <c r="D228" s="93" t="s">
        <v>759</v>
      </c>
      <c r="E228" s="93"/>
      <c r="F228" s="101"/>
      <c r="G228" s="101"/>
      <c r="H228" s="93" t="s">
        <v>433</v>
      </c>
      <c r="I228" s="93" t="s">
        <v>58</v>
      </c>
      <c r="J228" s="108">
        <v>172</v>
      </c>
      <c r="K228" s="108">
        <v>85</v>
      </c>
      <c r="L228" s="93" t="s">
        <v>107</v>
      </c>
      <c r="M228" s="93" t="s">
        <v>913</v>
      </c>
      <c r="N228" s="95"/>
      <c r="O228" s="95"/>
      <c r="P228" s="95"/>
      <c r="Q228" s="95"/>
      <c r="R228" s="59" t="s">
        <v>896</v>
      </c>
      <c r="S228" s="60" t="str">
        <f t="shared" si="39"/>
        <v>국유지도</v>
      </c>
      <c r="T228" s="61">
        <f t="shared" si="53"/>
        <v>8250</v>
      </c>
      <c r="U228" s="119">
        <f t="shared" si="40"/>
        <v>2103750</v>
      </c>
      <c r="V228" s="75" t="str">
        <f t="shared" si="41"/>
        <v>ok</v>
      </c>
      <c r="W228" s="61">
        <v>8250</v>
      </c>
      <c r="AL228" s="35" t="s">
        <v>709</v>
      </c>
      <c r="AM228" s="75" t="str">
        <f t="shared" si="50"/>
        <v>-</v>
      </c>
      <c r="AN228" s="68" t="str">
        <f t="shared" si="51"/>
        <v>도</v>
      </c>
      <c r="AO228" s="88">
        <v>172</v>
      </c>
      <c r="AP228" s="88" t="s">
        <v>107</v>
      </c>
      <c r="AQ228" s="88" t="s">
        <v>103</v>
      </c>
      <c r="AR228" s="85">
        <f t="shared" si="52"/>
        <v>87</v>
      </c>
      <c r="AS228" s="75"/>
      <c r="AT228" s="76"/>
      <c r="AW228" s="91" t="s">
        <v>731</v>
      </c>
      <c r="AY228" s="75"/>
    </row>
    <row r="229" spans="1:51" s="35" customFormat="1" ht="19.5" customHeight="1">
      <c r="A229" s="92">
        <v>224</v>
      </c>
      <c r="B229" s="93" t="s">
        <v>756</v>
      </c>
      <c r="C229" s="93" t="s">
        <v>758</v>
      </c>
      <c r="D229" s="93" t="s">
        <v>759</v>
      </c>
      <c r="E229" s="93"/>
      <c r="F229" s="101"/>
      <c r="G229" s="101"/>
      <c r="H229" s="93" t="s">
        <v>771</v>
      </c>
      <c r="I229" s="93" t="s">
        <v>58</v>
      </c>
      <c r="J229" s="108">
        <v>1408</v>
      </c>
      <c r="K229" s="108">
        <v>214</v>
      </c>
      <c r="L229" s="93" t="s">
        <v>107</v>
      </c>
      <c r="M229" s="93" t="s">
        <v>736</v>
      </c>
      <c r="N229" s="95"/>
      <c r="O229" s="95"/>
      <c r="P229" s="95"/>
      <c r="Q229" s="95"/>
      <c r="R229" s="59" t="str">
        <f>IF(LEFT(M229,1)="국", "국유지", "사유지")</f>
        <v>국유지</v>
      </c>
      <c r="S229" s="60" t="str">
        <f t="shared" si="39"/>
        <v>국유지도</v>
      </c>
      <c r="T229" s="61"/>
      <c r="U229" s="119">
        <f t="shared" si="40"/>
        <v>0</v>
      </c>
      <c r="V229" s="75" t="str">
        <f t="shared" si="41"/>
        <v>ok</v>
      </c>
      <c r="W229" s="61"/>
      <c r="AL229" s="35" t="s">
        <v>709</v>
      </c>
      <c r="AM229" s="75" t="str">
        <f t="shared" si="50"/>
        <v>-</v>
      </c>
      <c r="AN229" s="68" t="str">
        <f t="shared" si="51"/>
        <v>도</v>
      </c>
      <c r="AO229" s="88">
        <v>1408</v>
      </c>
      <c r="AP229" s="88" t="s">
        <v>107</v>
      </c>
      <c r="AQ229" s="88" t="s">
        <v>98</v>
      </c>
      <c r="AR229" s="85">
        <f t="shared" si="52"/>
        <v>1194</v>
      </c>
      <c r="AS229" s="75"/>
      <c r="AT229" s="76"/>
      <c r="AW229" s="91" t="s">
        <v>731</v>
      </c>
      <c r="AY229" s="75"/>
    </row>
    <row r="230" spans="1:51" s="35" customFormat="1" ht="19.5" customHeight="1">
      <c r="A230" s="92">
        <v>225</v>
      </c>
      <c r="B230" s="93" t="s">
        <v>756</v>
      </c>
      <c r="C230" s="93" t="s">
        <v>758</v>
      </c>
      <c r="D230" s="93" t="s">
        <v>759</v>
      </c>
      <c r="E230" s="93"/>
      <c r="F230" s="101"/>
      <c r="G230" s="101"/>
      <c r="H230" s="93" t="s">
        <v>436</v>
      </c>
      <c r="I230" s="93" t="s">
        <v>58</v>
      </c>
      <c r="J230" s="108">
        <v>302</v>
      </c>
      <c r="K230" s="108">
        <v>296</v>
      </c>
      <c r="L230" s="93" t="s">
        <v>107</v>
      </c>
      <c r="M230" s="93" t="s">
        <v>913</v>
      </c>
      <c r="N230" s="95"/>
      <c r="O230" s="95"/>
      <c r="P230" s="95"/>
      <c r="Q230" s="95"/>
      <c r="R230" s="59" t="s">
        <v>896</v>
      </c>
      <c r="S230" s="60" t="str">
        <f t="shared" si="39"/>
        <v>국유지도</v>
      </c>
      <c r="T230" s="61">
        <f>W230</f>
        <v>8250</v>
      </c>
      <c r="U230" s="119">
        <f t="shared" si="40"/>
        <v>7326000</v>
      </c>
      <c r="V230" s="75" t="str">
        <f t="shared" si="41"/>
        <v>ok</v>
      </c>
      <c r="W230" s="61">
        <v>8250</v>
      </c>
      <c r="AL230" s="35" t="s">
        <v>709</v>
      </c>
      <c r="AM230" s="75" t="str">
        <f t="shared" si="50"/>
        <v>-</v>
      </c>
      <c r="AN230" s="68" t="str">
        <f t="shared" si="51"/>
        <v>도</v>
      </c>
      <c r="AO230" s="88">
        <v>302</v>
      </c>
      <c r="AP230" s="88" t="s">
        <v>107</v>
      </c>
      <c r="AQ230" s="88" t="s">
        <v>103</v>
      </c>
      <c r="AR230" s="85">
        <f t="shared" si="52"/>
        <v>6</v>
      </c>
      <c r="AS230" s="75" t="s">
        <v>719</v>
      </c>
      <c r="AT230" s="76">
        <v>298.81</v>
      </c>
      <c r="AU230" s="35">
        <v>-0.92</v>
      </c>
      <c r="AW230" s="91" t="s">
        <v>731</v>
      </c>
      <c r="AY230" s="75"/>
    </row>
    <row r="231" spans="1:51" s="35" customFormat="1" ht="19.5" customHeight="1">
      <c r="A231" s="92">
        <v>226</v>
      </c>
      <c r="B231" s="93" t="s">
        <v>756</v>
      </c>
      <c r="C231" s="93" t="s">
        <v>758</v>
      </c>
      <c r="D231" s="93" t="s">
        <v>759</v>
      </c>
      <c r="E231" s="93"/>
      <c r="F231" s="101"/>
      <c r="G231" s="101"/>
      <c r="H231" s="93" t="s">
        <v>437</v>
      </c>
      <c r="I231" s="93" t="s">
        <v>33</v>
      </c>
      <c r="J231" s="108">
        <v>1722</v>
      </c>
      <c r="K231" s="108">
        <v>67</v>
      </c>
      <c r="L231" s="93" t="s">
        <v>240</v>
      </c>
      <c r="M231" s="93" t="s">
        <v>179</v>
      </c>
      <c r="N231" s="95" t="s">
        <v>1109</v>
      </c>
      <c r="O231" s="95" t="s">
        <v>1110</v>
      </c>
      <c r="P231" s="95"/>
      <c r="Q231" s="95"/>
      <c r="R231" s="59" t="str">
        <f t="shared" ref="R231:R260" si="54">IF(LEFT(M231,1)="국", "국유지", "사유지")</f>
        <v>사유지</v>
      </c>
      <c r="S231" s="60" t="str">
        <f t="shared" si="39"/>
        <v>사유지전</v>
      </c>
      <c r="T231" s="61">
        <f t="shared" ref="T231:T234" si="55">W231</f>
        <v>25000</v>
      </c>
      <c r="U231" s="119">
        <f t="shared" si="40"/>
        <v>5025000</v>
      </c>
      <c r="V231" s="75" t="str">
        <f t="shared" si="41"/>
        <v>ok</v>
      </c>
      <c r="W231" s="61">
        <v>25000</v>
      </c>
      <c r="AL231" s="35" t="s">
        <v>709</v>
      </c>
      <c r="AM231" s="75" t="str">
        <f t="shared" si="50"/>
        <v>-</v>
      </c>
      <c r="AN231" s="68" t="str">
        <f t="shared" si="51"/>
        <v>전</v>
      </c>
      <c r="AO231" s="88">
        <v>1722</v>
      </c>
      <c r="AP231" s="88" t="s">
        <v>240</v>
      </c>
      <c r="AQ231" s="88" t="s">
        <v>179</v>
      </c>
      <c r="AR231" s="85">
        <f t="shared" si="52"/>
        <v>1655</v>
      </c>
      <c r="AS231" s="75"/>
      <c r="AT231" s="76"/>
      <c r="AW231" s="91" t="s">
        <v>731</v>
      </c>
      <c r="AY231" s="75"/>
    </row>
    <row r="232" spans="1:51" s="35" customFormat="1" ht="19.5" customHeight="1">
      <c r="A232" s="92">
        <v>227</v>
      </c>
      <c r="B232" s="93" t="s">
        <v>756</v>
      </c>
      <c r="C232" s="93" t="s">
        <v>758</v>
      </c>
      <c r="D232" s="93" t="s">
        <v>759</v>
      </c>
      <c r="E232" s="93"/>
      <c r="F232" s="101"/>
      <c r="G232" s="101"/>
      <c r="H232" s="93" t="s">
        <v>438</v>
      </c>
      <c r="I232" s="93" t="s">
        <v>33</v>
      </c>
      <c r="J232" s="108">
        <v>1320</v>
      </c>
      <c r="K232" s="108">
        <v>108</v>
      </c>
      <c r="L232" s="93">
        <v>1008</v>
      </c>
      <c r="M232" s="93" t="s">
        <v>180</v>
      </c>
      <c r="N232" s="95" t="s">
        <v>1111</v>
      </c>
      <c r="O232" s="95" t="s">
        <v>1112</v>
      </c>
      <c r="P232" s="95"/>
      <c r="Q232" s="95"/>
      <c r="R232" s="59" t="str">
        <f t="shared" si="54"/>
        <v>사유지</v>
      </c>
      <c r="S232" s="60" t="str">
        <f t="shared" si="39"/>
        <v>사유지전</v>
      </c>
      <c r="T232" s="61">
        <f t="shared" si="55"/>
        <v>25000</v>
      </c>
      <c r="U232" s="119">
        <f t="shared" si="40"/>
        <v>8100000</v>
      </c>
      <c r="V232" s="75" t="str">
        <f t="shared" si="41"/>
        <v>ok</v>
      </c>
      <c r="W232" s="61">
        <v>25000</v>
      </c>
      <c r="AL232" s="35" t="s">
        <v>709</v>
      </c>
      <c r="AM232" s="75" t="str">
        <f t="shared" si="50"/>
        <v>-</v>
      </c>
      <c r="AN232" s="68" t="str">
        <f t="shared" si="51"/>
        <v>전</v>
      </c>
      <c r="AO232" s="88">
        <v>1320</v>
      </c>
      <c r="AP232" s="88">
        <v>1008</v>
      </c>
      <c r="AQ232" s="88" t="s">
        <v>180</v>
      </c>
      <c r="AR232" s="85">
        <f t="shared" si="52"/>
        <v>1212</v>
      </c>
      <c r="AS232" s="75"/>
      <c r="AT232" s="76"/>
      <c r="AW232" s="91" t="s">
        <v>731</v>
      </c>
      <c r="AY232" s="75"/>
    </row>
    <row r="233" spans="1:51" s="35" customFormat="1" ht="19.5" customHeight="1">
      <c r="A233" s="92">
        <v>228</v>
      </c>
      <c r="B233" s="93" t="s">
        <v>756</v>
      </c>
      <c r="C233" s="93" t="s">
        <v>758</v>
      </c>
      <c r="D233" s="93" t="s">
        <v>759</v>
      </c>
      <c r="E233" s="93"/>
      <c r="F233" s="101"/>
      <c r="G233" s="101"/>
      <c r="H233" s="93" t="s">
        <v>826</v>
      </c>
      <c r="I233" s="93" t="s">
        <v>33</v>
      </c>
      <c r="J233" s="108">
        <v>1814</v>
      </c>
      <c r="K233" s="108">
        <v>115</v>
      </c>
      <c r="L233" s="93">
        <v>1008</v>
      </c>
      <c r="M233" s="93" t="s">
        <v>180</v>
      </c>
      <c r="N233" s="95" t="s">
        <v>1111</v>
      </c>
      <c r="O233" s="95" t="s">
        <v>1112</v>
      </c>
      <c r="P233" s="95"/>
      <c r="Q233" s="95"/>
      <c r="R233" s="59" t="str">
        <f t="shared" si="54"/>
        <v>사유지</v>
      </c>
      <c r="S233" s="60" t="str">
        <f t="shared" si="39"/>
        <v>사유지전</v>
      </c>
      <c r="T233" s="61">
        <f t="shared" si="55"/>
        <v>25000</v>
      </c>
      <c r="U233" s="119">
        <f t="shared" si="40"/>
        <v>8625000</v>
      </c>
      <c r="V233" s="75" t="str">
        <f t="shared" si="41"/>
        <v>ok</v>
      </c>
      <c r="W233" s="61">
        <v>25000</v>
      </c>
      <c r="AL233" s="35" t="s">
        <v>709</v>
      </c>
      <c r="AM233" s="75" t="str">
        <f t="shared" si="50"/>
        <v>-</v>
      </c>
      <c r="AN233" s="68" t="str">
        <f t="shared" si="51"/>
        <v>전</v>
      </c>
      <c r="AO233" s="88">
        <v>1814</v>
      </c>
      <c r="AP233" s="88">
        <v>1008</v>
      </c>
      <c r="AQ233" s="88" t="s">
        <v>180</v>
      </c>
      <c r="AR233" s="85">
        <f t="shared" si="52"/>
        <v>1699</v>
      </c>
      <c r="AS233" s="75"/>
      <c r="AT233" s="76"/>
      <c r="AW233" s="91" t="s">
        <v>731</v>
      </c>
      <c r="AY233" s="75"/>
    </row>
    <row r="234" spans="1:51" s="35" customFormat="1" ht="19.5" customHeight="1">
      <c r="A234" s="92">
        <v>229</v>
      </c>
      <c r="B234" s="93" t="s">
        <v>756</v>
      </c>
      <c r="C234" s="93" t="s">
        <v>758</v>
      </c>
      <c r="D234" s="93" t="s">
        <v>759</v>
      </c>
      <c r="E234" s="93"/>
      <c r="F234" s="101"/>
      <c r="G234" s="101"/>
      <c r="H234" s="93" t="s">
        <v>827</v>
      </c>
      <c r="I234" s="93" t="s">
        <v>33</v>
      </c>
      <c r="J234" s="108">
        <v>1645</v>
      </c>
      <c r="K234" s="108">
        <v>249</v>
      </c>
      <c r="L234" s="93">
        <v>1008</v>
      </c>
      <c r="M234" s="93" t="s">
        <v>180</v>
      </c>
      <c r="N234" s="95" t="s">
        <v>1111</v>
      </c>
      <c r="O234" s="95" t="s">
        <v>1112</v>
      </c>
      <c r="P234" s="95"/>
      <c r="Q234" s="95"/>
      <c r="R234" s="59" t="str">
        <f t="shared" si="54"/>
        <v>사유지</v>
      </c>
      <c r="S234" s="60" t="str">
        <f t="shared" si="39"/>
        <v>사유지전</v>
      </c>
      <c r="T234" s="61">
        <f t="shared" si="55"/>
        <v>25000</v>
      </c>
      <c r="U234" s="119">
        <f t="shared" si="40"/>
        <v>18675000</v>
      </c>
      <c r="V234" s="75" t="str">
        <f t="shared" si="41"/>
        <v>ok</v>
      </c>
      <c r="W234" s="61">
        <v>25000</v>
      </c>
      <c r="AL234" s="35" t="s">
        <v>709</v>
      </c>
      <c r="AM234" s="75" t="str">
        <f t="shared" si="50"/>
        <v>-</v>
      </c>
      <c r="AN234" s="68" t="str">
        <f t="shared" si="51"/>
        <v>전</v>
      </c>
      <c r="AO234" s="88">
        <v>1645</v>
      </c>
      <c r="AP234" s="88">
        <v>1008</v>
      </c>
      <c r="AQ234" s="88" t="s">
        <v>180</v>
      </c>
      <c r="AR234" s="85">
        <f t="shared" si="52"/>
        <v>1396</v>
      </c>
      <c r="AS234" s="75"/>
      <c r="AT234" s="76"/>
      <c r="AW234" s="91" t="s">
        <v>731</v>
      </c>
      <c r="AY234" s="75"/>
    </row>
    <row r="235" spans="1:51" s="35" customFormat="1" ht="19.5" customHeight="1">
      <c r="A235" s="92">
        <v>230</v>
      </c>
      <c r="B235" s="93" t="s">
        <v>756</v>
      </c>
      <c r="C235" s="93" t="s">
        <v>758</v>
      </c>
      <c r="D235" s="93" t="s">
        <v>759</v>
      </c>
      <c r="E235" s="93"/>
      <c r="F235" s="101"/>
      <c r="G235" s="101"/>
      <c r="H235" s="93" t="s">
        <v>441</v>
      </c>
      <c r="I235" s="93" t="s">
        <v>61</v>
      </c>
      <c r="J235" s="108">
        <v>486</v>
      </c>
      <c r="K235" s="108">
        <v>486</v>
      </c>
      <c r="L235" s="93" t="s">
        <v>107</v>
      </c>
      <c r="M235" s="93" t="s">
        <v>736</v>
      </c>
      <c r="N235" s="95"/>
      <c r="O235" s="95"/>
      <c r="P235" s="95"/>
      <c r="Q235" s="95" t="s">
        <v>849</v>
      </c>
      <c r="R235" s="59" t="str">
        <f t="shared" si="54"/>
        <v>국유지</v>
      </c>
      <c r="S235" s="60" t="str">
        <f t="shared" si="39"/>
        <v>국유지천</v>
      </c>
      <c r="T235" s="61"/>
      <c r="U235" s="119">
        <f t="shared" si="40"/>
        <v>0</v>
      </c>
      <c r="V235" s="75" t="str">
        <f t="shared" si="41"/>
        <v>ok</v>
      </c>
      <c r="W235" s="61"/>
      <c r="AL235" s="35" t="s">
        <v>709</v>
      </c>
      <c r="AM235" s="75" t="str">
        <f t="shared" si="50"/>
        <v>-</v>
      </c>
      <c r="AN235" s="68" t="str">
        <f t="shared" si="51"/>
        <v>천</v>
      </c>
      <c r="AO235" s="88">
        <v>486</v>
      </c>
      <c r="AP235" s="88" t="s">
        <v>107</v>
      </c>
      <c r="AQ235" s="88" t="s">
        <v>98</v>
      </c>
      <c r="AR235" s="85">
        <f t="shared" si="52"/>
        <v>0</v>
      </c>
      <c r="AS235" s="75" t="s">
        <v>712</v>
      </c>
      <c r="AT235" s="76">
        <v>485.34</v>
      </c>
      <c r="AW235" s="35" t="s">
        <v>729</v>
      </c>
      <c r="AY235" s="75"/>
    </row>
    <row r="236" spans="1:51" s="35" customFormat="1" ht="19.5" customHeight="1">
      <c r="A236" s="92">
        <v>231</v>
      </c>
      <c r="B236" s="93" t="s">
        <v>756</v>
      </c>
      <c r="C236" s="93" t="s">
        <v>758</v>
      </c>
      <c r="D236" s="93" t="s">
        <v>759</v>
      </c>
      <c r="E236" s="93"/>
      <c r="F236" s="101"/>
      <c r="G236" s="101"/>
      <c r="H236" s="93" t="s">
        <v>442</v>
      </c>
      <c r="I236" s="93" t="s">
        <v>75</v>
      </c>
      <c r="J236" s="108">
        <v>724</v>
      </c>
      <c r="K236" s="108">
        <v>724</v>
      </c>
      <c r="L236" s="93" t="s">
        <v>107</v>
      </c>
      <c r="M236" s="93" t="s">
        <v>736</v>
      </c>
      <c r="N236" s="95"/>
      <c r="O236" s="95"/>
      <c r="P236" s="95"/>
      <c r="Q236" s="95" t="s">
        <v>849</v>
      </c>
      <c r="R236" s="59" t="str">
        <f t="shared" si="54"/>
        <v>국유지</v>
      </c>
      <c r="S236" s="60" t="str">
        <f t="shared" si="39"/>
        <v>국유지제</v>
      </c>
      <c r="T236" s="61"/>
      <c r="U236" s="119">
        <f t="shared" si="40"/>
        <v>0</v>
      </c>
      <c r="V236" s="75" t="str">
        <f t="shared" si="41"/>
        <v>ok</v>
      </c>
      <c r="W236" s="61"/>
      <c r="AL236" s="35" t="s">
        <v>709</v>
      </c>
      <c r="AM236" s="75" t="str">
        <f t="shared" si="50"/>
        <v>-</v>
      </c>
      <c r="AN236" s="68" t="str">
        <f t="shared" si="51"/>
        <v>제</v>
      </c>
      <c r="AO236" s="88">
        <v>724</v>
      </c>
      <c r="AP236" s="88" t="s">
        <v>107</v>
      </c>
      <c r="AQ236" s="88" t="s">
        <v>98</v>
      </c>
      <c r="AR236" s="85">
        <f t="shared" si="52"/>
        <v>0</v>
      </c>
      <c r="AS236" s="75" t="s">
        <v>722</v>
      </c>
      <c r="AT236" s="76">
        <v>712.54</v>
      </c>
      <c r="AW236" s="35" t="s">
        <v>729</v>
      </c>
      <c r="AY236" s="75"/>
    </row>
    <row r="237" spans="1:51" s="35" customFormat="1" ht="19.5" customHeight="1">
      <c r="A237" s="92">
        <v>232</v>
      </c>
      <c r="B237" s="93" t="s">
        <v>756</v>
      </c>
      <c r="C237" s="93" t="s">
        <v>758</v>
      </c>
      <c r="D237" s="93" t="s">
        <v>759</v>
      </c>
      <c r="E237" s="93"/>
      <c r="F237" s="101"/>
      <c r="G237" s="101"/>
      <c r="H237" s="93" t="s">
        <v>828</v>
      </c>
      <c r="I237" s="93" t="s">
        <v>33</v>
      </c>
      <c r="J237" s="108">
        <v>489</v>
      </c>
      <c r="K237" s="108">
        <v>316</v>
      </c>
      <c r="L237" s="93" t="s">
        <v>241</v>
      </c>
      <c r="M237" s="93" t="s">
        <v>181</v>
      </c>
      <c r="N237" s="93" t="s">
        <v>241</v>
      </c>
      <c r="O237" s="93" t="s">
        <v>181</v>
      </c>
      <c r="P237" s="95"/>
      <c r="Q237" s="95"/>
      <c r="R237" s="59" t="str">
        <f t="shared" si="54"/>
        <v>사유지</v>
      </c>
      <c r="S237" s="60" t="str">
        <f t="shared" si="39"/>
        <v>사유지전</v>
      </c>
      <c r="T237" s="61">
        <f>W237</f>
        <v>21200</v>
      </c>
      <c r="U237" s="119">
        <f t="shared" si="40"/>
        <v>20097600</v>
      </c>
      <c r="V237" s="75" t="str">
        <f t="shared" si="41"/>
        <v>ok</v>
      </c>
      <c r="W237" s="61">
        <v>21200</v>
      </c>
      <c r="AL237" s="35" t="s">
        <v>709</v>
      </c>
      <c r="AM237" s="75" t="str">
        <f t="shared" si="50"/>
        <v>-</v>
      </c>
      <c r="AN237" s="68" t="str">
        <f t="shared" si="51"/>
        <v>전</v>
      </c>
      <c r="AO237" s="88">
        <v>489</v>
      </c>
      <c r="AP237" s="88" t="s">
        <v>241</v>
      </c>
      <c r="AQ237" s="88" t="s">
        <v>181</v>
      </c>
      <c r="AR237" s="85">
        <f t="shared" si="52"/>
        <v>173</v>
      </c>
      <c r="AS237" s="75"/>
      <c r="AT237" s="76"/>
      <c r="AW237" s="91" t="s">
        <v>731</v>
      </c>
      <c r="AY237" s="75"/>
    </row>
    <row r="238" spans="1:51" s="35" customFormat="1" ht="19.5" customHeight="1">
      <c r="A238" s="92">
        <v>233</v>
      </c>
      <c r="B238" s="93" t="s">
        <v>756</v>
      </c>
      <c r="C238" s="93" t="s">
        <v>758</v>
      </c>
      <c r="D238" s="93" t="s">
        <v>759</v>
      </c>
      <c r="E238" s="93"/>
      <c r="F238" s="101"/>
      <c r="G238" s="101"/>
      <c r="H238" s="93" t="s">
        <v>444</v>
      </c>
      <c r="I238" s="93" t="s">
        <v>61</v>
      </c>
      <c r="J238" s="108">
        <v>91</v>
      </c>
      <c r="K238" s="108">
        <v>91</v>
      </c>
      <c r="L238" s="93" t="s">
        <v>107</v>
      </c>
      <c r="M238" s="93" t="s">
        <v>736</v>
      </c>
      <c r="N238" s="95"/>
      <c r="O238" s="95"/>
      <c r="P238" s="95"/>
      <c r="Q238" s="95" t="s">
        <v>849</v>
      </c>
      <c r="R238" s="59" t="str">
        <f t="shared" si="54"/>
        <v>국유지</v>
      </c>
      <c r="S238" s="60" t="str">
        <f t="shared" si="39"/>
        <v>국유지천</v>
      </c>
      <c r="T238" s="61"/>
      <c r="U238" s="119">
        <f t="shared" si="40"/>
        <v>0</v>
      </c>
      <c r="V238" s="75" t="str">
        <f t="shared" si="41"/>
        <v>ok</v>
      </c>
      <c r="W238" s="61"/>
      <c r="AL238" s="35" t="s">
        <v>709</v>
      </c>
      <c r="AM238" s="75" t="str">
        <f t="shared" si="50"/>
        <v>-</v>
      </c>
      <c r="AN238" s="68" t="str">
        <f t="shared" si="51"/>
        <v>천</v>
      </c>
      <c r="AO238" s="88">
        <v>91</v>
      </c>
      <c r="AP238" s="88" t="s">
        <v>107</v>
      </c>
      <c r="AQ238" s="88" t="s">
        <v>98</v>
      </c>
      <c r="AR238" s="85">
        <f t="shared" si="52"/>
        <v>0</v>
      </c>
      <c r="AS238" s="75" t="s">
        <v>712</v>
      </c>
      <c r="AT238" s="76">
        <v>89.33</v>
      </c>
      <c r="AW238" s="35" t="s">
        <v>729</v>
      </c>
      <c r="AY238" s="75"/>
    </row>
    <row r="239" spans="1:51" s="35" customFormat="1" ht="19.5" customHeight="1">
      <c r="A239" s="92">
        <v>234</v>
      </c>
      <c r="B239" s="93" t="s">
        <v>756</v>
      </c>
      <c r="C239" s="93" t="s">
        <v>758</v>
      </c>
      <c r="D239" s="93" t="s">
        <v>759</v>
      </c>
      <c r="E239" s="93"/>
      <c r="F239" s="101"/>
      <c r="G239" s="101"/>
      <c r="H239" s="93" t="s">
        <v>445</v>
      </c>
      <c r="I239" s="93" t="s">
        <v>75</v>
      </c>
      <c r="J239" s="108">
        <v>608</v>
      </c>
      <c r="K239" s="108">
        <v>608</v>
      </c>
      <c r="L239" s="93" t="s">
        <v>107</v>
      </c>
      <c r="M239" s="93" t="s">
        <v>736</v>
      </c>
      <c r="N239" s="95"/>
      <c r="O239" s="95"/>
      <c r="P239" s="95"/>
      <c r="Q239" s="95" t="s">
        <v>849</v>
      </c>
      <c r="R239" s="59" t="str">
        <f t="shared" si="54"/>
        <v>국유지</v>
      </c>
      <c r="S239" s="60" t="str">
        <f t="shared" si="39"/>
        <v>국유지제</v>
      </c>
      <c r="T239" s="61"/>
      <c r="U239" s="119">
        <f t="shared" si="40"/>
        <v>0</v>
      </c>
      <c r="V239" s="75" t="str">
        <f t="shared" si="41"/>
        <v>ok</v>
      </c>
      <c r="W239" s="61"/>
      <c r="AL239" s="35" t="s">
        <v>709</v>
      </c>
      <c r="AM239" s="75" t="str">
        <f t="shared" si="50"/>
        <v>-</v>
      </c>
      <c r="AN239" s="68" t="str">
        <f t="shared" si="51"/>
        <v>제</v>
      </c>
      <c r="AO239" s="88">
        <v>608</v>
      </c>
      <c r="AP239" s="88" t="s">
        <v>107</v>
      </c>
      <c r="AQ239" s="88" t="s">
        <v>98</v>
      </c>
      <c r="AR239" s="85">
        <f t="shared" si="52"/>
        <v>0</v>
      </c>
      <c r="AS239" s="75" t="s">
        <v>722</v>
      </c>
      <c r="AT239" s="76">
        <v>599.58000000000004</v>
      </c>
      <c r="AW239" s="35" t="s">
        <v>729</v>
      </c>
      <c r="AY239" s="75"/>
    </row>
    <row r="240" spans="1:51" s="35" customFormat="1" ht="19.5" customHeight="1">
      <c r="A240" s="92">
        <v>235</v>
      </c>
      <c r="B240" s="93" t="s">
        <v>756</v>
      </c>
      <c r="C240" s="93" t="s">
        <v>758</v>
      </c>
      <c r="D240" s="93" t="s">
        <v>759</v>
      </c>
      <c r="E240" s="93"/>
      <c r="F240" s="101"/>
      <c r="G240" s="101"/>
      <c r="H240" s="93" t="s">
        <v>829</v>
      </c>
      <c r="I240" s="93" t="s">
        <v>33</v>
      </c>
      <c r="J240" s="108">
        <v>557</v>
      </c>
      <c r="K240" s="108">
        <v>458</v>
      </c>
      <c r="L240" s="93" t="s">
        <v>242</v>
      </c>
      <c r="M240" s="93" t="s">
        <v>182</v>
      </c>
      <c r="N240" s="93" t="s">
        <v>1114</v>
      </c>
      <c r="O240" s="93" t="s">
        <v>182</v>
      </c>
      <c r="P240" s="95"/>
      <c r="Q240" s="95"/>
      <c r="R240" s="59" t="str">
        <f t="shared" si="54"/>
        <v>사유지</v>
      </c>
      <c r="S240" s="60" t="str">
        <f t="shared" si="39"/>
        <v>사유지전</v>
      </c>
      <c r="T240" s="61">
        <f t="shared" ref="T240:T241" si="56">W240</f>
        <v>21200</v>
      </c>
      <c r="U240" s="119">
        <f t="shared" si="40"/>
        <v>29128800</v>
      </c>
      <c r="V240" s="75" t="str">
        <f t="shared" si="41"/>
        <v>ok</v>
      </c>
      <c r="W240" s="61">
        <v>21200</v>
      </c>
      <c r="AL240" s="35" t="s">
        <v>709</v>
      </c>
      <c r="AM240" s="75" t="str">
        <f t="shared" si="50"/>
        <v>-</v>
      </c>
      <c r="AN240" s="68" t="str">
        <f t="shared" si="51"/>
        <v>전</v>
      </c>
      <c r="AO240" s="88">
        <v>557</v>
      </c>
      <c r="AP240" s="88" t="s">
        <v>242</v>
      </c>
      <c r="AQ240" s="88" t="s">
        <v>182</v>
      </c>
      <c r="AR240" s="85">
        <f t="shared" si="52"/>
        <v>99</v>
      </c>
      <c r="AS240" s="75"/>
      <c r="AT240" s="76"/>
      <c r="AW240" s="91" t="s">
        <v>731</v>
      </c>
      <c r="AY240" s="75"/>
    </row>
    <row r="241" spans="1:51" s="35" customFormat="1" ht="19.5" customHeight="1">
      <c r="A241" s="92">
        <v>236</v>
      </c>
      <c r="B241" s="93" t="s">
        <v>756</v>
      </c>
      <c r="C241" s="93" t="s">
        <v>758</v>
      </c>
      <c r="D241" s="93" t="s">
        <v>759</v>
      </c>
      <c r="E241" s="93"/>
      <c r="F241" s="101"/>
      <c r="G241" s="101"/>
      <c r="H241" s="93" t="s">
        <v>830</v>
      </c>
      <c r="I241" s="93" t="s">
        <v>33</v>
      </c>
      <c r="J241" s="108">
        <v>1694</v>
      </c>
      <c r="K241" s="108">
        <v>563</v>
      </c>
      <c r="L241" s="93" t="s">
        <v>243</v>
      </c>
      <c r="M241" s="93" t="s">
        <v>183</v>
      </c>
      <c r="N241" s="93" t="s">
        <v>243</v>
      </c>
      <c r="O241" s="93" t="s">
        <v>183</v>
      </c>
      <c r="P241" s="95"/>
      <c r="Q241" s="95"/>
      <c r="R241" s="59" t="str">
        <f t="shared" si="54"/>
        <v>사유지</v>
      </c>
      <c r="S241" s="60" t="str">
        <f t="shared" si="39"/>
        <v>사유지전</v>
      </c>
      <c r="T241" s="61">
        <f t="shared" si="56"/>
        <v>20500</v>
      </c>
      <c r="U241" s="119">
        <f t="shared" si="40"/>
        <v>34624500</v>
      </c>
      <c r="V241" s="75" t="str">
        <f t="shared" si="41"/>
        <v>ok</v>
      </c>
      <c r="W241" s="61">
        <v>20500</v>
      </c>
      <c r="AL241" s="35" t="s">
        <v>709</v>
      </c>
      <c r="AM241" s="75" t="str">
        <f t="shared" si="50"/>
        <v>-</v>
      </c>
      <c r="AN241" s="68" t="str">
        <f t="shared" si="51"/>
        <v>전</v>
      </c>
      <c r="AO241" s="88">
        <v>1694</v>
      </c>
      <c r="AP241" s="88" t="s">
        <v>243</v>
      </c>
      <c r="AQ241" s="88" t="s">
        <v>183</v>
      </c>
      <c r="AR241" s="85">
        <f t="shared" si="52"/>
        <v>1131</v>
      </c>
      <c r="AS241" s="75"/>
      <c r="AT241" s="76"/>
      <c r="AY241" s="75"/>
    </row>
    <row r="242" spans="1:51" s="35" customFormat="1" ht="19.5" customHeight="1">
      <c r="A242" s="92">
        <v>237</v>
      </c>
      <c r="B242" s="93" t="s">
        <v>756</v>
      </c>
      <c r="C242" s="93" t="s">
        <v>758</v>
      </c>
      <c r="D242" s="93" t="s">
        <v>759</v>
      </c>
      <c r="E242" s="93"/>
      <c r="F242" s="101"/>
      <c r="G242" s="101"/>
      <c r="H242" s="93" t="s">
        <v>448</v>
      </c>
      <c r="I242" s="93" t="s">
        <v>75</v>
      </c>
      <c r="J242" s="108">
        <v>769</v>
      </c>
      <c r="K242" s="108">
        <v>769</v>
      </c>
      <c r="L242" s="93" t="s">
        <v>107</v>
      </c>
      <c r="M242" s="93" t="s">
        <v>736</v>
      </c>
      <c r="N242" s="95"/>
      <c r="O242" s="95"/>
      <c r="P242" s="95"/>
      <c r="Q242" s="95" t="s">
        <v>849</v>
      </c>
      <c r="R242" s="59" t="str">
        <f t="shared" si="54"/>
        <v>국유지</v>
      </c>
      <c r="S242" s="60" t="str">
        <f t="shared" si="39"/>
        <v>국유지제</v>
      </c>
      <c r="T242" s="61"/>
      <c r="U242" s="119">
        <f t="shared" si="40"/>
        <v>0</v>
      </c>
      <c r="V242" s="75" t="str">
        <f t="shared" si="41"/>
        <v>ok</v>
      </c>
      <c r="W242" s="61"/>
      <c r="AL242" s="35" t="s">
        <v>709</v>
      </c>
      <c r="AM242" s="75" t="str">
        <f t="shared" si="50"/>
        <v>-</v>
      </c>
      <c r="AN242" s="68" t="str">
        <f t="shared" si="51"/>
        <v>제</v>
      </c>
      <c r="AO242" s="88">
        <v>769</v>
      </c>
      <c r="AP242" s="88" t="s">
        <v>107</v>
      </c>
      <c r="AQ242" s="88" t="s">
        <v>98</v>
      </c>
      <c r="AR242" s="85">
        <f t="shared" si="52"/>
        <v>0</v>
      </c>
      <c r="AS242" s="75"/>
      <c r="AT242" s="76"/>
      <c r="AY242" s="75"/>
    </row>
    <row r="243" spans="1:51" s="35" customFormat="1" ht="19.5" customHeight="1">
      <c r="A243" s="92">
        <v>238</v>
      </c>
      <c r="B243" s="93" t="s">
        <v>756</v>
      </c>
      <c r="C243" s="93" t="s">
        <v>758</v>
      </c>
      <c r="D243" s="93" t="s">
        <v>759</v>
      </c>
      <c r="E243" s="93"/>
      <c r="F243" s="101"/>
      <c r="G243" s="101"/>
      <c r="H243" s="93" t="s">
        <v>831</v>
      </c>
      <c r="I243" s="93" t="s">
        <v>33</v>
      </c>
      <c r="J243" s="108">
        <v>1628</v>
      </c>
      <c r="K243" s="108">
        <v>150</v>
      </c>
      <c r="L243" s="93" t="s">
        <v>243</v>
      </c>
      <c r="M243" s="93" t="s">
        <v>183</v>
      </c>
      <c r="N243" s="93" t="s">
        <v>243</v>
      </c>
      <c r="O243" s="93" t="s">
        <v>183</v>
      </c>
      <c r="P243" s="95"/>
      <c r="Q243" s="95"/>
      <c r="R243" s="59" t="str">
        <f t="shared" si="54"/>
        <v>사유지</v>
      </c>
      <c r="S243" s="60" t="str">
        <f t="shared" si="39"/>
        <v>사유지전</v>
      </c>
      <c r="T243" s="61">
        <f>W243</f>
        <v>20500</v>
      </c>
      <c r="U243" s="119">
        <f t="shared" si="40"/>
        <v>9225000</v>
      </c>
      <c r="V243" s="75" t="str">
        <f t="shared" si="41"/>
        <v>ok</v>
      </c>
      <c r="W243" s="61">
        <v>20500</v>
      </c>
      <c r="AL243" s="35" t="s">
        <v>709</v>
      </c>
      <c r="AM243" s="75" t="str">
        <f t="shared" si="50"/>
        <v>-</v>
      </c>
      <c r="AN243" s="68" t="str">
        <f t="shared" si="51"/>
        <v>전</v>
      </c>
      <c r="AO243" s="88">
        <v>1628</v>
      </c>
      <c r="AP243" s="88" t="s">
        <v>243</v>
      </c>
      <c r="AQ243" s="88" t="s">
        <v>183</v>
      </c>
      <c r="AR243" s="85">
        <f t="shared" si="52"/>
        <v>1478</v>
      </c>
      <c r="AS243" s="75"/>
      <c r="AT243" s="76"/>
      <c r="AY243" s="75"/>
    </row>
    <row r="244" spans="1:51" s="35" customFormat="1" ht="19.5" customHeight="1">
      <c r="A244" s="92">
        <v>239</v>
      </c>
      <c r="B244" s="93" t="s">
        <v>756</v>
      </c>
      <c r="C244" s="93" t="s">
        <v>758</v>
      </c>
      <c r="D244" s="93" t="s">
        <v>759</v>
      </c>
      <c r="E244" s="93"/>
      <c r="F244" s="101"/>
      <c r="G244" s="101"/>
      <c r="H244" s="93" t="s">
        <v>450</v>
      </c>
      <c r="I244" s="93" t="s">
        <v>75</v>
      </c>
      <c r="J244" s="108">
        <v>223</v>
      </c>
      <c r="K244" s="108">
        <v>223</v>
      </c>
      <c r="L244" s="93" t="s">
        <v>107</v>
      </c>
      <c r="M244" s="93" t="s">
        <v>736</v>
      </c>
      <c r="N244" s="95"/>
      <c r="O244" s="95"/>
      <c r="P244" s="95"/>
      <c r="Q244" s="95" t="s">
        <v>849</v>
      </c>
      <c r="R244" s="59" t="str">
        <f t="shared" si="54"/>
        <v>국유지</v>
      </c>
      <c r="S244" s="60" t="str">
        <f t="shared" si="39"/>
        <v>국유지제</v>
      </c>
      <c r="T244" s="61"/>
      <c r="U244" s="119">
        <f t="shared" si="40"/>
        <v>0</v>
      </c>
      <c r="V244" s="75" t="str">
        <f t="shared" si="41"/>
        <v>ok</v>
      </c>
      <c r="W244" s="61"/>
      <c r="AL244" s="35" t="s">
        <v>709</v>
      </c>
      <c r="AM244" s="75" t="str">
        <f t="shared" si="50"/>
        <v>-</v>
      </c>
      <c r="AN244" s="68" t="str">
        <f t="shared" si="51"/>
        <v>제</v>
      </c>
      <c r="AO244" s="88">
        <v>223</v>
      </c>
      <c r="AP244" s="88" t="s">
        <v>107</v>
      </c>
      <c r="AQ244" s="88" t="s">
        <v>98</v>
      </c>
      <c r="AR244" s="85">
        <f t="shared" si="52"/>
        <v>0</v>
      </c>
      <c r="AS244" s="75"/>
      <c r="AT244" s="76"/>
      <c r="AW244" s="35" t="s">
        <v>729</v>
      </c>
      <c r="AY244" s="75"/>
    </row>
    <row r="245" spans="1:51" s="35" customFormat="1" ht="19.5" customHeight="1">
      <c r="A245" s="92">
        <v>240</v>
      </c>
      <c r="B245" s="93" t="s">
        <v>756</v>
      </c>
      <c r="C245" s="93" t="s">
        <v>758</v>
      </c>
      <c r="D245" s="93" t="s">
        <v>759</v>
      </c>
      <c r="E245" s="93"/>
      <c r="F245" s="101"/>
      <c r="G245" s="101"/>
      <c r="H245" s="93" t="s">
        <v>772</v>
      </c>
      <c r="I245" s="93" t="s">
        <v>61</v>
      </c>
      <c r="J245" s="108">
        <v>165</v>
      </c>
      <c r="K245" s="108">
        <v>117</v>
      </c>
      <c r="L245" s="93" t="s">
        <v>107</v>
      </c>
      <c r="M245" s="93" t="s">
        <v>736</v>
      </c>
      <c r="N245" s="95"/>
      <c r="O245" s="95"/>
      <c r="P245" s="95"/>
      <c r="Q245" s="95"/>
      <c r="R245" s="59" t="str">
        <f t="shared" si="54"/>
        <v>국유지</v>
      </c>
      <c r="S245" s="60" t="str">
        <f t="shared" si="39"/>
        <v>국유지천</v>
      </c>
      <c r="T245" s="61"/>
      <c r="U245" s="119">
        <f t="shared" si="40"/>
        <v>0</v>
      </c>
      <c r="V245" s="75" t="str">
        <f t="shared" si="41"/>
        <v>ok</v>
      </c>
      <c r="W245" s="61"/>
      <c r="AL245" s="35" t="s">
        <v>709</v>
      </c>
      <c r="AM245" s="75" t="str">
        <f t="shared" si="50"/>
        <v>-</v>
      </c>
      <c r="AN245" s="68" t="str">
        <f t="shared" si="51"/>
        <v>천</v>
      </c>
      <c r="AO245" s="88">
        <v>165</v>
      </c>
      <c r="AP245" s="88" t="s">
        <v>107</v>
      </c>
      <c r="AQ245" s="88" t="s">
        <v>98</v>
      </c>
      <c r="AR245" s="85">
        <f t="shared" si="52"/>
        <v>48</v>
      </c>
      <c r="AS245" s="75"/>
      <c r="AT245" s="76"/>
      <c r="AY245" s="75"/>
    </row>
    <row r="246" spans="1:51" s="35" customFormat="1" ht="19.5" customHeight="1">
      <c r="A246" s="92">
        <v>241</v>
      </c>
      <c r="B246" s="93" t="s">
        <v>756</v>
      </c>
      <c r="C246" s="93" t="s">
        <v>758</v>
      </c>
      <c r="D246" s="93" t="s">
        <v>759</v>
      </c>
      <c r="E246" s="93"/>
      <c r="F246" s="101"/>
      <c r="G246" s="101"/>
      <c r="H246" s="93" t="s">
        <v>452</v>
      </c>
      <c r="I246" s="93" t="s">
        <v>75</v>
      </c>
      <c r="J246" s="108">
        <v>354</v>
      </c>
      <c r="K246" s="108">
        <v>354</v>
      </c>
      <c r="L246" s="93" t="s">
        <v>107</v>
      </c>
      <c r="M246" s="93" t="s">
        <v>736</v>
      </c>
      <c r="N246" s="95"/>
      <c r="O246" s="95"/>
      <c r="P246" s="95"/>
      <c r="Q246" s="95" t="s">
        <v>849</v>
      </c>
      <c r="R246" s="59" t="str">
        <f t="shared" si="54"/>
        <v>국유지</v>
      </c>
      <c r="S246" s="60" t="str">
        <f t="shared" si="39"/>
        <v>국유지제</v>
      </c>
      <c r="T246" s="61"/>
      <c r="U246" s="119">
        <f t="shared" si="40"/>
        <v>0</v>
      </c>
      <c r="V246" s="75" t="str">
        <f t="shared" si="41"/>
        <v>ok</v>
      </c>
      <c r="W246" s="61"/>
      <c r="AL246" s="35" t="s">
        <v>709</v>
      </c>
      <c r="AM246" s="75" t="str">
        <f t="shared" si="50"/>
        <v>-</v>
      </c>
      <c r="AN246" s="68" t="str">
        <f t="shared" si="51"/>
        <v>제</v>
      </c>
      <c r="AO246" s="88">
        <v>354</v>
      </c>
      <c r="AP246" s="88" t="s">
        <v>107</v>
      </c>
      <c r="AQ246" s="88" t="s">
        <v>98</v>
      </c>
      <c r="AR246" s="85">
        <f t="shared" si="52"/>
        <v>0</v>
      </c>
      <c r="AS246" s="75" t="s">
        <v>722</v>
      </c>
      <c r="AT246" s="76">
        <v>346.28</v>
      </c>
      <c r="AW246" s="35" t="s">
        <v>729</v>
      </c>
      <c r="AY246" s="75"/>
    </row>
    <row r="247" spans="1:51" s="35" customFormat="1" ht="19.5" customHeight="1">
      <c r="A247" s="92">
        <v>242</v>
      </c>
      <c r="B247" s="93" t="s">
        <v>756</v>
      </c>
      <c r="C247" s="93" t="s">
        <v>758</v>
      </c>
      <c r="D247" s="93" t="s">
        <v>759</v>
      </c>
      <c r="E247" s="93"/>
      <c r="F247" s="101"/>
      <c r="G247" s="101"/>
      <c r="H247" s="93" t="s">
        <v>773</v>
      </c>
      <c r="I247" s="93" t="s">
        <v>58</v>
      </c>
      <c r="J247" s="108">
        <v>536</v>
      </c>
      <c r="K247" s="108">
        <v>120</v>
      </c>
      <c r="L247" s="93" t="s">
        <v>107</v>
      </c>
      <c r="M247" s="93" t="s">
        <v>736</v>
      </c>
      <c r="N247" s="95"/>
      <c r="O247" s="95"/>
      <c r="P247" s="95"/>
      <c r="Q247" s="95"/>
      <c r="R247" s="59" t="str">
        <f t="shared" si="54"/>
        <v>국유지</v>
      </c>
      <c r="S247" s="60" t="str">
        <f t="shared" si="39"/>
        <v>국유지도</v>
      </c>
      <c r="T247" s="61"/>
      <c r="U247" s="119">
        <f t="shared" si="40"/>
        <v>0</v>
      </c>
      <c r="V247" s="75" t="str">
        <f t="shared" si="41"/>
        <v>ok</v>
      </c>
      <c r="W247" s="61"/>
      <c r="AL247" s="35" t="s">
        <v>709</v>
      </c>
      <c r="AM247" s="75" t="str">
        <f t="shared" si="50"/>
        <v>-</v>
      </c>
      <c r="AN247" s="68" t="str">
        <f t="shared" si="51"/>
        <v>도</v>
      </c>
      <c r="AO247" s="88">
        <v>536</v>
      </c>
      <c r="AP247" s="88" t="s">
        <v>107</v>
      </c>
      <c r="AQ247" s="88" t="s">
        <v>98</v>
      </c>
      <c r="AR247" s="85">
        <f t="shared" si="52"/>
        <v>416</v>
      </c>
      <c r="AS247" s="75"/>
      <c r="AT247" s="76"/>
      <c r="AY247" s="75"/>
    </row>
    <row r="248" spans="1:51" s="35" customFormat="1" ht="19.5" customHeight="1">
      <c r="A248" s="92">
        <v>243</v>
      </c>
      <c r="B248" s="93" t="s">
        <v>756</v>
      </c>
      <c r="C248" s="93" t="s">
        <v>758</v>
      </c>
      <c r="D248" s="93" t="s">
        <v>709</v>
      </c>
      <c r="E248" s="93" t="s">
        <v>850</v>
      </c>
      <c r="F248" s="101"/>
      <c r="G248" s="101"/>
      <c r="H248" s="93" t="s">
        <v>853</v>
      </c>
      <c r="I248" s="93" t="s">
        <v>851</v>
      </c>
      <c r="J248" s="108">
        <v>69235</v>
      </c>
      <c r="K248" s="108">
        <v>5</v>
      </c>
      <c r="L248" s="93" t="s">
        <v>891</v>
      </c>
      <c r="M248" s="93" t="s">
        <v>892</v>
      </c>
      <c r="N248" s="93" t="s">
        <v>891</v>
      </c>
      <c r="O248" s="93" t="s">
        <v>892</v>
      </c>
      <c r="P248" s="95"/>
      <c r="Q248" s="95" t="s">
        <v>1150</v>
      </c>
      <c r="R248" s="59" t="str">
        <f t="shared" si="54"/>
        <v>사유지</v>
      </c>
      <c r="S248" s="60" t="str">
        <f t="shared" si="39"/>
        <v>사유지임</v>
      </c>
      <c r="T248" s="61">
        <f t="shared" ref="T248:T250" si="57">W248</f>
        <v>1590</v>
      </c>
      <c r="U248" s="119">
        <f t="shared" si="40"/>
        <v>23850</v>
      </c>
      <c r="V248" s="75" t="str">
        <f t="shared" si="41"/>
        <v>ok</v>
      </c>
      <c r="W248" s="61">
        <v>1590</v>
      </c>
      <c r="AL248" s="35" t="s">
        <v>893</v>
      </c>
      <c r="AM248" s="75" t="str">
        <f t="shared" si="50"/>
        <v>산-</v>
      </c>
      <c r="AN248" s="68"/>
      <c r="AO248" s="88"/>
      <c r="AP248" s="88"/>
      <c r="AQ248" s="88"/>
      <c r="AR248" s="85">
        <f t="shared" si="52"/>
        <v>69230</v>
      </c>
      <c r="AS248" s="75"/>
      <c r="AT248" s="76"/>
      <c r="AY248" s="75"/>
    </row>
    <row r="249" spans="1:51" s="35" customFormat="1" ht="19.5" customHeight="1">
      <c r="A249" s="92">
        <v>244</v>
      </c>
      <c r="B249" s="93" t="s">
        <v>756</v>
      </c>
      <c r="C249" s="93" t="s">
        <v>758</v>
      </c>
      <c r="D249" s="93" t="s">
        <v>759</v>
      </c>
      <c r="E249" s="93" t="s">
        <v>74</v>
      </c>
      <c r="F249" s="101"/>
      <c r="G249" s="101"/>
      <c r="H249" s="93" t="s">
        <v>454</v>
      </c>
      <c r="I249" s="93" t="s">
        <v>75</v>
      </c>
      <c r="J249" s="108">
        <v>425</v>
      </c>
      <c r="K249" s="108">
        <v>148</v>
      </c>
      <c r="L249" s="93">
        <v>827</v>
      </c>
      <c r="M249" s="93" t="s">
        <v>184</v>
      </c>
      <c r="N249" s="93">
        <v>827</v>
      </c>
      <c r="O249" s="93" t="s">
        <v>184</v>
      </c>
      <c r="P249" s="95"/>
      <c r="Q249" s="95" t="s">
        <v>1150</v>
      </c>
      <c r="R249" s="59" t="str">
        <f t="shared" si="54"/>
        <v>사유지</v>
      </c>
      <c r="S249" s="60" t="str">
        <f t="shared" si="39"/>
        <v>사유지제</v>
      </c>
      <c r="T249" s="61">
        <f t="shared" si="57"/>
        <v>561</v>
      </c>
      <c r="U249" s="119">
        <f t="shared" si="40"/>
        <v>249084</v>
      </c>
      <c r="V249" s="75" t="str">
        <f t="shared" si="41"/>
        <v>ok</v>
      </c>
      <c r="W249" s="61">
        <v>561</v>
      </c>
      <c r="AL249" s="35" t="s">
        <v>709</v>
      </c>
      <c r="AM249" s="75" t="str">
        <f t="shared" si="50"/>
        <v>산-</v>
      </c>
      <c r="AN249" s="68" t="str">
        <f t="shared" ref="AN249:AN280" si="58">I249</f>
        <v>제</v>
      </c>
      <c r="AO249" s="88">
        <v>425</v>
      </c>
      <c r="AP249" s="88">
        <v>827</v>
      </c>
      <c r="AQ249" s="88" t="s">
        <v>184</v>
      </c>
      <c r="AR249" s="85">
        <f t="shared" si="52"/>
        <v>277</v>
      </c>
      <c r="AS249" s="75"/>
      <c r="AT249" s="76"/>
      <c r="AY249" s="75"/>
    </row>
    <row r="250" spans="1:51" s="35" customFormat="1" ht="19.5" customHeight="1">
      <c r="A250" s="92">
        <v>245</v>
      </c>
      <c r="B250" s="93" t="s">
        <v>756</v>
      </c>
      <c r="C250" s="93" t="s">
        <v>758</v>
      </c>
      <c r="D250" s="93" t="s">
        <v>759</v>
      </c>
      <c r="E250" s="93"/>
      <c r="F250" s="101"/>
      <c r="G250" s="101"/>
      <c r="H250" s="93" t="s">
        <v>455</v>
      </c>
      <c r="I250" s="93" t="s">
        <v>75</v>
      </c>
      <c r="J250" s="108">
        <v>245</v>
      </c>
      <c r="K250" s="108">
        <v>83</v>
      </c>
      <c r="L250" s="93" t="s">
        <v>244</v>
      </c>
      <c r="M250" s="93" t="s">
        <v>185</v>
      </c>
      <c r="N250" s="93" t="s">
        <v>244</v>
      </c>
      <c r="O250" s="93" t="s">
        <v>185</v>
      </c>
      <c r="P250" s="95"/>
      <c r="Q250" s="95"/>
      <c r="R250" s="59" t="str">
        <f t="shared" si="54"/>
        <v>사유지</v>
      </c>
      <c r="S250" s="60" t="str">
        <f t="shared" si="39"/>
        <v>사유지제</v>
      </c>
      <c r="T250" s="61">
        <f t="shared" si="57"/>
        <v>8250</v>
      </c>
      <c r="U250" s="119">
        <f t="shared" si="40"/>
        <v>2054250</v>
      </c>
      <c r="V250" s="75" t="str">
        <f t="shared" si="41"/>
        <v>ok</v>
      </c>
      <c r="W250" s="61">
        <v>8250</v>
      </c>
      <c r="AL250" s="35" t="s">
        <v>709</v>
      </c>
      <c r="AM250" s="75" t="str">
        <f t="shared" si="50"/>
        <v>-</v>
      </c>
      <c r="AN250" s="68" t="str">
        <f t="shared" si="58"/>
        <v>제</v>
      </c>
      <c r="AO250" s="88">
        <v>245</v>
      </c>
      <c r="AP250" s="88" t="s">
        <v>244</v>
      </c>
      <c r="AQ250" s="88" t="s">
        <v>185</v>
      </c>
      <c r="AR250" s="85">
        <f t="shared" si="52"/>
        <v>162</v>
      </c>
      <c r="AS250" s="75"/>
      <c r="AT250" s="76"/>
      <c r="AY250" s="75"/>
    </row>
    <row r="251" spans="1:51" s="35" customFormat="1" ht="19.5" customHeight="1">
      <c r="A251" s="92">
        <v>246</v>
      </c>
      <c r="B251" s="93" t="s">
        <v>756</v>
      </c>
      <c r="C251" s="93" t="s">
        <v>758</v>
      </c>
      <c r="D251" s="93" t="s">
        <v>759</v>
      </c>
      <c r="E251" s="93"/>
      <c r="F251" s="101"/>
      <c r="G251" s="101"/>
      <c r="H251" s="93" t="s">
        <v>774</v>
      </c>
      <c r="I251" s="93" t="s">
        <v>61</v>
      </c>
      <c r="J251" s="108">
        <v>310</v>
      </c>
      <c r="K251" s="108">
        <v>147</v>
      </c>
      <c r="L251" s="93" t="s">
        <v>107</v>
      </c>
      <c r="M251" s="93" t="s">
        <v>736</v>
      </c>
      <c r="N251" s="95"/>
      <c r="O251" s="95"/>
      <c r="P251" s="95"/>
      <c r="Q251" s="95"/>
      <c r="R251" s="59" t="str">
        <f t="shared" si="54"/>
        <v>국유지</v>
      </c>
      <c r="S251" s="60" t="str">
        <f t="shared" si="39"/>
        <v>국유지천</v>
      </c>
      <c r="T251" s="61"/>
      <c r="U251" s="119">
        <f t="shared" si="40"/>
        <v>0</v>
      </c>
      <c r="V251" s="75" t="str">
        <f t="shared" si="41"/>
        <v>ok</v>
      </c>
      <c r="W251" s="61"/>
      <c r="AL251" s="35" t="s">
        <v>709</v>
      </c>
      <c r="AM251" s="75" t="str">
        <f t="shared" si="50"/>
        <v>-</v>
      </c>
      <c r="AN251" s="68" t="str">
        <f t="shared" si="58"/>
        <v>천</v>
      </c>
      <c r="AO251" s="88">
        <v>310</v>
      </c>
      <c r="AP251" s="88" t="s">
        <v>107</v>
      </c>
      <c r="AQ251" s="88" t="s">
        <v>98</v>
      </c>
      <c r="AR251" s="85">
        <f t="shared" si="52"/>
        <v>163</v>
      </c>
      <c r="AS251" s="75"/>
      <c r="AT251" s="76"/>
      <c r="AY251" s="75"/>
    </row>
    <row r="252" spans="1:51" s="35" customFormat="1" ht="19.5" customHeight="1">
      <c r="A252" s="92">
        <v>247</v>
      </c>
      <c r="B252" s="93" t="s">
        <v>756</v>
      </c>
      <c r="C252" s="93" t="s">
        <v>758</v>
      </c>
      <c r="D252" s="93" t="s">
        <v>759</v>
      </c>
      <c r="E252" s="93" t="s">
        <v>74</v>
      </c>
      <c r="F252" s="101"/>
      <c r="G252" s="101"/>
      <c r="H252" s="93" t="s">
        <v>457</v>
      </c>
      <c r="I252" s="93" t="s">
        <v>62</v>
      </c>
      <c r="J252" s="108">
        <v>19636</v>
      </c>
      <c r="K252" s="108">
        <v>188</v>
      </c>
      <c r="L252" s="93">
        <v>827</v>
      </c>
      <c r="M252" s="93" t="s">
        <v>184</v>
      </c>
      <c r="N252" s="93">
        <v>827</v>
      </c>
      <c r="O252" s="93" t="s">
        <v>184</v>
      </c>
      <c r="P252" s="95"/>
      <c r="Q252" s="95" t="s">
        <v>1150</v>
      </c>
      <c r="R252" s="59" t="str">
        <f t="shared" si="54"/>
        <v>사유지</v>
      </c>
      <c r="S252" s="60" t="str">
        <f t="shared" si="39"/>
        <v>사유지임</v>
      </c>
      <c r="T252" s="61">
        <f t="shared" ref="T252:T254" si="59">W252</f>
        <v>1850</v>
      </c>
      <c r="U252" s="119">
        <f t="shared" si="40"/>
        <v>1043400</v>
      </c>
      <c r="V252" s="75" t="str">
        <f t="shared" si="41"/>
        <v>ok</v>
      </c>
      <c r="W252" s="61">
        <v>1850</v>
      </c>
      <c r="AL252" s="35" t="s">
        <v>709</v>
      </c>
      <c r="AM252" s="75" t="str">
        <f t="shared" si="50"/>
        <v>산-</v>
      </c>
      <c r="AN252" s="68" t="str">
        <f t="shared" si="58"/>
        <v>임</v>
      </c>
      <c r="AO252" s="88">
        <v>19636</v>
      </c>
      <c r="AP252" s="88">
        <v>827</v>
      </c>
      <c r="AQ252" s="88" t="s">
        <v>184</v>
      </c>
      <c r="AR252" s="85">
        <f t="shared" si="52"/>
        <v>19448</v>
      </c>
      <c r="AS252" s="75"/>
      <c r="AT252" s="76"/>
      <c r="AY252" s="75"/>
    </row>
    <row r="253" spans="1:51" s="35" customFormat="1" ht="19.5" customHeight="1">
      <c r="A253" s="92">
        <v>248</v>
      </c>
      <c r="B253" s="93" t="s">
        <v>756</v>
      </c>
      <c r="C253" s="93" t="s">
        <v>758</v>
      </c>
      <c r="D253" s="93" t="s">
        <v>759</v>
      </c>
      <c r="E253" s="93"/>
      <c r="F253" s="101"/>
      <c r="G253" s="101"/>
      <c r="H253" s="93" t="s">
        <v>458</v>
      </c>
      <c r="I253" s="93" t="s">
        <v>29</v>
      </c>
      <c r="J253" s="108">
        <v>911</v>
      </c>
      <c r="K253" s="108">
        <v>347</v>
      </c>
      <c r="L253" s="93">
        <v>1009</v>
      </c>
      <c r="M253" s="93" t="s">
        <v>186</v>
      </c>
      <c r="N253" s="95" t="s">
        <v>1115</v>
      </c>
      <c r="O253" s="93" t="s">
        <v>186</v>
      </c>
      <c r="P253" s="95"/>
      <c r="Q253" s="95"/>
      <c r="R253" s="59" t="str">
        <f t="shared" si="54"/>
        <v>사유지</v>
      </c>
      <c r="S253" s="60" t="str">
        <f t="shared" si="39"/>
        <v>사유지답</v>
      </c>
      <c r="T253" s="61">
        <f t="shared" si="59"/>
        <v>18000</v>
      </c>
      <c r="U253" s="119">
        <f t="shared" si="40"/>
        <v>18738000</v>
      </c>
      <c r="V253" s="75" t="str">
        <f t="shared" si="41"/>
        <v>ok</v>
      </c>
      <c r="W253" s="61">
        <v>18000</v>
      </c>
      <c r="AL253" s="35" t="s">
        <v>709</v>
      </c>
      <c r="AM253" s="75" t="str">
        <f t="shared" ref="AM253:AM284" si="60">E253&amp;F253&amp;$AM$2&amp;G253</f>
        <v>-</v>
      </c>
      <c r="AN253" s="68" t="str">
        <f t="shared" si="58"/>
        <v>답</v>
      </c>
      <c r="AO253" s="88">
        <v>911</v>
      </c>
      <c r="AP253" s="88">
        <v>1009</v>
      </c>
      <c r="AQ253" s="88" t="s">
        <v>186</v>
      </c>
      <c r="AR253" s="85">
        <f t="shared" ref="AR253:AR275" si="61">J253-K253</f>
        <v>564</v>
      </c>
      <c r="AS253" s="75"/>
      <c r="AT253" s="76"/>
      <c r="AY253" s="75"/>
    </row>
    <row r="254" spans="1:51" s="35" customFormat="1" ht="19.5" customHeight="1">
      <c r="A254" s="92">
        <v>249</v>
      </c>
      <c r="B254" s="93" t="s">
        <v>756</v>
      </c>
      <c r="C254" s="93" t="s">
        <v>758</v>
      </c>
      <c r="D254" s="93" t="s">
        <v>759</v>
      </c>
      <c r="E254" s="93"/>
      <c r="F254" s="101"/>
      <c r="G254" s="101"/>
      <c r="H254" s="93" t="s">
        <v>459</v>
      </c>
      <c r="I254" s="93" t="s">
        <v>75</v>
      </c>
      <c r="J254" s="108">
        <v>29</v>
      </c>
      <c r="K254" s="108">
        <v>29</v>
      </c>
      <c r="L254" s="93">
        <v>1009</v>
      </c>
      <c r="M254" s="93" t="s">
        <v>187</v>
      </c>
      <c r="N254" s="95" t="s">
        <v>1116</v>
      </c>
      <c r="O254" s="93" t="s">
        <v>187</v>
      </c>
      <c r="P254" s="95"/>
      <c r="Q254" s="95" t="s">
        <v>849</v>
      </c>
      <c r="R254" s="59" t="str">
        <f t="shared" si="54"/>
        <v>사유지</v>
      </c>
      <c r="S254" s="60" t="str">
        <f t="shared" si="39"/>
        <v>사유지제</v>
      </c>
      <c r="T254" s="61">
        <f t="shared" si="59"/>
        <v>5940</v>
      </c>
      <c r="U254" s="119">
        <f t="shared" si="40"/>
        <v>516780</v>
      </c>
      <c r="V254" s="75" t="str">
        <f t="shared" si="41"/>
        <v>ok</v>
      </c>
      <c r="W254" s="61">
        <v>5940</v>
      </c>
      <c r="AL254" s="35" t="s">
        <v>709</v>
      </c>
      <c r="AM254" s="75" t="str">
        <f t="shared" si="60"/>
        <v>-</v>
      </c>
      <c r="AN254" s="68" t="str">
        <f t="shared" si="58"/>
        <v>제</v>
      </c>
      <c r="AO254" s="88">
        <v>29</v>
      </c>
      <c r="AP254" s="88">
        <v>1009</v>
      </c>
      <c r="AQ254" s="88" t="s">
        <v>187</v>
      </c>
      <c r="AR254" s="85">
        <f t="shared" si="61"/>
        <v>0</v>
      </c>
      <c r="AS254" s="75"/>
      <c r="AT254" s="76"/>
      <c r="AY254" s="75"/>
    </row>
    <row r="255" spans="1:51" s="35" customFormat="1" ht="19.5" customHeight="1">
      <c r="A255" s="92">
        <v>250</v>
      </c>
      <c r="B255" s="93" t="s">
        <v>756</v>
      </c>
      <c r="C255" s="93" t="s">
        <v>758</v>
      </c>
      <c r="D255" s="93" t="s">
        <v>759</v>
      </c>
      <c r="E255" s="93"/>
      <c r="F255" s="101"/>
      <c r="G255" s="101"/>
      <c r="H255" s="93" t="s">
        <v>460</v>
      </c>
      <c r="I255" s="93" t="s">
        <v>61</v>
      </c>
      <c r="J255" s="108">
        <v>97</v>
      </c>
      <c r="K255" s="108">
        <v>97</v>
      </c>
      <c r="L255" s="93" t="s">
        <v>107</v>
      </c>
      <c r="M255" s="93" t="s">
        <v>736</v>
      </c>
      <c r="N255" s="95"/>
      <c r="O255" s="95"/>
      <c r="P255" s="95"/>
      <c r="Q255" s="95" t="s">
        <v>849</v>
      </c>
      <c r="R255" s="59" t="str">
        <f t="shared" si="54"/>
        <v>국유지</v>
      </c>
      <c r="S255" s="60" t="str">
        <f t="shared" si="39"/>
        <v>국유지천</v>
      </c>
      <c r="T255" s="61"/>
      <c r="U255" s="119">
        <f t="shared" si="40"/>
        <v>0</v>
      </c>
      <c r="V255" s="75" t="str">
        <f t="shared" si="41"/>
        <v>ok</v>
      </c>
      <c r="W255" s="61"/>
      <c r="AL255" s="35" t="s">
        <v>709</v>
      </c>
      <c r="AM255" s="75" t="str">
        <f t="shared" si="60"/>
        <v>-</v>
      </c>
      <c r="AN255" s="68" t="str">
        <f t="shared" si="58"/>
        <v>천</v>
      </c>
      <c r="AO255" s="88">
        <v>97</v>
      </c>
      <c r="AP255" s="88" t="s">
        <v>107</v>
      </c>
      <c r="AQ255" s="88" t="s">
        <v>98</v>
      </c>
      <c r="AR255" s="85">
        <f t="shared" si="61"/>
        <v>0</v>
      </c>
      <c r="AS255" s="75"/>
      <c r="AT255" s="76"/>
      <c r="AY255" s="75"/>
    </row>
    <row r="256" spans="1:51" s="35" customFormat="1" ht="19.5" customHeight="1">
      <c r="A256" s="92">
        <v>251</v>
      </c>
      <c r="B256" s="93" t="s">
        <v>756</v>
      </c>
      <c r="C256" s="93" t="s">
        <v>758</v>
      </c>
      <c r="D256" s="93" t="s">
        <v>759</v>
      </c>
      <c r="E256" s="93"/>
      <c r="F256" s="101"/>
      <c r="G256" s="101"/>
      <c r="H256" s="93" t="s">
        <v>775</v>
      </c>
      <c r="I256" s="93" t="s">
        <v>57</v>
      </c>
      <c r="J256" s="108">
        <v>2381</v>
      </c>
      <c r="K256" s="108">
        <v>127</v>
      </c>
      <c r="L256" s="93" t="s">
        <v>107</v>
      </c>
      <c r="M256" s="93" t="s">
        <v>744</v>
      </c>
      <c r="N256" s="95"/>
      <c r="O256" s="95"/>
      <c r="P256" s="95"/>
      <c r="Q256" s="95"/>
      <c r="R256" s="59" t="str">
        <f t="shared" si="54"/>
        <v>국유지</v>
      </c>
      <c r="S256" s="60" t="str">
        <f t="shared" si="39"/>
        <v>국유지구</v>
      </c>
      <c r="T256" s="61"/>
      <c r="U256" s="119">
        <f t="shared" si="40"/>
        <v>0</v>
      </c>
      <c r="V256" s="75" t="str">
        <f t="shared" si="41"/>
        <v>ok</v>
      </c>
      <c r="W256" s="61"/>
      <c r="AL256" s="35" t="s">
        <v>709</v>
      </c>
      <c r="AM256" s="75" t="str">
        <f t="shared" si="60"/>
        <v>-</v>
      </c>
      <c r="AN256" s="68" t="str">
        <f t="shared" si="58"/>
        <v>구</v>
      </c>
      <c r="AO256" s="88">
        <v>2381</v>
      </c>
      <c r="AP256" s="88" t="s">
        <v>107</v>
      </c>
      <c r="AQ256" s="88" t="s">
        <v>188</v>
      </c>
      <c r="AR256" s="85">
        <f t="shared" si="61"/>
        <v>2254</v>
      </c>
      <c r="AS256" s="75"/>
      <c r="AT256" s="76"/>
      <c r="AY256" s="75"/>
    </row>
    <row r="257" spans="1:51" s="35" customFormat="1" ht="19.5" customHeight="1">
      <c r="A257" s="92">
        <v>252</v>
      </c>
      <c r="B257" s="93" t="s">
        <v>756</v>
      </c>
      <c r="C257" s="93" t="s">
        <v>758</v>
      </c>
      <c r="D257" s="93" t="s">
        <v>759</v>
      </c>
      <c r="E257" s="93"/>
      <c r="F257" s="101"/>
      <c r="G257" s="101"/>
      <c r="H257" s="93" t="s">
        <v>776</v>
      </c>
      <c r="I257" s="93" t="s">
        <v>58</v>
      </c>
      <c r="J257" s="108">
        <v>3603</v>
      </c>
      <c r="K257" s="108">
        <v>471</v>
      </c>
      <c r="L257" s="93" t="s">
        <v>107</v>
      </c>
      <c r="M257" s="93" t="s">
        <v>744</v>
      </c>
      <c r="N257" s="95"/>
      <c r="O257" s="95"/>
      <c r="P257" s="95"/>
      <c r="Q257" s="95"/>
      <c r="R257" s="59" t="str">
        <f t="shared" si="54"/>
        <v>국유지</v>
      </c>
      <c r="S257" s="60" t="str">
        <f t="shared" si="39"/>
        <v>국유지도</v>
      </c>
      <c r="T257" s="61"/>
      <c r="U257" s="119">
        <f t="shared" si="40"/>
        <v>0</v>
      </c>
      <c r="V257" s="75" t="str">
        <f t="shared" si="41"/>
        <v>ok</v>
      </c>
      <c r="W257" s="61"/>
      <c r="AL257" s="35" t="s">
        <v>709</v>
      </c>
      <c r="AM257" s="75" t="str">
        <f t="shared" si="60"/>
        <v>-</v>
      </c>
      <c r="AN257" s="68" t="str">
        <f t="shared" si="58"/>
        <v>도</v>
      </c>
      <c r="AO257" s="88">
        <v>3603</v>
      </c>
      <c r="AP257" s="88" t="s">
        <v>107</v>
      </c>
      <c r="AQ257" s="88" t="s">
        <v>188</v>
      </c>
      <c r="AR257" s="85">
        <f t="shared" si="61"/>
        <v>3132</v>
      </c>
      <c r="AS257" s="75"/>
      <c r="AT257" s="76"/>
      <c r="AY257" s="75"/>
    </row>
    <row r="258" spans="1:51" s="35" customFormat="1" ht="19.5" customHeight="1">
      <c r="A258" s="92">
        <v>253</v>
      </c>
      <c r="B258" s="93" t="s">
        <v>756</v>
      </c>
      <c r="C258" s="93" t="s">
        <v>758</v>
      </c>
      <c r="D258" s="93" t="s">
        <v>759</v>
      </c>
      <c r="E258" s="93"/>
      <c r="F258" s="101"/>
      <c r="G258" s="101"/>
      <c r="H258" s="93" t="s">
        <v>846</v>
      </c>
      <c r="I258" s="93" t="s">
        <v>29</v>
      </c>
      <c r="J258" s="108">
        <v>2783</v>
      </c>
      <c r="K258" s="108">
        <v>24</v>
      </c>
      <c r="L258" s="95" t="s">
        <v>750</v>
      </c>
      <c r="M258" s="93" t="s">
        <v>749</v>
      </c>
      <c r="N258" s="95" t="s">
        <v>750</v>
      </c>
      <c r="O258" s="93" t="s">
        <v>749</v>
      </c>
      <c r="P258" s="95" t="s">
        <v>1113</v>
      </c>
      <c r="Q258" s="95"/>
      <c r="R258" s="59" t="str">
        <f t="shared" si="54"/>
        <v>사유지</v>
      </c>
      <c r="S258" s="60" t="str">
        <f t="shared" si="39"/>
        <v>사유지답</v>
      </c>
      <c r="T258" s="61">
        <f>W258</f>
        <v>21200</v>
      </c>
      <c r="U258" s="119">
        <f t="shared" si="40"/>
        <v>1526400</v>
      </c>
      <c r="V258" s="75" t="str">
        <f t="shared" si="41"/>
        <v>ok</v>
      </c>
      <c r="W258" s="61">
        <v>21200</v>
      </c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35" t="str">
        <f t="shared" si="60"/>
        <v>-</v>
      </c>
      <c r="AN258" s="63" t="str">
        <f t="shared" si="58"/>
        <v>답</v>
      </c>
      <c r="AQ258" s="90"/>
      <c r="AR258" s="85">
        <f t="shared" si="61"/>
        <v>2759</v>
      </c>
      <c r="AY258" s="75"/>
    </row>
    <row r="259" spans="1:51" s="35" customFormat="1" ht="19.5" customHeight="1">
      <c r="A259" s="92">
        <v>254</v>
      </c>
      <c r="B259" s="93" t="s">
        <v>756</v>
      </c>
      <c r="C259" s="93" t="s">
        <v>758</v>
      </c>
      <c r="D259" s="93" t="s">
        <v>759</v>
      </c>
      <c r="E259" s="93"/>
      <c r="F259" s="101"/>
      <c r="G259" s="101"/>
      <c r="H259" s="93" t="s">
        <v>463</v>
      </c>
      <c r="I259" s="93" t="s">
        <v>57</v>
      </c>
      <c r="J259" s="108">
        <v>1107</v>
      </c>
      <c r="K259" s="108">
        <v>44</v>
      </c>
      <c r="L259" s="93" t="s">
        <v>107</v>
      </c>
      <c r="M259" s="93" t="s">
        <v>744</v>
      </c>
      <c r="N259" s="95"/>
      <c r="O259" s="95"/>
      <c r="P259" s="95"/>
      <c r="Q259" s="95"/>
      <c r="R259" s="59" t="str">
        <f t="shared" si="54"/>
        <v>국유지</v>
      </c>
      <c r="S259" s="60" t="str">
        <f t="shared" si="39"/>
        <v>국유지구</v>
      </c>
      <c r="T259" s="61"/>
      <c r="U259" s="119">
        <f t="shared" si="40"/>
        <v>0</v>
      </c>
      <c r="V259" s="75" t="str">
        <f t="shared" si="41"/>
        <v>ok</v>
      </c>
      <c r="W259" s="61"/>
      <c r="AL259" s="35" t="s">
        <v>709</v>
      </c>
      <c r="AM259" s="75" t="str">
        <f t="shared" si="60"/>
        <v>-</v>
      </c>
      <c r="AN259" s="68" t="str">
        <f t="shared" si="58"/>
        <v>구</v>
      </c>
      <c r="AO259" s="88">
        <v>1107</v>
      </c>
      <c r="AP259" s="88" t="s">
        <v>107</v>
      </c>
      <c r="AQ259" s="88" t="s">
        <v>188</v>
      </c>
      <c r="AR259" s="85">
        <f t="shared" si="61"/>
        <v>1063</v>
      </c>
      <c r="AS259" s="75"/>
      <c r="AT259" s="76"/>
      <c r="AY259" s="75"/>
    </row>
    <row r="260" spans="1:51" s="35" customFormat="1" ht="19.5" customHeight="1">
      <c r="A260" s="92">
        <v>255</v>
      </c>
      <c r="B260" s="93" t="s">
        <v>756</v>
      </c>
      <c r="C260" s="93" t="s">
        <v>758</v>
      </c>
      <c r="D260" s="93" t="s">
        <v>759</v>
      </c>
      <c r="E260" s="93"/>
      <c r="F260" s="101"/>
      <c r="G260" s="101"/>
      <c r="H260" s="93" t="s">
        <v>464</v>
      </c>
      <c r="I260" s="93" t="s">
        <v>58</v>
      </c>
      <c r="J260" s="108">
        <v>3</v>
      </c>
      <c r="K260" s="108">
        <v>3</v>
      </c>
      <c r="L260" s="93" t="s">
        <v>107</v>
      </c>
      <c r="M260" s="93" t="s">
        <v>744</v>
      </c>
      <c r="N260" s="95"/>
      <c r="O260" s="95"/>
      <c r="P260" s="95"/>
      <c r="Q260" s="95" t="s">
        <v>849</v>
      </c>
      <c r="R260" s="59" t="str">
        <f t="shared" si="54"/>
        <v>국유지</v>
      </c>
      <c r="S260" s="60" t="str">
        <f t="shared" si="39"/>
        <v>국유지도</v>
      </c>
      <c r="T260" s="61"/>
      <c r="U260" s="119">
        <f t="shared" si="40"/>
        <v>0</v>
      </c>
      <c r="V260" s="75" t="str">
        <f t="shared" si="41"/>
        <v>ok</v>
      </c>
      <c r="W260" s="61"/>
      <c r="AL260" s="35" t="s">
        <v>709</v>
      </c>
      <c r="AM260" s="75" t="str">
        <f t="shared" si="60"/>
        <v>-</v>
      </c>
      <c r="AN260" s="68" t="str">
        <f t="shared" si="58"/>
        <v>도</v>
      </c>
      <c r="AO260" s="88">
        <v>3</v>
      </c>
      <c r="AP260" s="88" t="s">
        <v>107</v>
      </c>
      <c r="AQ260" s="88" t="s">
        <v>188</v>
      </c>
      <c r="AR260" s="85">
        <f t="shared" si="61"/>
        <v>0</v>
      </c>
      <c r="AS260" s="75" t="s">
        <v>712</v>
      </c>
      <c r="AT260" s="76">
        <v>2.2000000000000002</v>
      </c>
      <c r="AW260" s="35" t="s">
        <v>729</v>
      </c>
      <c r="AY260" s="75"/>
    </row>
    <row r="261" spans="1:51" s="35" customFormat="1" ht="19.5" customHeight="1">
      <c r="A261" s="92">
        <v>256</v>
      </c>
      <c r="B261" s="93" t="s">
        <v>756</v>
      </c>
      <c r="C261" s="93" t="s">
        <v>758</v>
      </c>
      <c r="D261" s="93" t="s">
        <v>759</v>
      </c>
      <c r="E261" s="93"/>
      <c r="F261" s="101"/>
      <c r="G261" s="101"/>
      <c r="H261" s="93" t="s">
        <v>777</v>
      </c>
      <c r="I261" s="93" t="s">
        <v>29</v>
      </c>
      <c r="J261" s="108">
        <v>150</v>
      </c>
      <c r="K261" s="108">
        <v>150</v>
      </c>
      <c r="L261" s="93" t="s">
        <v>107</v>
      </c>
      <c r="M261" s="93" t="s">
        <v>914</v>
      </c>
      <c r="N261" s="95"/>
      <c r="O261" s="95"/>
      <c r="P261" s="95"/>
      <c r="Q261" s="95" t="s">
        <v>849</v>
      </c>
      <c r="R261" s="59" t="s">
        <v>746</v>
      </c>
      <c r="S261" s="60" t="str">
        <f t="shared" si="39"/>
        <v>국유지답</v>
      </c>
      <c r="T261" s="61"/>
      <c r="U261" s="119">
        <f t="shared" si="40"/>
        <v>0</v>
      </c>
      <c r="V261" s="75" t="str">
        <f t="shared" si="41"/>
        <v>ok</v>
      </c>
      <c r="W261" s="61"/>
      <c r="AL261" s="35" t="s">
        <v>709</v>
      </c>
      <c r="AM261" s="75" t="str">
        <f t="shared" si="60"/>
        <v>-</v>
      </c>
      <c r="AN261" s="68" t="str">
        <f t="shared" si="58"/>
        <v>답</v>
      </c>
      <c r="AO261" s="88">
        <v>150</v>
      </c>
      <c r="AP261" s="88" t="s">
        <v>107</v>
      </c>
      <c r="AQ261" s="88" t="s">
        <v>121</v>
      </c>
      <c r="AR261" s="85">
        <f t="shared" si="61"/>
        <v>0</v>
      </c>
      <c r="AS261" s="75"/>
      <c r="AT261" s="76"/>
      <c r="AY261" s="75"/>
    </row>
    <row r="262" spans="1:51" s="35" customFormat="1" ht="19.5" customHeight="1">
      <c r="A262" s="92">
        <v>257</v>
      </c>
      <c r="B262" s="93" t="s">
        <v>756</v>
      </c>
      <c r="C262" s="93" t="s">
        <v>758</v>
      </c>
      <c r="D262" s="93" t="s">
        <v>759</v>
      </c>
      <c r="E262" s="93"/>
      <c r="F262" s="101"/>
      <c r="G262" s="101"/>
      <c r="H262" s="93" t="s">
        <v>466</v>
      </c>
      <c r="I262" s="93" t="s">
        <v>29</v>
      </c>
      <c r="J262" s="108">
        <v>45</v>
      </c>
      <c r="K262" s="108">
        <v>45</v>
      </c>
      <c r="L262" s="93" t="s">
        <v>107</v>
      </c>
      <c r="M262" s="93" t="s">
        <v>736</v>
      </c>
      <c r="N262" s="95"/>
      <c r="O262" s="95"/>
      <c r="P262" s="95"/>
      <c r="Q262" s="95" t="s">
        <v>849</v>
      </c>
      <c r="R262" s="59" t="str">
        <f>IF(LEFT(M262,1)="국", "국유지", "사유지")</f>
        <v>국유지</v>
      </c>
      <c r="S262" s="60" t="str">
        <f t="shared" ref="S262:S325" si="62">R262&amp;I262</f>
        <v>국유지답</v>
      </c>
      <c r="T262" s="61"/>
      <c r="U262" s="119">
        <f t="shared" ref="U262:U320" si="63">$U$4*K262*T262</f>
        <v>0</v>
      </c>
      <c r="V262" s="75" t="str">
        <f t="shared" ref="V262:V312" si="64">IF(J262&gt;=K262:K262,"ok","XXX")</f>
        <v>ok</v>
      </c>
      <c r="W262" s="61"/>
      <c r="AL262" s="35" t="s">
        <v>709</v>
      </c>
      <c r="AM262" s="75" t="str">
        <f t="shared" si="60"/>
        <v>-</v>
      </c>
      <c r="AN262" s="68" t="str">
        <f t="shared" si="58"/>
        <v>답</v>
      </c>
      <c r="AO262" s="88">
        <v>45</v>
      </c>
      <c r="AP262" s="88" t="s">
        <v>107</v>
      </c>
      <c r="AQ262" s="88" t="s">
        <v>98</v>
      </c>
      <c r="AR262" s="85">
        <f t="shared" si="61"/>
        <v>0</v>
      </c>
      <c r="AS262" s="75" t="s">
        <v>722</v>
      </c>
      <c r="AT262" s="76">
        <v>42.28</v>
      </c>
      <c r="AW262" s="35" t="s">
        <v>729</v>
      </c>
      <c r="AY262" s="75"/>
    </row>
    <row r="263" spans="1:51" s="35" customFormat="1" ht="19.5" customHeight="1">
      <c r="A263" s="92">
        <v>258</v>
      </c>
      <c r="B263" s="93" t="s">
        <v>756</v>
      </c>
      <c r="C263" s="93" t="s">
        <v>758</v>
      </c>
      <c r="D263" s="93" t="s">
        <v>759</v>
      </c>
      <c r="E263" s="93"/>
      <c r="F263" s="101"/>
      <c r="G263" s="101"/>
      <c r="H263" s="93" t="s">
        <v>467</v>
      </c>
      <c r="I263" s="93" t="s">
        <v>75</v>
      </c>
      <c r="J263" s="108">
        <v>998</v>
      </c>
      <c r="K263" s="108">
        <v>998</v>
      </c>
      <c r="L263" s="93" t="s">
        <v>107</v>
      </c>
      <c r="M263" s="93" t="s">
        <v>736</v>
      </c>
      <c r="N263" s="95"/>
      <c r="O263" s="95"/>
      <c r="P263" s="95"/>
      <c r="Q263" s="95" t="s">
        <v>849</v>
      </c>
      <c r="R263" s="59" t="str">
        <f>IF(LEFT(M263,1)="국", "국유지", "사유지")</f>
        <v>국유지</v>
      </c>
      <c r="S263" s="60" t="str">
        <f t="shared" si="62"/>
        <v>국유지제</v>
      </c>
      <c r="T263" s="61"/>
      <c r="U263" s="119">
        <f t="shared" si="63"/>
        <v>0</v>
      </c>
      <c r="V263" s="75" t="str">
        <f t="shared" si="64"/>
        <v>ok</v>
      </c>
      <c r="W263" s="61"/>
      <c r="AL263" s="35" t="s">
        <v>709</v>
      </c>
      <c r="AM263" s="75" t="str">
        <f t="shared" si="60"/>
        <v>-</v>
      </c>
      <c r="AN263" s="68" t="str">
        <f t="shared" si="58"/>
        <v>제</v>
      </c>
      <c r="AO263" s="88">
        <v>998</v>
      </c>
      <c r="AP263" s="88" t="s">
        <v>107</v>
      </c>
      <c r="AQ263" s="88" t="s">
        <v>98</v>
      </c>
      <c r="AR263" s="85">
        <f t="shared" si="61"/>
        <v>0</v>
      </c>
      <c r="AS263" s="75" t="s">
        <v>722</v>
      </c>
      <c r="AT263" s="76">
        <v>982.42</v>
      </c>
      <c r="AW263" s="35" t="s">
        <v>729</v>
      </c>
      <c r="AY263" s="75"/>
    </row>
    <row r="264" spans="1:51" s="35" customFormat="1" ht="19.5" customHeight="1">
      <c r="A264" s="92">
        <v>259</v>
      </c>
      <c r="B264" s="93" t="s">
        <v>756</v>
      </c>
      <c r="C264" s="93" t="s">
        <v>758</v>
      </c>
      <c r="D264" s="93" t="s">
        <v>759</v>
      </c>
      <c r="E264" s="93"/>
      <c r="F264" s="101"/>
      <c r="G264" s="101"/>
      <c r="H264" s="93" t="s">
        <v>468</v>
      </c>
      <c r="I264" s="93" t="s">
        <v>29</v>
      </c>
      <c r="J264" s="108">
        <v>621</v>
      </c>
      <c r="K264" s="108">
        <v>319</v>
      </c>
      <c r="L264" s="93" t="s">
        <v>245</v>
      </c>
      <c r="M264" s="93" t="s">
        <v>189</v>
      </c>
      <c r="N264" s="95" t="s">
        <v>1117</v>
      </c>
      <c r="O264" s="93" t="s">
        <v>189</v>
      </c>
      <c r="P264" s="95"/>
      <c r="Q264" s="95"/>
      <c r="R264" s="59" t="str">
        <f>IF(LEFT(M264,1)="국", "국유지", "사유지")</f>
        <v>사유지</v>
      </c>
      <c r="S264" s="60" t="str">
        <f t="shared" si="62"/>
        <v>사유지답</v>
      </c>
      <c r="T264" s="61">
        <f>W264</f>
        <v>18000</v>
      </c>
      <c r="U264" s="119">
        <f t="shared" si="63"/>
        <v>17226000</v>
      </c>
      <c r="V264" s="75" t="str">
        <f t="shared" si="64"/>
        <v>ok</v>
      </c>
      <c r="W264" s="61">
        <v>18000</v>
      </c>
      <c r="AL264" s="35" t="s">
        <v>709</v>
      </c>
      <c r="AM264" s="75" t="str">
        <f t="shared" si="60"/>
        <v>-</v>
      </c>
      <c r="AN264" s="68" t="str">
        <f t="shared" si="58"/>
        <v>답</v>
      </c>
      <c r="AO264" s="88">
        <v>621</v>
      </c>
      <c r="AP264" s="88" t="s">
        <v>245</v>
      </c>
      <c r="AQ264" s="88" t="s">
        <v>189</v>
      </c>
      <c r="AR264" s="85">
        <f t="shared" si="61"/>
        <v>302</v>
      </c>
      <c r="AS264" s="75"/>
      <c r="AT264" s="76"/>
      <c r="AY264" s="75"/>
    </row>
    <row r="265" spans="1:51" s="35" customFormat="1" ht="19.5" customHeight="1">
      <c r="A265" s="92">
        <v>260</v>
      </c>
      <c r="B265" s="93" t="s">
        <v>756</v>
      </c>
      <c r="C265" s="93" t="s">
        <v>758</v>
      </c>
      <c r="D265" s="93" t="s">
        <v>759</v>
      </c>
      <c r="E265" s="93"/>
      <c r="F265" s="101"/>
      <c r="G265" s="101"/>
      <c r="H265" s="93" t="s">
        <v>469</v>
      </c>
      <c r="I265" s="93" t="s">
        <v>75</v>
      </c>
      <c r="J265" s="108">
        <v>64</v>
      </c>
      <c r="K265" s="108">
        <v>64</v>
      </c>
      <c r="L265" s="93" t="s">
        <v>107</v>
      </c>
      <c r="M265" s="93" t="s">
        <v>914</v>
      </c>
      <c r="N265" s="95"/>
      <c r="O265" s="95"/>
      <c r="P265" s="95"/>
      <c r="Q265" s="95" t="s">
        <v>849</v>
      </c>
      <c r="R265" s="59" t="s">
        <v>746</v>
      </c>
      <c r="S265" s="60" t="str">
        <f t="shared" si="62"/>
        <v>국유지제</v>
      </c>
      <c r="T265" s="61"/>
      <c r="U265" s="119">
        <f t="shared" si="63"/>
        <v>0</v>
      </c>
      <c r="V265" s="75" t="str">
        <f t="shared" si="64"/>
        <v>ok</v>
      </c>
      <c r="W265" s="61"/>
      <c r="AL265" s="35" t="s">
        <v>709</v>
      </c>
      <c r="AM265" s="75" t="str">
        <f t="shared" si="60"/>
        <v>-</v>
      </c>
      <c r="AN265" s="68" t="str">
        <f t="shared" si="58"/>
        <v>제</v>
      </c>
      <c r="AO265" s="88">
        <v>64</v>
      </c>
      <c r="AP265" s="88" t="s">
        <v>107</v>
      </c>
      <c r="AQ265" s="88" t="s">
        <v>121</v>
      </c>
      <c r="AR265" s="85">
        <f t="shared" si="61"/>
        <v>0</v>
      </c>
      <c r="AS265" s="75" t="s">
        <v>722</v>
      </c>
      <c r="AT265" s="76">
        <v>61.05</v>
      </c>
      <c r="AW265" s="35" t="s">
        <v>729</v>
      </c>
      <c r="AY265" s="75"/>
    </row>
    <row r="266" spans="1:51" s="35" customFormat="1" ht="19.5" customHeight="1">
      <c r="A266" s="92">
        <v>261</v>
      </c>
      <c r="B266" s="93" t="s">
        <v>756</v>
      </c>
      <c r="C266" s="93" t="s">
        <v>758</v>
      </c>
      <c r="D266" s="93" t="s">
        <v>759</v>
      </c>
      <c r="E266" s="93"/>
      <c r="F266" s="101"/>
      <c r="G266" s="101"/>
      <c r="H266" s="93" t="s">
        <v>470</v>
      </c>
      <c r="I266" s="93" t="s">
        <v>75</v>
      </c>
      <c r="J266" s="108">
        <v>489</v>
      </c>
      <c r="K266" s="108">
        <v>489</v>
      </c>
      <c r="L266" s="93" t="s">
        <v>107</v>
      </c>
      <c r="M266" s="93" t="s">
        <v>736</v>
      </c>
      <c r="N266" s="95"/>
      <c r="O266" s="95"/>
      <c r="P266" s="95"/>
      <c r="Q266" s="95" t="s">
        <v>849</v>
      </c>
      <c r="R266" s="59" t="str">
        <f>IF(LEFT(M266,1)="국", "국유지", "사유지")</f>
        <v>국유지</v>
      </c>
      <c r="S266" s="60" t="str">
        <f t="shared" si="62"/>
        <v>국유지제</v>
      </c>
      <c r="T266" s="61"/>
      <c r="U266" s="119">
        <f t="shared" si="63"/>
        <v>0</v>
      </c>
      <c r="V266" s="75" t="str">
        <f t="shared" si="64"/>
        <v>ok</v>
      </c>
      <c r="W266" s="61"/>
      <c r="AL266" s="35" t="s">
        <v>709</v>
      </c>
      <c r="AM266" s="75" t="str">
        <f t="shared" si="60"/>
        <v>-</v>
      </c>
      <c r="AN266" s="68" t="str">
        <f t="shared" si="58"/>
        <v>제</v>
      </c>
      <c r="AO266" s="88">
        <v>489</v>
      </c>
      <c r="AP266" s="88" t="s">
        <v>107</v>
      </c>
      <c r="AQ266" s="88" t="s">
        <v>98</v>
      </c>
      <c r="AR266" s="85">
        <f t="shared" si="61"/>
        <v>0</v>
      </c>
      <c r="AS266" s="75"/>
      <c r="AT266" s="76"/>
      <c r="AY266" s="75"/>
    </row>
    <row r="267" spans="1:51" s="35" customFormat="1" ht="19.5" customHeight="1">
      <c r="A267" s="92">
        <v>262</v>
      </c>
      <c r="B267" s="93" t="s">
        <v>756</v>
      </c>
      <c r="C267" s="93" t="s">
        <v>758</v>
      </c>
      <c r="D267" s="93" t="s">
        <v>759</v>
      </c>
      <c r="E267" s="93"/>
      <c r="F267" s="101"/>
      <c r="G267" s="101"/>
      <c r="H267" s="93" t="s">
        <v>471</v>
      </c>
      <c r="I267" s="93" t="s">
        <v>75</v>
      </c>
      <c r="J267" s="108">
        <v>3</v>
      </c>
      <c r="K267" s="108">
        <v>3</v>
      </c>
      <c r="L267" s="93" t="s">
        <v>107</v>
      </c>
      <c r="M267" s="93" t="s">
        <v>914</v>
      </c>
      <c r="N267" s="95"/>
      <c r="O267" s="95"/>
      <c r="P267" s="95"/>
      <c r="Q267" s="95" t="s">
        <v>849</v>
      </c>
      <c r="R267" s="59" t="s">
        <v>746</v>
      </c>
      <c r="S267" s="60" t="str">
        <f t="shared" si="62"/>
        <v>국유지제</v>
      </c>
      <c r="T267" s="61"/>
      <c r="U267" s="119">
        <f t="shared" si="63"/>
        <v>0</v>
      </c>
      <c r="V267" s="75" t="str">
        <f t="shared" si="64"/>
        <v>ok</v>
      </c>
      <c r="W267" s="61"/>
      <c r="AL267" s="35" t="s">
        <v>709</v>
      </c>
      <c r="AM267" s="75" t="str">
        <f t="shared" si="60"/>
        <v>-</v>
      </c>
      <c r="AN267" s="68" t="str">
        <f t="shared" si="58"/>
        <v>제</v>
      </c>
      <c r="AO267" s="88">
        <v>3</v>
      </c>
      <c r="AP267" s="88" t="s">
        <v>107</v>
      </c>
      <c r="AQ267" s="88" t="s">
        <v>121</v>
      </c>
      <c r="AR267" s="85">
        <f t="shared" si="61"/>
        <v>0</v>
      </c>
      <c r="AS267" s="75" t="s">
        <v>712</v>
      </c>
      <c r="AT267" s="76">
        <v>2.37</v>
      </c>
      <c r="AW267" s="35" t="s">
        <v>729</v>
      </c>
      <c r="AY267" s="75"/>
    </row>
    <row r="268" spans="1:51" s="35" customFormat="1" ht="19.5" customHeight="1">
      <c r="A268" s="92">
        <v>263</v>
      </c>
      <c r="B268" s="93" t="s">
        <v>756</v>
      </c>
      <c r="C268" s="93" t="s">
        <v>758</v>
      </c>
      <c r="D268" s="93" t="s">
        <v>759</v>
      </c>
      <c r="E268" s="93"/>
      <c r="F268" s="101"/>
      <c r="G268" s="101"/>
      <c r="H268" s="93" t="s">
        <v>472</v>
      </c>
      <c r="I268" s="93" t="s">
        <v>29</v>
      </c>
      <c r="J268" s="108">
        <v>2491</v>
      </c>
      <c r="K268" s="108">
        <v>735</v>
      </c>
      <c r="L268" s="93" t="s">
        <v>245</v>
      </c>
      <c r="M268" s="93" t="s">
        <v>189</v>
      </c>
      <c r="N268" s="95" t="s">
        <v>1117</v>
      </c>
      <c r="O268" s="93" t="s">
        <v>189</v>
      </c>
      <c r="P268" s="95"/>
      <c r="Q268" s="95"/>
      <c r="R268" s="59" t="str">
        <f>IF(LEFT(M268,1)="국", "국유지", "사유지")</f>
        <v>사유지</v>
      </c>
      <c r="S268" s="60" t="str">
        <f t="shared" si="62"/>
        <v>사유지답</v>
      </c>
      <c r="T268" s="61">
        <f>W268</f>
        <v>18000</v>
      </c>
      <c r="U268" s="119">
        <f t="shared" si="63"/>
        <v>39690000</v>
      </c>
      <c r="V268" s="75" t="str">
        <f t="shared" si="64"/>
        <v>ok</v>
      </c>
      <c r="W268" s="61">
        <v>18000</v>
      </c>
      <c r="AL268" s="35" t="s">
        <v>709</v>
      </c>
      <c r="AM268" s="75" t="str">
        <f t="shared" si="60"/>
        <v>-</v>
      </c>
      <c r="AN268" s="68" t="str">
        <f t="shared" si="58"/>
        <v>답</v>
      </c>
      <c r="AO268" s="88">
        <v>2491</v>
      </c>
      <c r="AP268" s="88" t="s">
        <v>245</v>
      </c>
      <c r="AQ268" s="88" t="s">
        <v>189</v>
      </c>
      <c r="AR268" s="85">
        <f t="shared" si="61"/>
        <v>1756</v>
      </c>
      <c r="AS268" s="75"/>
      <c r="AT268" s="76"/>
      <c r="AY268" s="75"/>
    </row>
    <row r="269" spans="1:51" s="35" customFormat="1" ht="19.5" customHeight="1">
      <c r="A269" s="92">
        <v>264</v>
      </c>
      <c r="B269" s="93" t="s">
        <v>756</v>
      </c>
      <c r="C269" s="93" t="s">
        <v>758</v>
      </c>
      <c r="D269" s="93" t="s">
        <v>759</v>
      </c>
      <c r="E269" s="93"/>
      <c r="F269" s="101"/>
      <c r="G269" s="101"/>
      <c r="H269" s="93" t="s">
        <v>473</v>
      </c>
      <c r="I269" s="93" t="s">
        <v>75</v>
      </c>
      <c r="J269" s="108">
        <v>42</v>
      </c>
      <c r="K269" s="108">
        <v>42</v>
      </c>
      <c r="L269" s="93" t="s">
        <v>107</v>
      </c>
      <c r="M269" s="93" t="s">
        <v>914</v>
      </c>
      <c r="N269" s="95"/>
      <c r="O269" s="95"/>
      <c r="P269" s="95"/>
      <c r="Q269" s="95" t="s">
        <v>849</v>
      </c>
      <c r="R269" s="59" t="s">
        <v>746</v>
      </c>
      <c r="S269" s="60" t="str">
        <f t="shared" si="62"/>
        <v>국유지제</v>
      </c>
      <c r="T269" s="61"/>
      <c r="U269" s="119">
        <f t="shared" si="63"/>
        <v>0</v>
      </c>
      <c r="V269" s="75" t="str">
        <f t="shared" si="64"/>
        <v>ok</v>
      </c>
      <c r="W269" s="61"/>
      <c r="AL269" s="35" t="s">
        <v>709</v>
      </c>
      <c r="AM269" s="75" t="str">
        <f t="shared" si="60"/>
        <v>-</v>
      </c>
      <c r="AN269" s="68" t="str">
        <f t="shared" si="58"/>
        <v>제</v>
      </c>
      <c r="AO269" s="88">
        <v>42</v>
      </c>
      <c r="AP269" s="88" t="s">
        <v>107</v>
      </c>
      <c r="AQ269" s="88" t="s">
        <v>121</v>
      </c>
      <c r="AR269" s="85">
        <f t="shared" si="61"/>
        <v>0</v>
      </c>
      <c r="AS269" s="75" t="s">
        <v>722</v>
      </c>
      <c r="AT269" s="76">
        <v>34.36</v>
      </c>
      <c r="AW269" s="35" t="s">
        <v>729</v>
      </c>
      <c r="AY269" s="75"/>
    </row>
    <row r="270" spans="1:51" s="35" customFormat="1" ht="19.5" customHeight="1">
      <c r="A270" s="92">
        <v>265</v>
      </c>
      <c r="B270" s="93" t="s">
        <v>756</v>
      </c>
      <c r="C270" s="93" t="s">
        <v>758</v>
      </c>
      <c r="D270" s="93" t="s">
        <v>759</v>
      </c>
      <c r="E270" s="93"/>
      <c r="F270" s="101"/>
      <c r="G270" s="101"/>
      <c r="H270" s="93" t="s">
        <v>476</v>
      </c>
      <c r="I270" s="93" t="s">
        <v>62</v>
      </c>
      <c r="J270" s="108">
        <v>1622</v>
      </c>
      <c r="K270" s="108">
        <v>841</v>
      </c>
      <c r="L270" s="93" t="s">
        <v>107</v>
      </c>
      <c r="M270" s="93" t="s">
        <v>736</v>
      </c>
      <c r="N270" s="95"/>
      <c r="O270" s="95"/>
      <c r="P270" s="95"/>
      <c r="Q270" s="95"/>
      <c r="R270" s="59" t="str">
        <f t="shared" ref="R270:R311" si="65">IF(LEFT(M270,1)="국", "국유지", "사유지")</f>
        <v>국유지</v>
      </c>
      <c r="S270" s="60" t="str">
        <f t="shared" si="62"/>
        <v>국유지임</v>
      </c>
      <c r="T270" s="61"/>
      <c r="U270" s="119">
        <f t="shared" si="63"/>
        <v>0</v>
      </c>
      <c r="V270" s="75" t="str">
        <f t="shared" si="64"/>
        <v>ok</v>
      </c>
      <c r="W270" s="61"/>
      <c r="AL270" s="35" t="s">
        <v>709</v>
      </c>
      <c r="AM270" s="75" t="str">
        <f t="shared" si="60"/>
        <v>-</v>
      </c>
      <c r="AN270" s="68" t="str">
        <f t="shared" si="58"/>
        <v>임</v>
      </c>
      <c r="AO270" s="88">
        <v>1622</v>
      </c>
      <c r="AP270" s="88" t="s">
        <v>107</v>
      </c>
      <c r="AQ270" s="88" t="s">
        <v>98</v>
      </c>
      <c r="AR270" s="85">
        <f t="shared" si="61"/>
        <v>781</v>
      </c>
      <c r="AS270" s="75"/>
      <c r="AT270" s="76"/>
      <c r="AY270" s="75"/>
    </row>
    <row r="271" spans="1:51" s="35" customFormat="1" ht="19.5" customHeight="1">
      <c r="A271" s="92">
        <v>266</v>
      </c>
      <c r="B271" s="93" t="s">
        <v>756</v>
      </c>
      <c r="C271" s="93" t="s">
        <v>758</v>
      </c>
      <c r="D271" s="93" t="s">
        <v>759</v>
      </c>
      <c r="E271" s="93"/>
      <c r="F271" s="101"/>
      <c r="G271" s="101"/>
      <c r="H271" s="93" t="s">
        <v>474</v>
      </c>
      <c r="I271" s="93" t="s">
        <v>57</v>
      </c>
      <c r="J271" s="108">
        <v>900</v>
      </c>
      <c r="K271" s="108">
        <v>476</v>
      </c>
      <c r="L271" s="93" t="s">
        <v>107</v>
      </c>
      <c r="M271" s="93" t="s">
        <v>744</v>
      </c>
      <c r="N271" s="95"/>
      <c r="O271" s="95"/>
      <c r="P271" s="95"/>
      <c r="Q271" s="95"/>
      <c r="R271" s="59" t="str">
        <f t="shared" si="65"/>
        <v>국유지</v>
      </c>
      <c r="S271" s="60" t="str">
        <f t="shared" si="62"/>
        <v>국유지구</v>
      </c>
      <c r="T271" s="61"/>
      <c r="U271" s="119">
        <f t="shared" si="63"/>
        <v>0</v>
      </c>
      <c r="V271" s="75" t="str">
        <f t="shared" si="64"/>
        <v>ok</v>
      </c>
      <c r="W271" s="61"/>
      <c r="AL271" s="35" t="s">
        <v>709</v>
      </c>
      <c r="AM271" s="75" t="str">
        <f t="shared" si="60"/>
        <v>-</v>
      </c>
      <c r="AN271" s="68" t="str">
        <f t="shared" si="58"/>
        <v>구</v>
      </c>
      <c r="AO271" s="88">
        <v>900</v>
      </c>
      <c r="AP271" s="88" t="s">
        <v>107</v>
      </c>
      <c r="AQ271" s="88" t="s">
        <v>188</v>
      </c>
      <c r="AR271" s="85">
        <f t="shared" si="61"/>
        <v>424</v>
      </c>
      <c r="AS271" s="75"/>
      <c r="AT271" s="76"/>
      <c r="AY271" s="75"/>
    </row>
    <row r="272" spans="1:51" s="35" customFormat="1" ht="19.5" customHeight="1">
      <c r="A272" s="92">
        <v>267</v>
      </c>
      <c r="B272" s="93" t="s">
        <v>756</v>
      </c>
      <c r="C272" s="93" t="s">
        <v>758</v>
      </c>
      <c r="D272" s="93" t="s">
        <v>759</v>
      </c>
      <c r="E272" s="93"/>
      <c r="F272" s="101"/>
      <c r="G272" s="101"/>
      <c r="H272" s="93" t="s">
        <v>475</v>
      </c>
      <c r="I272" s="93" t="s">
        <v>62</v>
      </c>
      <c r="J272" s="108">
        <v>122</v>
      </c>
      <c r="K272" s="108">
        <v>122</v>
      </c>
      <c r="L272" s="93" t="s">
        <v>107</v>
      </c>
      <c r="M272" s="93" t="s">
        <v>736</v>
      </c>
      <c r="N272" s="95"/>
      <c r="O272" s="95"/>
      <c r="P272" s="95"/>
      <c r="Q272" s="95" t="s">
        <v>849</v>
      </c>
      <c r="R272" s="59" t="str">
        <f t="shared" si="65"/>
        <v>국유지</v>
      </c>
      <c r="S272" s="60" t="str">
        <f t="shared" si="62"/>
        <v>국유지임</v>
      </c>
      <c r="T272" s="61"/>
      <c r="U272" s="119">
        <f t="shared" si="63"/>
        <v>0</v>
      </c>
      <c r="V272" s="75" t="str">
        <f t="shared" si="64"/>
        <v>ok</v>
      </c>
      <c r="W272" s="61"/>
      <c r="AL272" s="35" t="s">
        <v>709</v>
      </c>
      <c r="AM272" s="75" t="str">
        <f t="shared" si="60"/>
        <v>-</v>
      </c>
      <c r="AN272" s="68" t="str">
        <f t="shared" si="58"/>
        <v>임</v>
      </c>
      <c r="AO272" s="88">
        <v>122</v>
      </c>
      <c r="AP272" s="88" t="s">
        <v>107</v>
      </c>
      <c r="AQ272" s="88" t="s">
        <v>98</v>
      </c>
      <c r="AR272" s="85">
        <f t="shared" si="61"/>
        <v>0</v>
      </c>
      <c r="AS272" s="75" t="s">
        <v>722</v>
      </c>
      <c r="AT272" s="76">
        <v>112.63</v>
      </c>
      <c r="AW272" s="35" t="s">
        <v>729</v>
      </c>
      <c r="AY272" s="75"/>
    </row>
    <row r="273" spans="1:51" s="35" customFormat="1" ht="19.5" customHeight="1">
      <c r="A273" s="92">
        <v>268</v>
      </c>
      <c r="B273" s="93" t="s">
        <v>756</v>
      </c>
      <c r="C273" s="93" t="s">
        <v>758</v>
      </c>
      <c r="D273" s="93" t="s">
        <v>759</v>
      </c>
      <c r="E273" s="93"/>
      <c r="F273" s="101"/>
      <c r="G273" s="101"/>
      <c r="H273" s="93" t="s">
        <v>477</v>
      </c>
      <c r="I273" s="93" t="s">
        <v>29</v>
      </c>
      <c r="J273" s="108">
        <v>2949</v>
      </c>
      <c r="K273" s="108">
        <v>430</v>
      </c>
      <c r="L273" s="93" t="s">
        <v>246</v>
      </c>
      <c r="M273" s="93" t="s">
        <v>190</v>
      </c>
      <c r="N273" s="93" t="s">
        <v>246</v>
      </c>
      <c r="O273" s="93" t="s">
        <v>190</v>
      </c>
      <c r="P273" s="95"/>
      <c r="Q273" s="95"/>
      <c r="R273" s="59" t="str">
        <f t="shared" si="65"/>
        <v>사유지</v>
      </c>
      <c r="S273" s="60" t="str">
        <f t="shared" si="62"/>
        <v>사유지답</v>
      </c>
      <c r="T273" s="61">
        <f>W273</f>
        <v>18000</v>
      </c>
      <c r="U273" s="119">
        <f t="shared" si="63"/>
        <v>23220000</v>
      </c>
      <c r="V273" s="75" t="str">
        <f t="shared" si="64"/>
        <v>ok</v>
      </c>
      <c r="W273" s="61">
        <v>18000</v>
      </c>
      <c r="AL273" s="35" t="s">
        <v>709</v>
      </c>
      <c r="AM273" s="75" t="str">
        <f t="shared" si="60"/>
        <v>-</v>
      </c>
      <c r="AN273" s="68" t="str">
        <f t="shared" si="58"/>
        <v>답</v>
      </c>
      <c r="AO273" s="88">
        <v>2949</v>
      </c>
      <c r="AP273" s="88" t="s">
        <v>246</v>
      </c>
      <c r="AQ273" s="88" t="s">
        <v>190</v>
      </c>
      <c r="AR273" s="85">
        <f t="shared" si="61"/>
        <v>2519</v>
      </c>
      <c r="AS273" s="75"/>
      <c r="AT273" s="76"/>
      <c r="AY273" s="75"/>
    </row>
    <row r="274" spans="1:51" s="35" customFormat="1" ht="19.5" customHeight="1">
      <c r="A274" s="92">
        <v>269</v>
      </c>
      <c r="B274" s="93" t="s">
        <v>756</v>
      </c>
      <c r="C274" s="93" t="s">
        <v>758</v>
      </c>
      <c r="D274" s="93" t="s">
        <v>759</v>
      </c>
      <c r="E274" s="93"/>
      <c r="F274" s="101"/>
      <c r="G274" s="101"/>
      <c r="H274" s="93" t="s">
        <v>478</v>
      </c>
      <c r="I274" s="93" t="s">
        <v>29</v>
      </c>
      <c r="J274" s="108">
        <v>29</v>
      </c>
      <c r="K274" s="108">
        <v>29</v>
      </c>
      <c r="L274" s="93" t="s">
        <v>107</v>
      </c>
      <c r="M274" s="93" t="s">
        <v>736</v>
      </c>
      <c r="N274" s="95"/>
      <c r="O274" s="95"/>
      <c r="P274" s="95"/>
      <c r="Q274" s="95" t="s">
        <v>849</v>
      </c>
      <c r="R274" s="59" t="str">
        <f t="shared" si="65"/>
        <v>국유지</v>
      </c>
      <c r="S274" s="60" t="str">
        <f t="shared" si="62"/>
        <v>국유지답</v>
      </c>
      <c r="T274" s="61"/>
      <c r="U274" s="119">
        <f t="shared" si="63"/>
        <v>0</v>
      </c>
      <c r="V274" s="75" t="str">
        <f t="shared" si="64"/>
        <v>ok</v>
      </c>
      <c r="W274" s="61"/>
      <c r="AL274" s="35" t="s">
        <v>709</v>
      </c>
      <c r="AM274" s="75" t="str">
        <f t="shared" si="60"/>
        <v>-</v>
      </c>
      <c r="AN274" s="68" t="str">
        <f t="shared" si="58"/>
        <v>답</v>
      </c>
      <c r="AO274" s="88">
        <v>29</v>
      </c>
      <c r="AP274" s="88" t="s">
        <v>107</v>
      </c>
      <c r="AQ274" s="88" t="s">
        <v>98</v>
      </c>
      <c r="AR274" s="85">
        <f t="shared" si="61"/>
        <v>0</v>
      </c>
      <c r="AS274" s="75" t="s">
        <v>722</v>
      </c>
      <c r="AT274" s="76">
        <v>24.41</v>
      </c>
      <c r="AW274" s="35" t="s">
        <v>729</v>
      </c>
      <c r="AY274" s="75"/>
    </row>
    <row r="275" spans="1:51" s="35" customFormat="1" ht="19.5" customHeight="1">
      <c r="A275" s="92">
        <v>270</v>
      </c>
      <c r="B275" s="93" t="s">
        <v>756</v>
      </c>
      <c r="C275" s="93" t="s">
        <v>758</v>
      </c>
      <c r="D275" s="93" t="s">
        <v>759</v>
      </c>
      <c r="E275" s="93"/>
      <c r="F275" s="101"/>
      <c r="G275" s="101"/>
      <c r="H275" s="93" t="s">
        <v>479</v>
      </c>
      <c r="I275" s="93" t="s">
        <v>58</v>
      </c>
      <c r="J275" s="108">
        <v>30</v>
      </c>
      <c r="K275" s="108">
        <v>30</v>
      </c>
      <c r="L275" s="93" t="s">
        <v>107</v>
      </c>
      <c r="M275" s="93" t="s">
        <v>744</v>
      </c>
      <c r="N275" s="95"/>
      <c r="O275" s="95"/>
      <c r="P275" s="95"/>
      <c r="Q275" s="95" t="s">
        <v>849</v>
      </c>
      <c r="R275" s="59" t="str">
        <f t="shared" si="65"/>
        <v>국유지</v>
      </c>
      <c r="S275" s="60" t="str">
        <f t="shared" si="62"/>
        <v>국유지도</v>
      </c>
      <c r="T275" s="61"/>
      <c r="U275" s="119">
        <f t="shared" si="63"/>
        <v>0</v>
      </c>
      <c r="V275" s="75" t="str">
        <f t="shared" si="64"/>
        <v>ok</v>
      </c>
      <c r="W275" s="61"/>
      <c r="AL275" s="35" t="s">
        <v>709</v>
      </c>
      <c r="AM275" s="75" t="str">
        <f t="shared" si="60"/>
        <v>-</v>
      </c>
      <c r="AN275" s="68" t="str">
        <f t="shared" si="58"/>
        <v>도</v>
      </c>
      <c r="AO275" s="88">
        <v>30</v>
      </c>
      <c r="AP275" s="88" t="s">
        <v>107</v>
      </c>
      <c r="AQ275" s="88" t="s">
        <v>188</v>
      </c>
      <c r="AR275" s="85">
        <f t="shared" si="61"/>
        <v>0</v>
      </c>
      <c r="AS275" s="75" t="s">
        <v>712</v>
      </c>
      <c r="AT275" s="76">
        <v>28.99</v>
      </c>
      <c r="AW275" s="35" t="s">
        <v>729</v>
      </c>
      <c r="AY275" s="75"/>
    </row>
    <row r="276" spans="1:51" s="35" customFormat="1" ht="19.5" customHeight="1">
      <c r="A276" s="92">
        <v>271</v>
      </c>
      <c r="B276" s="93" t="s">
        <v>756</v>
      </c>
      <c r="C276" s="93" t="s">
        <v>758</v>
      </c>
      <c r="D276" s="93" t="s">
        <v>759</v>
      </c>
      <c r="E276" s="93"/>
      <c r="F276" s="101"/>
      <c r="G276" s="101"/>
      <c r="H276" s="93" t="s">
        <v>847</v>
      </c>
      <c r="I276" s="93" t="s">
        <v>29</v>
      </c>
      <c r="J276" s="108">
        <v>2026</v>
      </c>
      <c r="K276" s="108">
        <v>50</v>
      </c>
      <c r="L276" s="95" t="s">
        <v>752</v>
      </c>
      <c r="M276" s="93" t="s">
        <v>751</v>
      </c>
      <c r="N276" s="95" t="s">
        <v>752</v>
      </c>
      <c r="O276" s="93" t="s">
        <v>751</v>
      </c>
      <c r="P276" s="95"/>
      <c r="Q276" s="95"/>
      <c r="R276" s="59" t="str">
        <f t="shared" si="65"/>
        <v>사유지</v>
      </c>
      <c r="S276" s="60" t="str">
        <f t="shared" si="62"/>
        <v>사유지답</v>
      </c>
      <c r="T276" s="61">
        <f t="shared" ref="T276:T277" si="66">W276</f>
        <v>18000</v>
      </c>
      <c r="U276" s="119">
        <f t="shared" si="63"/>
        <v>2700000</v>
      </c>
      <c r="V276" s="75" t="str">
        <f t="shared" si="64"/>
        <v>ok</v>
      </c>
      <c r="W276" s="61">
        <v>18000</v>
      </c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35" t="str">
        <f t="shared" si="60"/>
        <v>-</v>
      </c>
      <c r="AN276" s="63" t="str">
        <f t="shared" si="58"/>
        <v>답</v>
      </c>
      <c r="AY276" s="75"/>
    </row>
    <row r="277" spans="1:51" s="35" customFormat="1" ht="19.5" customHeight="1">
      <c r="A277" s="92">
        <v>272</v>
      </c>
      <c r="B277" s="93" t="s">
        <v>756</v>
      </c>
      <c r="C277" s="93" t="s">
        <v>758</v>
      </c>
      <c r="D277" s="93" t="s">
        <v>759</v>
      </c>
      <c r="E277" s="93"/>
      <c r="F277" s="101"/>
      <c r="G277" s="101"/>
      <c r="H277" s="93" t="s">
        <v>480</v>
      </c>
      <c r="I277" s="93" t="s">
        <v>29</v>
      </c>
      <c r="J277" s="108">
        <v>1384</v>
      </c>
      <c r="K277" s="108">
        <v>688</v>
      </c>
      <c r="L277" s="93" t="s">
        <v>247</v>
      </c>
      <c r="M277" s="93" t="s">
        <v>191</v>
      </c>
      <c r="N277" s="93" t="s">
        <v>247</v>
      </c>
      <c r="O277" s="93" t="s">
        <v>191</v>
      </c>
      <c r="P277" s="95"/>
      <c r="Q277" s="95"/>
      <c r="R277" s="59" t="str">
        <f t="shared" si="65"/>
        <v>사유지</v>
      </c>
      <c r="S277" s="60" t="str">
        <f t="shared" si="62"/>
        <v>사유지답</v>
      </c>
      <c r="T277" s="61">
        <f t="shared" si="66"/>
        <v>21200</v>
      </c>
      <c r="U277" s="119">
        <f t="shared" si="63"/>
        <v>43756800</v>
      </c>
      <c r="V277" s="75" t="str">
        <f t="shared" si="64"/>
        <v>ok</v>
      </c>
      <c r="W277" s="61">
        <v>21200</v>
      </c>
      <c r="AL277" s="35" t="s">
        <v>709</v>
      </c>
      <c r="AM277" s="75" t="str">
        <f t="shared" si="60"/>
        <v>-</v>
      </c>
      <c r="AN277" s="68" t="str">
        <f t="shared" si="58"/>
        <v>답</v>
      </c>
      <c r="AO277" s="88">
        <v>1384</v>
      </c>
      <c r="AP277" s="88" t="s">
        <v>247</v>
      </c>
      <c r="AQ277" s="88" t="s">
        <v>191</v>
      </c>
      <c r="AR277" s="85">
        <f t="shared" ref="AR277:AR293" si="67">J277-K277</f>
        <v>696</v>
      </c>
      <c r="AS277" s="75"/>
      <c r="AT277" s="76"/>
      <c r="AY277" s="75"/>
    </row>
    <row r="278" spans="1:51" s="35" customFormat="1" ht="19.5" customHeight="1">
      <c r="A278" s="92">
        <v>273</v>
      </c>
      <c r="B278" s="93" t="s">
        <v>756</v>
      </c>
      <c r="C278" s="93" t="s">
        <v>758</v>
      </c>
      <c r="D278" s="93" t="s">
        <v>759</v>
      </c>
      <c r="E278" s="93"/>
      <c r="F278" s="101"/>
      <c r="G278" s="101"/>
      <c r="H278" s="93" t="s">
        <v>481</v>
      </c>
      <c r="I278" s="93" t="s">
        <v>29</v>
      </c>
      <c r="J278" s="108">
        <v>216</v>
      </c>
      <c r="K278" s="108">
        <v>216</v>
      </c>
      <c r="L278" s="93" t="s">
        <v>107</v>
      </c>
      <c r="M278" s="93" t="s">
        <v>736</v>
      </c>
      <c r="N278" s="95"/>
      <c r="O278" s="95"/>
      <c r="P278" s="95"/>
      <c r="Q278" s="95" t="s">
        <v>849</v>
      </c>
      <c r="R278" s="59" t="str">
        <f t="shared" si="65"/>
        <v>국유지</v>
      </c>
      <c r="S278" s="60" t="str">
        <f t="shared" si="62"/>
        <v>국유지답</v>
      </c>
      <c r="T278" s="61"/>
      <c r="U278" s="119">
        <f t="shared" si="63"/>
        <v>0</v>
      </c>
      <c r="V278" s="75" t="str">
        <f t="shared" si="64"/>
        <v>ok</v>
      </c>
      <c r="W278" s="61"/>
      <c r="AL278" s="35" t="s">
        <v>709</v>
      </c>
      <c r="AM278" s="75" t="str">
        <f t="shared" si="60"/>
        <v>-</v>
      </c>
      <c r="AN278" s="68" t="str">
        <f t="shared" si="58"/>
        <v>답</v>
      </c>
      <c r="AO278" s="88">
        <v>216</v>
      </c>
      <c r="AP278" s="88" t="s">
        <v>107</v>
      </c>
      <c r="AQ278" s="88" t="s">
        <v>98</v>
      </c>
      <c r="AR278" s="85">
        <f t="shared" si="67"/>
        <v>0</v>
      </c>
      <c r="AS278" s="75" t="s">
        <v>722</v>
      </c>
      <c r="AT278" s="76">
        <v>211.85</v>
      </c>
      <c r="AW278" s="35" t="s">
        <v>729</v>
      </c>
      <c r="AY278" s="75"/>
    </row>
    <row r="279" spans="1:51" s="35" customFormat="1" ht="19.5" customHeight="1">
      <c r="A279" s="92">
        <v>274</v>
      </c>
      <c r="B279" s="93" t="s">
        <v>756</v>
      </c>
      <c r="C279" s="93" t="s">
        <v>758</v>
      </c>
      <c r="D279" s="93" t="s">
        <v>759</v>
      </c>
      <c r="E279" s="93"/>
      <c r="F279" s="101"/>
      <c r="G279" s="101"/>
      <c r="H279" s="93" t="s">
        <v>482</v>
      </c>
      <c r="I279" s="93" t="s">
        <v>62</v>
      </c>
      <c r="J279" s="108">
        <v>1857</v>
      </c>
      <c r="K279" s="108">
        <v>1857</v>
      </c>
      <c r="L279" s="93" t="s">
        <v>248</v>
      </c>
      <c r="M279" s="93" t="s">
        <v>192</v>
      </c>
      <c r="N279" s="95" t="s">
        <v>1118</v>
      </c>
      <c r="O279" s="93" t="s">
        <v>192</v>
      </c>
      <c r="P279" s="95"/>
      <c r="Q279" s="95" t="s">
        <v>849</v>
      </c>
      <c r="R279" s="59" t="str">
        <f t="shared" si="65"/>
        <v>사유지</v>
      </c>
      <c r="S279" s="60" t="str">
        <f t="shared" si="62"/>
        <v>사유지임</v>
      </c>
      <c r="T279" s="61">
        <f t="shared" ref="T279:T281" si="68">W279</f>
        <v>5690</v>
      </c>
      <c r="U279" s="119">
        <f t="shared" si="63"/>
        <v>31698990</v>
      </c>
      <c r="V279" s="75" t="str">
        <f t="shared" si="64"/>
        <v>ok</v>
      </c>
      <c r="W279" s="61">
        <v>5690</v>
      </c>
      <c r="AL279" s="35" t="s">
        <v>709</v>
      </c>
      <c r="AM279" s="75" t="str">
        <f t="shared" si="60"/>
        <v>-</v>
      </c>
      <c r="AN279" s="68" t="str">
        <f t="shared" si="58"/>
        <v>임</v>
      </c>
      <c r="AO279" s="88">
        <v>1857</v>
      </c>
      <c r="AP279" s="88" t="s">
        <v>248</v>
      </c>
      <c r="AQ279" s="88" t="s">
        <v>192</v>
      </c>
      <c r="AR279" s="85">
        <f t="shared" si="67"/>
        <v>0</v>
      </c>
      <c r="AS279" s="75"/>
      <c r="AT279" s="76"/>
      <c r="AY279" s="75"/>
    </row>
    <row r="280" spans="1:51" s="35" customFormat="1" ht="19.5" customHeight="1">
      <c r="A280" s="92">
        <v>275</v>
      </c>
      <c r="B280" s="93" t="s">
        <v>756</v>
      </c>
      <c r="C280" s="93" t="s">
        <v>758</v>
      </c>
      <c r="D280" s="93" t="s">
        <v>759</v>
      </c>
      <c r="E280" s="93"/>
      <c r="F280" s="101"/>
      <c r="G280" s="101"/>
      <c r="H280" s="93" t="s">
        <v>483</v>
      </c>
      <c r="I280" s="93" t="s">
        <v>62</v>
      </c>
      <c r="J280" s="108">
        <v>1631</v>
      </c>
      <c r="K280" s="108">
        <v>1203</v>
      </c>
      <c r="L280" s="93" t="s">
        <v>248</v>
      </c>
      <c r="M280" s="93" t="s">
        <v>192</v>
      </c>
      <c r="N280" s="95" t="s">
        <v>1118</v>
      </c>
      <c r="O280" s="93" t="s">
        <v>192</v>
      </c>
      <c r="P280" s="95"/>
      <c r="Q280" s="95"/>
      <c r="R280" s="59" t="str">
        <f t="shared" si="65"/>
        <v>사유지</v>
      </c>
      <c r="S280" s="60" t="str">
        <f t="shared" si="62"/>
        <v>사유지임</v>
      </c>
      <c r="T280" s="61">
        <f t="shared" si="68"/>
        <v>8250</v>
      </c>
      <c r="U280" s="119">
        <f t="shared" si="63"/>
        <v>29774250</v>
      </c>
      <c r="V280" s="75" t="str">
        <f t="shared" si="64"/>
        <v>ok</v>
      </c>
      <c r="W280" s="61">
        <v>8250</v>
      </c>
      <c r="AL280" s="35" t="s">
        <v>709</v>
      </c>
      <c r="AM280" s="75" t="str">
        <f t="shared" si="60"/>
        <v>-</v>
      </c>
      <c r="AN280" s="68" t="str">
        <f t="shared" si="58"/>
        <v>임</v>
      </c>
      <c r="AO280" s="88">
        <v>1631</v>
      </c>
      <c r="AP280" s="88" t="s">
        <v>248</v>
      </c>
      <c r="AQ280" s="88" t="s">
        <v>192</v>
      </c>
      <c r="AR280" s="85">
        <f t="shared" si="67"/>
        <v>428</v>
      </c>
      <c r="AS280" s="75"/>
      <c r="AT280" s="76"/>
      <c r="AY280" s="75"/>
    </row>
    <row r="281" spans="1:51" s="35" customFormat="1" ht="19.5" customHeight="1">
      <c r="A281" s="92">
        <v>276</v>
      </c>
      <c r="B281" s="93" t="s">
        <v>756</v>
      </c>
      <c r="C281" s="93" t="s">
        <v>758</v>
      </c>
      <c r="D281" s="93" t="s">
        <v>759</v>
      </c>
      <c r="E281" s="93"/>
      <c r="F281" s="101"/>
      <c r="G281" s="101"/>
      <c r="H281" s="93" t="s">
        <v>484</v>
      </c>
      <c r="I281" s="93" t="s">
        <v>29</v>
      </c>
      <c r="J281" s="108">
        <v>2753</v>
      </c>
      <c r="K281" s="108">
        <v>386</v>
      </c>
      <c r="L281" s="93" t="s">
        <v>249</v>
      </c>
      <c r="M281" s="93" t="s">
        <v>193</v>
      </c>
      <c r="N281" s="95" t="s">
        <v>1119</v>
      </c>
      <c r="O281" s="95" t="s">
        <v>1120</v>
      </c>
      <c r="P281" s="95"/>
      <c r="Q281" s="95"/>
      <c r="R281" s="59" t="str">
        <f t="shared" si="65"/>
        <v>사유지</v>
      </c>
      <c r="S281" s="60" t="str">
        <f t="shared" si="62"/>
        <v>사유지답</v>
      </c>
      <c r="T281" s="61">
        <f t="shared" si="68"/>
        <v>21000</v>
      </c>
      <c r="U281" s="119">
        <f t="shared" si="63"/>
        <v>24318000</v>
      </c>
      <c r="V281" s="75" t="str">
        <f t="shared" si="64"/>
        <v>ok</v>
      </c>
      <c r="W281" s="61">
        <v>21000</v>
      </c>
      <c r="AL281" s="35" t="s">
        <v>709</v>
      </c>
      <c r="AM281" s="75" t="str">
        <f t="shared" si="60"/>
        <v>-</v>
      </c>
      <c r="AN281" s="68" t="str">
        <f t="shared" ref="AN281:AN312" si="69">I281</f>
        <v>답</v>
      </c>
      <c r="AO281" s="88">
        <v>2753</v>
      </c>
      <c r="AP281" s="88" t="s">
        <v>249</v>
      </c>
      <c r="AQ281" s="88" t="s">
        <v>193</v>
      </c>
      <c r="AR281" s="85">
        <f t="shared" si="67"/>
        <v>2367</v>
      </c>
      <c r="AS281" s="75"/>
      <c r="AT281" s="76"/>
      <c r="AY281" s="75"/>
    </row>
    <row r="282" spans="1:51" s="35" customFormat="1" ht="19.5" customHeight="1">
      <c r="A282" s="92">
        <v>277</v>
      </c>
      <c r="B282" s="93" t="s">
        <v>756</v>
      </c>
      <c r="C282" s="93" t="s">
        <v>758</v>
      </c>
      <c r="D282" s="93" t="s">
        <v>759</v>
      </c>
      <c r="E282" s="93"/>
      <c r="F282" s="101"/>
      <c r="G282" s="101"/>
      <c r="H282" s="93" t="s">
        <v>485</v>
      </c>
      <c r="I282" s="93" t="s">
        <v>29</v>
      </c>
      <c r="J282" s="108">
        <v>116</v>
      </c>
      <c r="K282" s="108">
        <v>116</v>
      </c>
      <c r="L282" s="93" t="s">
        <v>107</v>
      </c>
      <c r="M282" s="93" t="s">
        <v>736</v>
      </c>
      <c r="N282" s="95"/>
      <c r="O282" s="95"/>
      <c r="P282" s="95"/>
      <c r="Q282" s="95" t="s">
        <v>849</v>
      </c>
      <c r="R282" s="59" t="str">
        <f t="shared" si="65"/>
        <v>국유지</v>
      </c>
      <c r="S282" s="60" t="str">
        <f t="shared" si="62"/>
        <v>국유지답</v>
      </c>
      <c r="T282" s="61"/>
      <c r="U282" s="119">
        <f t="shared" si="63"/>
        <v>0</v>
      </c>
      <c r="V282" s="75" t="str">
        <f t="shared" si="64"/>
        <v>ok</v>
      </c>
      <c r="W282" s="61"/>
      <c r="AL282" s="35" t="s">
        <v>709</v>
      </c>
      <c r="AM282" s="75" t="str">
        <f t="shared" si="60"/>
        <v>-</v>
      </c>
      <c r="AN282" s="68" t="str">
        <f t="shared" si="69"/>
        <v>답</v>
      </c>
      <c r="AO282" s="88">
        <v>116</v>
      </c>
      <c r="AP282" s="88" t="s">
        <v>107</v>
      </c>
      <c r="AQ282" s="88" t="s">
        <v>98</v>
      </c>
      <c r="AR282" s="85">
        <f t="shared" si="67"/>
        <v>0</v>
      </c>
      <c r="AS282" s="75"/>
      <c r="AT282" s="76"/>
      <c r="AY282" s="75"/>
    </row>
    <row r="283" spans="1:51" s="35" customFormat="1" ht="19.5" customHeight="1">
      <c r="A283" s="92">
        <v>278</v>
      </c>
      <c r="B283" s="93" t="s">
        <v>756</v>
      </c>
      <c r="C283" s="93" t="s">
        <v>758</v>
      </c>
      <c r="D283" s="93" t="s">
        <v>759</v>
      </c>
      <c r="E283" s="93"/>
      <c r="F283" s="101"/>
      <c r="G283" s="101"/>
      <c r="H283" s="93" t="s">
        <v>486</v>
      </c>
      <c r="I283" s="93" t="s">
        <v>62</v>
      </c>
      <c r="J283" s="108">
        <v>544</v>
      </c>
      <c r="K283" s="108">
        <v>544</v>
      </c>
      <c r="L283" s="93" t="s">
        <v>107</v>
      </c>
      <c r="M283" s="93" t="s">
        <v>736</v>
      </c>
      <c r="N283" s="95"/>
      <c r="O283" s="95"/>
      <c r="P283" s="95"/>
      <c r="Q283" s="95" t="s">
        <v>849</v>
      </c>
      <c r="R283" s="59" t="str">
        <f t="shared" si="65"/>
        <v>국유지</v>
      </c>
      <c r="S283" s="60" t="str">
        <f t="shared" si="62"/>
        <v>국유지임</v>
      </c>
      <c r="T283" s="61"/>
      <c r="U283" s="119">
        <f t="shared" si="63"/>
        <v>0</v>
      </c>
      <c r="V283" s="75" t="str">
        <f t="shared" si="64"/>
        <v>ok</v>
      </c>
      <c r="W283" s="61"/>
      <c r="AL283" s="35" t="s">
        <v>709</v>
      </c>
      <c r="AM283" s="75" t="str">
        <f t="shared" si="60"/>
        <v>-</v>
      </c>
      <c r="AN283" s="68" t="str">
        <f t="shared" si="69"/>
        <v>임</v>
      </c>
      <c r="AO283" s="88">
        <v>544</v>
      </c>
      <c r="AP283" s="88" t="s">
        <v>107</v>
      </c>
      <c r="AQ283" s="88" t="s">
        <v>98</v>
      </c>
      <c r="AR283" s="85">
        <f t="shared" si="67"/>
        <v>0</v>
      </c>
      <c r="AS283" s="75" t="s">
        <v>712</v>
      </c>
      <c r="AT283" s="76">
        <v>541.91</v>
      </c>
      <c r="AW283" s="35" t="s">
        <v>729</v>
      </c>
      <c r="AY283" s="75"/>
    </row>
    <row r="284" spans="1:51" s="35" customFormat="1" ht="19.5" customHeight="1">
      <c r="A284" s="92">
        <v>279</v>
      </c>
      <c r="B284" s="93" t="s">
        <v>756</v>
      </c>
      <c r="C284" s="93" t="s">
        <v>758</v>
      </c>
      <c r="D284" s="93" t="s">
        <v>759</v>
      </c>
      <c r="E284" s="93"/>
      <c r="F284" s="101"/>
      <c r="G284" s="101"/>
      <c r="H284" s="93" t="s">
        <v>487</v>
      </c>
      <c r="I284" s="93" t="s">
        <v>57</v>
      </c>
      <c r="J284" s="108">
        <v>562</v>
      </c>
      <c r="K284" s="108">
        <v>96</v>
      </c>
      <c r="L284" s="93" t="s">
        <v>107</v>
      </c>
      <c r="M284" s="93" t="s">
        <v>744</v>
      </c>
      <c r="N284" s="95"/>
      <c r="O284" s="95"/>
      <c r="P284" s="95"/>
      <c r="Q284" s="95"/>
      <c r="R284" s="59" t="str">
        <f t="shared" si="65"/>
        <v>국유지</v>
      </c>
      <c r="S284" s="60" t="str">
        <f t="shared" si="62"/>
        <v>국유지구</v>
      </c>
      <c r="T284" s="61"/>
      <c r="U284" s="119">
        <f t="shared" si="63"/>
        <v>0</v>
      </c>
      <c r="V284" s="75" t="str">
        <f t="shared" si="64"/>
        <v>ok</v>
      </c>
      <c r="W284" s="61"/>
      <c r="AL284" s="35" t="s">
        <v>709</v>
      </c>
      <c r="AM284" s="75" t="str">
        <f t="shared" si="60"/>
        <v>-</v>
      </c>
      <c r="AN284" s="68" t="str">
        <f t="shared" si="69"/>
        <v>구</v>
      </c>
      <c r="AO284" s="88">
        <v>562</v>
      </c>
      <c r="AP284" s="88" t="s">
        <v>107</v>
      </c>
      <c r="AQ284" s="88" t="s">
        <v>188</v>
      </c>
      <c r="AR284" s="85">
        <f t="shared" si="67"/>
        <v>466</v>
      </c>
      <c r="AS284" s="75"/>
      <c r="AT284" s="76"/>
      <c r="AY284" s="75"/>
    </row>
    <row r="285" spans="1:51" s="35" customFormat="1" ht="19.5" customHeight="1">
      <c r="A285" s="92">
        <v>280</v>
      </c>
      <c r="B285" s="93" t="s">
        <v>756</v>
      </c>
      <c r="C285" s="93" t="s">
        <v>758</v>
      </c>
      <c r="D285" s="93" t="s">
        <v>759</v>
      </c>
      <c r="E285" s="93"/>
      <c r="F285" s="101"/>
      <c r="G285" s="101"/>
      <c r="H285" s="93" t="s">
        <v>488</v>
      </c>
      <c r="I285" s="93" t="s">
        <v>61</v>
      </c>
      <c r="J285" s="108">
        <v>265</v>
      </c>
      <c r="K285" s="108">
        <v>265</v>
      </c>
      <c r="L285" s="93" t="s">
        <v>107</v>
      </c>
      <c r="M285" s="93" t="s">
        <v>741</v>
      </c>
      <c r="N285" s="95"/>
      <c r="O285" s="95"/>
      <c r="P285" s="95"/>
      <c r="Q285" s="95" t="s">
        <v>849</v>
      </c>
      <c r="R285" s="59" t="str">
        <f t="shared" si="65"/>
        <v>국유지</v>
      </c>
      <c r="S285" s="60" t="str">
        <f t="shared" si="62"/>
        <v>국유지천</v>
      </c>
      <c r="T285" s="61"/>
      <c r="U285" s="119">
        <f t="shared" si="63"/>
        <v>0</v>
      </c>
      <c r="V285" s="75" t="str">
        <f t="shared" si="64"/>
        <v>ok</v>
      </c>
      <c r="W285" s="61"/>
      <c r="AL285" s="35" t="s">
        <v>709</v>
      </c>
      <c r="AM285" s="75" t="str">
        <f t="shared" ref="AM285:AM295" si="70">E285&amp;F285&amp;$AM$2&amp;G285</f>
        <v>-</v>
      </c>
      <c r="AN285" s="68" t="str">
        <f t="shared" si="69"/>
        <v>천</v>
      </c>
      <c r="AO285" s="88">
        <v>265</v>
      </c>
      <c r="AP285" s="88" t="s">
        <v>107</v>
      </c>
      <c r="AQ285" s="88" t="s">
        <v>102</v>
      </c>
      <c r="AR285" s="85">
        <f t="shared" si="67"/>
        <v>0</v>
      </c>
      <c r="AS285" s="75" t="s">
        <v>722</v>
      </c>
      <c r="AT285" s="76">
        <v>262.3</v>
      </c>
      <c r="AW285" s="35" t="s">
        <v>729</v>
      </c>
      <c r="AY285" s="75"/>
    </row>
    <row r="286" spans="1:51" s="35" customFormat="1" ht="19.5" customHeight="1">
      <c r="A286" s="92">
        <v>281</v>
      </c>
      <c r="B286" s="93" t="s">
        <v>756</v>
      </c>
      <c r="C286" s="93" t="s">
        <v>758</v>
      </c>
      <c r="D286" s="93" t="s">
        <v>759</v>
      </c>
      <c r="E286" s="93"/>
      <c r="F286" s="101"/>
      <c r="G286" s="101"/>
      <c r="H286" s="93" t="s">
        <v>489</v>
      </c>
      <c r="I286" s="93" t="s">
        <v>29</v>
      </c>
      <c r="J286" s="108">
        <v>525</v>
      </c>
      <c r="K286" s="108">
        <v>525</v>
      </c>
      <c r="L286" s="93" t="s">
        <v>107</v>
      </c>
      <c r="M286" s="93" t="s">
        <v>736</v>
      </c>
      <c r="N286" s="95"/>
      <c r="O286" s="95"/>
      <c r="P286" s="95"/>
      <c r="Q286" s="95" t="s">
        <v>849</v>
      </c>
      <c r="R286" s="59" t="str">
        <f t="shared" si="65"/>
        <v>국유지</v>
      </c>
      <c r="S286" s="60" t="str">
        <f t="shared" si="62"/>
        <v>국유지답</v>
      </c>
      <c r="T286" s="61"/>
      <c r="U286" s="119">
        <f t="shared" si="63"/>
        <v>0</v>
      </c>
      <c r="V286" s="75" t="str">
        <f t="shared" si="64"/>
        <v>ok</v>
      </c>
      <c r="W286" s="61"/>
      <c r="AL286" s="35" t="s">
        <v>709</v>
      </c>
      <c r="AM286" s="75" t="str">
        <f t="shared" si="70"/>
        <v>-</v>
      </c>
      <c r="AN286" s="68" t="str">
        <f t="shared" si="69"/>
        <v>답</v>
      </c>
      <c r="AO286" s="88">
        <v>525</v>
      </c>
      <c r="AP286" s="88" t="s">
        <v>107</v>
      </c>
      <c r="AQ286" s="88" t="s">
        <v>98</v>
      </c>
      <c r="AR286" s="85">
        <f t="shared" si="67"/>
        <v>0</v>
      </c>
      <c r="AS286" s="75"/>
      <c r="AT286" s="76"/>
      <c r="AY286" s="75"/>
    </row>
    <row r="287" spans="1:51" s="35" customFormat="1" ht="19.5" customHeight="1">
      <c r="A287" s="92">
        <v>282</v>
      </c>
      <c r="B287" s="93" t="s">
        <v>756</v>
      </c>
      <c r="C287" s="93" t="s">
        <v>758</v>
      </c>
      <c r="D287" s="93" t="s">
        <v>759</v>
      </c>
      <c r="E287" s="93"/>
      <c r="F287" s="101"/>
      <c r="G287" s="101"/>
      <c r="H287" s="93" t="s">
        <v>490</v>
      </c>
      <c r="I287" s="93" t="s">
        <v>29</v>
      </c>
      <c r="J287" s="108">
        <v>218</v>
      </c>
      <c r="K287" s="108">
        <v>218</v>
      </c>
      <c r="L287" s="93">
        <v>806</v>
      </c>
      <c r="M287" s="93" t="s">
        <v>194</v>
      </c>
      <c r="N287" s="95" t="s">
        <v>1121</v>
      </c>
      <c r="O287" s="95" t="s">
        <v>1122</v>
      </c>
      <c r="P287" s="95"/>
      <c r="Q287" s="95" t="s">
        <v>849</v>
      </c>
      <c r="R287" s="59" t="str">
        <f t="shared" si="65"/>
        <v>사유지</v>
      </c>
      <c r="S287" s="60" t="str">
        <f t="shared" si="62"/>
        <v>사유지답</v>
      </c>
      <c r="T287" s="61">
        <f t="shared" ref="T287:T290" si="71">W287</f>
        <v>5940</v>
      </c>
      <c r="U287" s="119">
        <f t="shared" si="63"/>
        <v>3884760</v>
      </c>
      <c r="V287" s="75" t="str">
        <f t="shared" si="64"/>
        <v>ok</v>
      </c>
      <c r="W287" s="61">
        <v>5940</v>
      </c>
      <c r="AL287" s="35" t="s">
        <v>709</v>
      </c>
      <c r="AM287" s="75" t="str">
        <f t="shared" si="70"/>
        <v>-</v>
      </c>
      <c r="AN287" s="68" t="str">
        <f t="shared" si="69"/>
        <v>답</v>
      </c>
      <c r="AO287" s="88">
        <v>218</v>
      </c>
      <c r="AP287" s="88">
        <v>806</v>
      </c>
      <c r="AQ287" s="88" t="s">
        <v>194</v>
      </c>
      <c r="AR287" s="85">
        <f t="shared" si="67"/>
        <v>0</v>
      </c>
      <c r="AS287" s="75"/>
      <c r="AT287" s="76"/>
      <c r="AY287" s="75"/>
    </row>
    <row r="288" spans="1:51" s="35" customFormat="1" ht="19.5" customHeight="1">
      <c r="A288" s="92">
        <v>283</v>
      </c>
      <c r="B288" s="93" t="s">
        <v>756</v>
      </c>
      <c r="C288" s="93" t="s">
        <v>758</v>
      </c>
      <c r="D288" s="93" t="s">
        <v>759</v>
      </c>
      <c r="E288" s="93"/>
      <c r="F288" s="101"/>
      <c r="G288" s="101"/>
      <c r="H288" s="93" t="s">
        <v>491</v>
      </c>
      <c r="I288" s="93" t="s">
        <v>29</v>
      </c>
      <c r="J288" s="108">
        <v>2067</v>
      </c>
      <c r="K288" s="108">
        <v>1173</v>
      </c>
      <c r="L288" s="93" t="s">
        <v>249</v>
      </c>
      <c r="M288" s="93" t="s">
        <v>193</v>
      </c>
      <c r="N288" s="95" t="s">
        <v>1119</v>
      </c>
      <c r="O288" s="95" t="s">
        <v>1120</v>
      </c>
      <c r="P288" s="95"/>
      <c r="Q288" s="95"/>
      <c r="R288" s="59" t="str">
        <f t="shared" si="65"/>
        <v>사유지</v>
      </c>
      <c r="S288" s="60" t="str">
        <f t="shared" si="62"/>
        <v>사유지답</v>
      </c>
      <c r="T288" s="61">
        <f t="shared" si="71"/>
        <v>17800</v>
      </c>
      <c r="U288" s="119">
        <f t="shared" si="63"/>
        <v>62638200</v>
      </c>
      <c r="V288" s="75" t="str">
        <f t="shared" si="64"/>
        <v>ok</v>
      </c>
      <c r="W288" s="61">
        <v>17800</v>
      </c>
      <c r="AL288" s="35" t="s">
        <v>709</v>
      </c>
      <c r="AM288" s="75" t="str">
        <f t="shared" si="70"/>
        <v>-</v>
      </c>
      <c r="AN288" s="68" t="str">
        <f t="shared" si="69"/>
        <v>답</v>
      </c>
      <c r="AO288" s="88">
        <v>2067</v>
      </c>
      <c r="AP288" s="88" t="s">
        <v>249</v>
      </c>
      <c r="AQ288" s="88" t="s">
        <v>193</v>
      </c>
      <c r="AR288" s="85">
        <f t="shared" si="67"/>
        <v>894</v>
      </c>
      <c r="AS288" s="75"/>
      <c r="AT288" s="76"/>
      <c r="AY288" s="75"/>
    </row>
    <row r="289" spans="1:51" s="35" customFormat="1" ht="19.5" customHeight="1">
      <c r="A289" s="92">
        <v>284</v>
      </c>
      <c r="B289" s="93" t="s">
        <v>756</v>
      </c>
      <c r="C289" s="93" t="s">
        <v>758</v>
      </c>
      <c r="D289" s="93" t="s">
        <v>759</v>
      </c>
      <c r="E289" s="93"/>
      <c r="F289" s="101"/>
      <c r="G289" s="101"/>
      <c r="H289" s="93" t="s">
        <v>492</v>
      </c>
      <c r="I289" s="93" t="s">
        <v>29</v>
      </c>
      <c r="J289" s="108">
        <v>618</v>
      </c>
      <c r="K289" s="108">
        <v>226</v>
      </c>
      <c r="L289" s="93" t="s">
        <v>249</v>
      </c>
      <c r="M289" s="93" t="s">
        <v>193</v>
      </c>
      <c r="N289" s="95" t="s">
        <v>1119</v>
      </c>
      <c r="O289" s="95" t="s">
        <v>1120</v>
      </c>
      <c r="P289" s="95"/>
      <c r="Q289" s="95"/>
      <c r="R289" s="59" t="str">
        <f t="shared" si="65"/>
        <v>사유지</v>
      </c>
      <c r="S289" s="60" t="str">
        <f t="shared" si="62"/>
        <v>사유지답</v>
      </c>
      <c r="T289" s="61">
        <f t="shared" si="71"/>
        <v>17200</v>
      </c>
      <c r="U289" s="119">
        <f t="shared" si="63"/>
        <v>11661600</v>
      </c>
      <c r="V289" s="75" t="str">
        <f t="shared" si="64"/>
        <v>ok</v>
      </c>
      <c r="W289" s="61">
        <v>17200</v>
      </c>
      <c r="AL289" s="35" t="s">
        <v>709</v>
      </c>
      <c r="AM289" s="75" t="str">
        <f t="shared" si="70"/>
        <v>-</v>
      </c>
      <c r="AN289" s="68" t="str">
        <f t="shared" si="69"/>
        <v>답</v>
      </c>
      <c r="AO289" s="88">
        <v>618</v>
      </c>
      <c r="AP289" s="88" t="s">
        <v>249</v>
      </c>
      <c r="AQ289" s="88" t="s">
        <v>193</v>
      </c>
      <c r="AR289" s="85">
        <f t="shared" si="67"/>
        <v>392</v>
      </c>
      <c r="AS289" s="75"/>
      <c r="AT289" s="76"/>
      <c r="AY289" s="75"/>
    </row>
    <row r="290" spans="1:51" s="35" customFormat="1" ht="19.5" customHeight="1">
      <c r="A290" s="92">
        <v>285</v>
      </c>
      <c r="B290" s="93" t="s">
        <v>756</v>
      </c>
      <c r="C290" s="93" t="s">
        <v>758</v>
      </c>
      <c r="D290" s="93" t="s">
        <v>759</v>
      </c>
      <c r="E290" s="93"/>
      <c r="F290" s="101"/>
      <c r="G290" s="101"/>
      <c r="H290" s="93" t="s">
        <v>832</v>
      </c>
      <c r="I290" s="93" t="s">
        <v>29</v>
      </c>
      <c r="J290" s="108">
        <v>1386</v>
      </c>
      <c r="K290" s="108">
        <v>251</v>
      </c>
      <c r="L290" s="93" t="s">
        <v>250</v>
      </c>
      <c r="M290" s="93" t="s">
        <v>195</v>
      </c>
      <c r="N290" s="93" t="s">
        <v>250</v>
      </c>
      <c r="O290" s="93" t="s">
        <v>195</v>
      </c>
      <c r="P290" s="95" t="s">
        <v>1113</v>
      </c>
      <c r="Q290" s="95"/>
      <c r="R290" s="59" t="str">
        <f t="shared" si="65"/>
        <v>사유지</v>
      </c>
      <c r="S290" s="60" t="str">
        <f t="shared" si="62"/>
        <v>사유지답</v>
      </c>
      <c r="T290" s="61">
        <f t="shared" si="71"/>
        <v>17200</v>
      </c>
      <c r="U290" s="119">
        <f t="shared" si="63"/>
        <v>12951600</v>
      </c>
      <c r="V290" s="75" t="str">
        <f t="shared" si="64"/>
        <v>ok</v>
      </c>
      <c r="W290" s="61">
        <v>17200</v>
      </c>
      <c r="AL290" s="35" t="s">
        <v>709</v>
      </c>
      <c r="AM290" s="75" t="str">
        <f t="shared" si="70"/>
        <v>-</v>
      </c>
      <c r="AN290" s="68" t="str">
        <f t="shared" si="69"/>
        <v>답</v>
      </c>
      <c r="AO290" s="88">
        <v>1386</v>
      </c>
      <c r="AP290" s="88" t="s">
        <v>250</v>
      </c>
      <c r="AQ290" s="88" t="s">
        <v>195</v>
      </c>
      <c r="AR290" s="85">
        <f t="shared" si="67"/>
        <v>1135</v>
      </c>
      <c r="AS290" s="75"/>
      <c r="AT290" s="76"/>
      <c r="AY290" s="75"/>
    </row>
    <row r="291" spans="1:51" s="35" customFormat="1" ht="19.5" customHeight="1">
      <c r="A291" s="92">
        <v>286</v>
      </c>
      <c r="B291" s="93" t="s">
        <v>756</v>
      </c>
      <c r="C291" s="93" t="s">
        <v>758</v>
      </c>
      <c r="D291" s="93" t="s">
        <v>759</v>
      </c>
      <c r="E291" s="93"/>
      <c r="F291" s="101"/>
      <c r="G291" s="101"/>
      <c r="H291" s="93" t="s">
        <v>494</v>
      </c>
      <c r="I291" s="93" t="s">
        <v>29</v>
      </c>
      <c r="J291" s="108">
        <v>2</v>
      </c>
      <c r="K291" s="108">
        <v>2</v>
      </c>
      <c r="L291" s="93" t="s">
        <v>107</v>
      </c>
      <c r="M291" s="93" t="s">
        <v>736</v>
      </c>
      <c r="N291" s="95"/>
      <c r="O291" s="95"/>
      <c r="P291" s="95"/>
      <c r="Q291" s="95" t="s">
        <v>849</v>
      </c>
      <c r="R291" s="59" t="str">
        <f t="shared" si="65"/>
        <v>국유지</v>
      </c>
      <c r="S291" s="60" t="str">
        <f t="shared" si="62"/>
        <v>국유지답</v>
      </c>
      <c r="T291" s="61"/>
      <c r="U291" s="119">
        <f t="shared" si="63"/>
        <v>0</v>
      </c>
      <c r="V291" s="75" t="str">
        <f t="shared" si="64"/>
        <v>ok</v>
      </c>
      <c r="W291" s="61"/>
      <c r="AL291" s="35" t="s">
        <v>709</v>
      </c>
      <c r="AM291" s="75" t="str">
        <f t="shared" si="70"/>
        <v>-</v>
      </c>
      <c r="AN291" s="68" t="str">
        <f t="shared" si="69"/>
        <v>답</v>
      </c>
      <c r="AO291" s="88">
        <v>2</v>
      </c>
      <c r="AP291" s="88" t="s">
        <v>107</v>
      </c>
      <c r="AQ291" s="88" t="s">
        <v>98</v>
      </c>
      <c r="AR291" s="85">
        <f t="shared" si="67"/>
        <v>0</v>
      </c>
      <c r="AS291" s="75"/>
      <c r="AT291" s="76"/>
      <c r="AY291" s="75"/>
    </row>
    <row r="292" spans="1:51" s="35" customFormat="1" ht="19.5" customHeight="1">
      <c r="A292" s="92">
        <v>287</v>
      </c>
      <c r="B292" s="93" t="s">
        <v>756</v>
      </c>
      <c r="C292" s="93" t="s">
        <v>758</v>
      </c>
      <c r="D292" s="93" t="s">
        <v>759</v>
      </c>
      <c r="E292" s="93"/>
      <c r="F292" s="101"/>
      <c r="G292" s="101"/>
      <c r="H292" s="93" t="s">
        <v>498</v>
      </c>
      <c r="I292" s="93" t="s">
        <v>58</v>
      </c>
      <c r="J292" s="108">
        <v>36</v>
      </c>
      <c r="K292" s="108">
        <v>36</v>
      </c>
      <c r="L292" s="93" t="s">
        <v>107</v>
      </c>
      <c r="M292" s="93" t="s">
        <v>744</v>
      </c>
      <c r="N292" s="95"/>
      <c r="O292" s="95"/>
      <c r="P292" s="95"/>
      <c r="Q292" s="95" t="s">
        <v>849</v>
      </c>
      <c r="R292" s="59" t="str">
        <f t="shared" si="65"/>
        <v>국유지</v>
      </c>
      <c r="S292" s="60" t="str">
        <f t="shared" si="62"/>
        <v>국유지도</v>
      </c>
      <c r="T292" s="61"/>
      <c r="U292" s="119">
        <f t="shared" si="63"/>
        <v>0</v>
      </c>
      <c r="V292" s="75" t="str">
        <f t="shared" si="64"/>
        <v>ok</v>
      </c>
      <c r="W292" s="61"/>
      <c r="AL292" s="35" t="s">
        <v>709</v>
      </c>
      <c r="AM292" s="75" t="str">
        <f t="shared" si="70"/>
        <v>-</v>
      </c>
      <c r="AN292" s="68" t="str">
        <f t="shared" si="69"/>
        <v>도</v>
      </c>
      <c r="AO292" s="88">
        <v>36</v>
      </c>
      <c r="AP292" s="88" t="s">
        <v>107</v>
      </c>
      <c r="AQ292" s="88" t="s">
        <v>188</v>
      </c>
      <c r="AR292" s="85">
        <f t="shared" si="67"/>
        <v>0</v>
      </c>
      <c r="AS292" s="75"/>
      <c r="AT292" s="76"/>
      <c r="AY292" s="75"/>
    </row>
    <row r="293" spans="1:51" s="35" customFormat="1" ht="19.5" customHeight="1">
      <c r="A293" s="92">
        <v>288</v>
      </c>
      <c r="B293" s="93" t="s">
        <v>756</v>
      </c>
      <c r="C293" s="93" t="s">
        <v>758</v>
      </c>
      <c r="D293" s="93" t="s">
        <v>759</v>
      </c>
      <c r="E293" s="93"/>
      <c r="F293" s="101"/>
      <c r="G293" s="101"/>
      <c r="H293" s="93" t="s">
        <v>495</v>
      </c>
      <c r="I293" s="93" t="s">
        <v>29</v>
      </c>
      <c r="J293" s="108">
        <v>1064</v>
      </c>
      <c r="K293" s="108">
        <v>61</v>
      </c>
      <c r="L293" s="93">
        <v>799</v>
      </c>
      <c r="M293" s="93" t="s">
        <v>196</v>
      </c>
      <c r="N293" s="95" t="s">
        <v>1123</v>
      </c>
      <c r="O293" s="95" t="s">
        <v>1124</v>
      </c>
      <c r="P293" s="95"/>
      <c r="Q293" s="95"/>
      <c r="R293" s="59" t="str">
        <f t="shared" si="65"/>
        <v>사유지</v>
      </c>
      <c r="S293" s="60" t="str">
        <f t="shared" si="62"/>
        <v>사유지답</v>
      </c>
      <c r="T293" s="61">
        <f t="shared" ref="T293:T294" si="72">W293</f>
        <v>17200</v>
      </c>
      <c r="U293" s="119">
        <f t="shared" si="63"/>
        <v>3147600</v>
      </c>
      <c r="V293" s="75" t="str">
        <f t="shared" si="64"/>
        <v>ok</v>
      </c>
      <c r="W293" s="61">
        <v>17200</v>
      </c>
      <c r="AL293" s="35" t="s">
        <v>709</v>
      </c>
      <c r="AM293" s="75" t="str">
        <f t="shared" si="70"/>
        <v>-</v>
      </c>
      <c r="AN293" s="68" t="str">
        <f t="shared" si="69"/>
        <v>답</v>
      </c>
      <c r="AO293" s="88">
        <v>1064</v>
      </c>
      <c r="AP293" s="88">
        <v>799</v>
      </c>
      <c r="AQ293" s="88" t="s">
        <v>196</v>
      </c>
      <c r="AR293" s="85">
        <f t="shared" si="67"/>
        <v>1003</v>
      </c>
      <c r="AS293" s="75"/>
      <c r="AT293" s="76"/>
      <c r="AY293" s="75"/>
    </row>
    <row r="294" spans="1:51" s="35" customFormat="1" ht="19.5" customHeight="1">
      <c r="A294" s="92">
        <v>289</v>
      </c>
      <c r="B294" s="93" t="s">
        <v>756</v>
      </c>
      <c r="C294" s="93" t="s">
        <v>758</v>
      </c>
      <c r="D294" s="93" t="s">
        <v>759</v>
      </c>
      <c r="E294" s="92"/>
      <c r="F294" s="107"/>
      <c r="G294" s="107"/>
      <c r="H294" s="93" t="s">
        <v>496</v>
      </c>
      <c r="I294" s="92" t="s">
        <v>29</v>
      </c>
      <c r="J294" s="109">
        <v>943</v>
      </c>
      <c r="K294" s="108">
        <v>26</v>
      </c>
      <c r="L294" s="92">
        <v>799</v>
      </c>
      <c r="M294" s="92" t="s">
        <v>196</v>
      </c>
      <c r="N294" s="95" t="s">
        <v>1123</v>
      </c>
      <c r="O294" s="95" t="s">
        <v>1124</v>
      </c>
      <c r="P294" s="95"/>
      <c r="Q294" s="95"/>
      <c r="R294" s="59" t="str">
        <f t="shared" si="65"/>
        <v>사유지</v>
      </c>
      <c r="S294" s="60" t="str">
        <f t="shared" si="62"/>
        <v>사유지답</v>
      </c>
      <c r="T294" s="61">
        <f t="shared" si="72"/>
        <v>17201</v>
      </c>
      <c r="U294" s="119">
        <f t="shared" si="63"/>
        <v>1341678</v>
      </c>
      <c r="V294" s="75" t="str">
        <f t="shared" si="64"/>
        <v>ok</v>
      </c>
      <c r="W294" s="61">
        <v>17201</v>
      </c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 t="s">
        <v>709</v>
      </c>
      <c r="AM294" s="66" t="str">
        <f t="shared" si="70"/>
        <v>-</v>
      </c>
      <c r="AN294" s="106" t="str">
        <f t="shared" si="69"/>
        <v>답</v>
      </c>
      <c r="AO294" s="88"/>
      <c r="AP294" s="88"/>
      <c r="AQ294" s="88"/>
      <c r="AR294" s="85"/>
      <c r="AS294" s="75"/>
      <c r="AT294" s="76"/>
      <c r="AY294" s="75"/>
    </row>
    <row r="295" spans="1:51" s="35" customFormat="1" ht="19.5" customHeight="1">
      <c r="A295" s="92">
        <v>290</v>
      </c>
      <c r="B295" s="93" t="s">
        <v>756</v>
      </c>
      <c r="C295" s="93" t="s">
        <v>758</v>
      </c>
      <c r="D295" s="93" t="s">
        <v>759</v>
      </c>
      <c r="E295" s="93"/>
      <c r="F295" s="101"/>
      <c r="G295" s="101"/>
      <c r="H295" s="93" t="s">
        <v>497</v>
      </c>
      <c r="I295" s="93" t="s">
        <v>57</v>
      </c>
      <c r="J295" s="108">
        <v>242</v>
      </c>
      <c r="K295" s="108">
        <v>187</v>
      </c>
      <c r="L295" s="93" t="s">
        <v>107</v>
      </c>
      <c r="M295" s="93" t="s">
        <v>744</v>
      </c>
      <c r="N295" s="95"/>
      <c r="O295" s="95"/>
      <c r="P295" s="95"/>
      <c r="Q295" s="95"/>
      <c r="R295" s="59" t="str">
        <f t="shared" si="65"/>
        <v>국유지</v>
      </c>
      <c r="S295" s="60" t="str">
        <f t="shared" si="62"/>
        <v>국유지구</v>
      </c>
      <c r="T295" s="61"/>
      <c r="U295" s="119">
        <f t="shared" si="63"/>
        <v>0</v>
      </c>
      <c r="V295" s="75" t="str">
        <f t="shared" si="64"/>
        <v>ok</v>
      </c>
      <c r="W295" s="61"/>
      <c r="AL295" s="35" t="s">
        <v>709</v>
      </c>
      <c r="AM295" s="75" t="str">
        <f t="shared" si="70"/>
        <v>-</v>
      </c>
      <c r="AN295" s="68" t="str">
        <f t="shared" si="69"/>
        <v>구</v>
      </c>
      <c r="AO295" s="88">
        <v>242</v>
      </c>
      <c r="AP295" s="88" t="s">
        <v>107</v>
      </c>
      <c r="AQ295" s="88" t="s">
        <v>188</v>
      </c>
      <c r="AR295" s="85">
        <f>J295-K295</f>
        <v>55</v>
      </c>
      <c r="AS295" s="75"/>
      <c r="AT295" s="76"/>
      <c r="AY295" s="75"/>
    </row>
    <row r="296" spans="1:51" s="35" customFormat="1" ht="19.5" customHeight="1">
      <c r="A296" s="92">
        <v>291</v>
      </c>
      <c r="B296" s="93" t="s">
        <v>856</v>
      </c>
      <c r="C296" s="93" t="s">
        <v>857</v>
      </c>
      <c r="D296" s="93" t="s">
        <v>580</v>
      </c>
      <c r="E296" s="92"/>
      <c r="F296" s="107"/>
      <c r="G296" s="107"/>
      <c r="H296" s="93" t="s">
        <v>854</v>
      </c>
      <c r="I296" s="92" t="s">
        <v>855</v>
      </c>
      <c r="J296" s="109">
        <v>1771</v>
      </c>
      <c r="K296" s="108">
        <v>4</v>
      </c>
      <c r="L296" s="92" t="s">
        <v>901</v>
      </c>
      <c r="M296" s="92" t="s">
        <v>903</v>
      </c>
      <c r="N296" s="92" t="s">
        <v>901</v>
      </c>
      <c r="O296" s="92" t="s">
        <v>903</v>
      </c>
      <c r="P296" s="95"/>
      <c r="Q296" s="95"/>
      <c r="R296" s="59" t="str">
        <f t="shared" si="65"/>
        <v>사유지</v>
      </c>
      <c r="S296" s="60" t="str">
        <f t="shared" si="62"/>
        <v>사유지답</v>
      </c>
      <c r="T296" s="61">
        <f>W296</f>
        <v>17100</v>
      </c>
      <c r="U296" s="119">
        <f t="shared" si="63"/>
        <v>205200</v>
      </c>
      <c r="V296" s="75" t="str">
        <f t="shared" si="64"/>
        <v>ok</v>
      </c>
      <c r="W296" s="61">
        <v>17100</v>
      </c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6"/>
      <c r="AN296" s="106" t="str">
        <f t="shared" si="69"/>
        <v>답</v>
      </c>
      <c r="AO296" s="88"/>
      <c r="AP296" s="88"/>
      <c r="AQ296" s="88"/>
      <c r="AR296" s="85"/>
      <c r="AS296" s="75"/>
      <c r="AT296" s="76"/>
      <c r="AY296" s="75"/>
    </row>
    <row r="297" spans="1:51" s="35" customFormat="1" ht="19.5" customHeight="1">
      <c r="A297" s="92">
        <v>292</v>
      </c>
      <c r="B297" s="93" t="s">
        <v>756</v>
      </c>
      <c r="C297" s="93" t="s">
        <v>758</v>
      </c>
      <c r="D297" s="93" t="s">
        <v>759</v>
      </c>
      <c r="E297" s="93"/>
      <c r="F297" s="101"/>
      <c r="G297" s="101"/>
      <c r="H297" s="93" t="s">
        <v>501</v>
      </c>
      <c r="I297" s="93" t="s">
        <v>29</v>
      </c>
      <c r="J297" s="108">
        <v>319</v>
      </c>
      <c r="K297" s="108">
        <v>319</v>
      </c>
      <c r="L297" s="93" t="s">
        <v>107</v>
      </c>
      <c r="M297" s="93" t="s">
        <v>736</v>
      </c>
      <c r="N297" s="95"/>
      <c r="O297" s="95"/>
      <c r="P297" s="95"/>
      <c r="Q297" s="95" t="s">
        <v>849</v>
      </c>
      <c r="R297" s="59" t="str">
        <f t="shared" si="65"/>
        <v>국유지</v>
      </c>
      <c r="S297" s="60" t="str">
        <f t="shared" si="62"/>
        <v>국유지답</v>
      </c>
      <c r="T297" s="61"/>
      <c r="U297" s="119">
        <f t="shared" si="63"/>
        <v>0</v>
      </c>
      <c r="V297" s="75" t="str">
        <f t="shared" si="64"/>
        <v>ok</v>
      </c>
      <c r="W297" s="61"/>
      <c r="AL297" s="35" t="s">
        <v>709</v>
      </c>
      <c r="AM297" s="75" t="str">
        <f t="shared" ref="AM297:AM312" si="73">E297&amp;F297&amp;$AM$2&amp;G297</f>
        <v>-</v>
      </c>
      <c r="AN297" s="68" t="str">
        <f t="shared" si="69"/>
        <v>답</v>
      </c>
      <c r="AO297" s="88">
        <v>319</v>
      </c>
      <c r="AP297" s="88" t="s">
        <v>107</v>
      </c>
      <c r="AQ297" s="88" t="s">
        <v>98</v>
      </c>
      <c r="AR297" s="85">
        <f t="shared" ref="AR297:AR312" si="74">J297-K297</f>
        <v>0</v>
      </c>
      <c r="AS297" s="75"/>
      <c r="AT297" s="76"/>
      <c r="AY297" s="75"/>
    </row>
    <row r="298" spans="1:51" s="35" customFormat="1" ht="19.5" customHeight="1">
      <c r="A298" s="92">
        <v>293</v>
      </c>
      <c r="B298" s="93" t="s">
        <v>756</v>
      </c>
      <c r="C298" s="93" t="s">
        <v>758</v>
      </c>
      <c r="D298" s="93" t="s">
        <v>759</v>
      </c>
      <c r="E298" s="93"/>
      <c r="F298" s="101"/>
      <c r="G298" s="101"/>
      <c r="H298" s="93" t="s">
        <v>500</v>
      </c>
      <c r="I298" s="93" t="s">
        <v>29</v>
      </c>
      <c r="J298" s="108">
        <v>405</v>
      </c>
      <c r="K298" s="108">
        <v>405</v>
      </c>
      <c r="L298" s="93" t="s">
        <v>249</v>
      </c>
      <c r="M298" s="93" t="s">
        <v>193</v>
      </c>
      <c r="N298" s="95" t="s">
        <v>1119</v>
      </c>
      <c r="O298" s="93" t="s">
        <v>193</v>
      </c>
      <c r="P298" s="95"/>
      <c r="Q298" s="95" t="s">
        <v>849</v>
      </c>
      <c r="R298" s="59" t="str">
        <f t="shared" si="65"/>
        <v>사유지</v>
      </c>
      <c r="S298" s="60" t="str">
        <f t="shared" si="62"/>
        <v>사유지답</v>
      </c>
      <c r="T298" s="61">
        <f t="shared" ref="T298:T299" si="75">W298</f>
        <v>17200</v>
      </c>
      <c r="U298" s="119">
        <f t="shared" si="63"/>
        <v>20898000</v>
      </c>
      <c r="V298" s="75" t="str">
        <f t="shared" si="64"/>
        <v>ok</v>
      </c>
      <c r="W298" s="61">
        <v>17200</v>
      </c>
      <c r="AL298" s="35" t="s">
        <v>709</v>
      </c>
      <c r="AM298" s="75" t="str">
        <f t="shared" si="73"/>
        <v>-</v>
      </c>
      <c r="AN298" s="68" t="str">
        <f t="shared" si="69"/>
        <v>답</v>
      </c>
      <c r="AO298" s="88">
        <v>405</v>
      </c>
      <c r="AP298" s="88" t="s">
        <v>249</v>
      </c>
      <c r="AQ298" s="88" t="s">
        <v>193</v>
      </c>
      <c r="AR298" s="85">
        <f t="shared" si="74"/>
        <v>0</v>
      </c>
      <c r="AS298" s="75" t="s">
        <v>712</v>
      </c>
      <c r="AT298" s="76">
        <v>402.77</v>
      </c>
      <c r="AW298" s="35" t="s">
        <v>729</v>
      </c>
      <c r="AY298" s="75"/>
    </row>
    <row r="299" spans="1:51" s="35" customFormat="1" ht="19.5" customHeight="1">
      <c r="A299" s="92">
        <v>294</v>
      </c>
      <c r="B299" s="93" t="s">
        <v>756</v>
      </c>
      <c r="C299" s="93" t="s">
        <v>758</v>
      </c>
      <c r="D299" s="93" t="s">
        <v>759</v>
      </c>
      <c r="E299" s="93"/>
      <c r="F299" s="101"/>
      <c r="G299" s="101"/>
      <c r="H299" s="93" t="s">
        <v>499</v>
      </c>
      <c r="I299" s="93" t="s">
        <v>29</v>
      </c>
      <c r="J299" s="108">
        <v>649</v>
      </c>
      <c r="K299" s="108">
        <v>615</v>
      </c>
      <c r="L299" s="93" t="s">
        <v>251</v>
      </c>
      <c r="M299" s="93" t="s">
        <v>197</v>
      </c>
      <c r="N299" s="93" t="s">
        <v>251</v>
      </c>
      <c r="O299" s="93" t="s">
        <v>197</v>
      </c>
      <c r="P299" s="95"/>
      <c r="Q299" s="95"/>
      <c r="R299" s="59" t="str">
        <f t="shared" si="65"/>
        <v>사유지</v>
      </c>
      <c r="S299" s="60" t="str">
        <f t="shared" si="62"/>
        <v>사유지답</v>
      </c>
      <c r="T299" s="61">
        <f t="shared" si="75"/>
        <v>17200</v>
      </c>
      <c r="U299" s="119">
        <f t="shared" si="63"/>
        <v>31734000</v>
      </c>
      <c r="V299" s="75" t="str">
        <f t="shared" si="64"/>
        <v>ok</v>
      </c>
      <c r="W299" s="61">
        <v>17200</v>
      </c>
      <c r="AL299" s="35" t="s">
        <v>709</v>
      </c>
      <c r="AM299" s="75" t="str">
        <f t="shared" si="73"/>
        <v>-</v>
      </c>
      <c r="AN299" s="68" t="str">
        <f t="shared" si="69"/>
        <v>답</v>
      </c>
      <c r="AO299" s="88">
        <v>649</v>
      </c>
      <c r="AP299" s="88" t="s">
        <v>251</v>
      </c>
      <c r="AQ299" s="88" t="s">
        <v>197</v>
      </c>
      <c r="AR299" s="85">
        <f t="shared" si="74"/>
        <v>34</v>
      </c>
      <c r="AS299" s="75"/>
      <c r="AT299" s="76"/>
      <c r="AY299" s="75"/>
    </row>
    <row r="300" spans="1:51" s="35" customFormat="1" ht="19.5" customHeight="1">
      <c r="A300" s="92">
        <v>295</v>
      </c>
      <c r="B300" s="93" t="s">
        <v>756</v>
      </c>
      <c r="C300" s="93" t="s">
        <v>758</v>
      </c>
      <c r="D300" s="93" t="s">
        <v>759</v>
      </c>
      <c r="E300" s="93"/>
      <c r="F300" s="101"/>
      <c r="G300" s="101"/>
      <c r="H300" s="93" t="s">
        <v>502</v>
      </c>
      <c r="I300" s="93" t="s">
        <v>29</v>
      </c>
      <c r="J300" s="108">
        <v>463</v>
      </c>
      <c r="K300" s="108">
        <v>463</v>
      </c>
      <c r="L300" s="93" t="s">
        <v>107</v>
      </c>
      <c r="M300" s="93" t="s">
        <v>736</v>
      </c>
      <c r="N300" s="95"/>
      <c r="O300" s="95"/>
      <c r="P300" s="95"/>
      <c r="Q300" s="95" t="s">
        <v>849</v>
      </c>
      <c r="R300" s="59" t="str">
        <f t="shared" si="65"/>
        <v>국유지</v>
      </c>
      <c r="S300" s="60" t="str">
        <f t="shared" si="62"/>
        <v>국유지답</v>
      </c>
      <c r="T300" s="61"/>
      <c r="U300" s="119">
        <f t="shared" si="63"/>
        <v>0</v>
      </c>
      <c r="V300" s="75" t="str">
        <f t="shared" si="64"/>
        <v>ok</v>
      </c>
      <c r="W300" s="61"/>
      <c r="AL300" s="35" t="s">
        <v>709</v>
      </c>
      <c r="AM300" s="75" t="str">
        <f t="shared" si="73"/>
        <v>-</v>
      </c>
      <c r="AN300" s="68" t="str">
        <f t="shared" si="69"/>
        <v>답</v>
      </c>
      <c r="AO300" s="88">
        <v>463</v>
      </c>
      <c r="AP300" s="88" t="s">
        <v>107</v>
      </c>
      <c r="AQ300" s="88" t="s">
        <v>98</v>
      </c>
      <c r="AR300" s="85">
        <f t="shared" si="74"/>
        <v>0</v>
      </c>
      <c r="AS300" s="75" t="s">
        <v>712</v>
      </c>
      <c r="AT300" s="76">
        <v>462.06</v>
      </c>
      <c r="AW300" s="35" t="s">
        <v>729</v>
      </c>
      <c r="AY300" s="75"/>
    </row>
    <row r="301" spans="1:51" s="35" customFormat="1" ht="19.5" customHeight="1">
      <c r="A301" s="92">
        <v>296</v>
      </c>
      <c r="B301" s="93" t="s">
        <v>756</v>
      </c>
      <c r="C301" s="93" t="s">
        <v>758</v>
      </c>
      <c r="D301" s="93" t="s">
        <v>759</v>
      </c>
      <c r="E301" s="93"/>
      <c r="F301" s="101"/>
      <c r="G301" s="101"/>
      <c r="H301" s="93" t="s">
        <v>553</v>
      </c>
      <c r="I301" s="93" t="s">
        <v>260</v>
      </c>
      <c r="J301" s="108">
        <v>88</v>
      </c>
      <c r="K301" s="108">
        <v>88</v>
      </c>
      <c r="L301" s="93" t="s">
        <v>107</v>
      </c>
      <c r="M301" s="93" t="s">
        <v>736</v>
      </c>
      <c r="N301" s="95"/>
      <c r="O301" s="95"/>
      <c r="P301" s="95"/>
      <c r="Q301" s="95" t="s">
        <v>849</v>
      </c>
      <c r="R301" s="59" t="str">
        <f t="shared" si="65"/>
        <v>국유지</v>
      </c>
      <c r="S301" s="60" t="str">
        <f t="shared" si="62"/>
        <v>국유지제</v>
      </c>
      <c r="T301" s="61"/>
      <c r="U301" s="119">
        <f t="shared" si="63"/>
        <v>0</v>
      </c>
      <c r="V301" s="75" t="str">
        <f t="shared" si="64"/>
        <v>ok</v>
      </c>
      <c r="W301" s="61"/>
      <c r="AL301" s="35" t="s">
        <v>709</v>
      </c>
      <c r="AM301" s="75" t="str">
        <f t="shared" si="73"/>
        <v>-</v>
      </c>
      <c r="AN301" s="68" t="str">
        <f t="shared" si="69"/>
        <v>제</v>
      </c>
      <c r="AO301" s="75">
        <v>88</v>
      </c>
      <c r="AP301" s="75" t="s">
        <v>107</v>
      </c>
      <c r="AQ301" s="86" t="s">
        <v>98</v>
      </c>
      <c r="AR301" s="85">
        <f t="shared" si="74"/>
        <v>0</v>
      </c>
      <c r="AS301" s="75"/>
      <c r="AT301" s="89"/>
      <c r="AU301" s="86"/>
      <c r="AY301" s="75"/>
    </row>
    <row r="302" spans="1:51" s="35" customFormat="1" ht="19.5" customHeight="1">
      <c r="A302" s="92">
        <v>297</v>
      </c>
      <c r="B302" s="93" t="s">
        <v>756</v>
      </c>
      <c r="C302" s="93" t="s">
        <v>758</v>
      </c>
      <c r="D302" s="93" t="s">
        <v>759</v>
      </c>
      <c r="E302" s="93"/>
      <c r="F302" s="101"/>
      <c r="G302" s="101"/>
      <c r="H302" s="93" t="s">
        <v>503</v>
      </c>
      <c r="I302" s="93" t="s">
        <v>29</v>
      </c>
      <c r="J302" s="108">
        <v>1146</v>
      </c>
      <c r="K302" s="108">
        <v>655</v>
      </c>
      <c r="L302" s="93" t="s">
        <v>252</v>
      </c>
      <c r="M302" s="93" t="s">
        <v>198</v>
      </c>
      <c r="N302" s="93" t="s">
        <v>252</v>
      </c>
      <c r="O302" s="93" t="s">
        <v>198</v>
      </c>
      <c r="P302" s="95"/>
      <c r="Q302" s="95"/>
      <c r="R302" s="59" t="str">
        <f t="shared" si="65"/>
        <v>사유지</v>
      </c>
      <c r="S302" s="60" t="str">
        <f t="shared" si="62"/>
        <v>사유지답</v>
      </c>
      <c r="T302" s="61">
        <f>W302</f>
        <v>17200</v>
      </c>
      <c r="U302" s="119">
        <f t="shared" si="63"/>
        <v>33798000</v>
      </c>
      <c r="V302" s="75" t="str">
        <f t="shared" si="64"/>
        <v>ok</v>
      </c>
      <c r="W302" s="61">
        <v>17200</v>
      </c>
      <c r="AL302" s="35" t="s">
        <v>709</v>
      </c>
      <c r="AM302" s="75" t="str">
        <f t="shared" si="73"/>
        <v>-</v>
      </c>
      <c r="AN302" s="68" t="str">
        <f t="shared" si="69"/>
        <v>답</v>
      </c>
      <c r="AO302" s="88">
        <v>1146</v>
      </c>
      <c r="AP302" s="88" t="s">
        <v>252</v>
      </c>
      <c r="AQ302" s="88" t="s">
        <v>198</v>
      </c>
      <c r="AR302" s="85">
        <f t="shared" si="74"/>
        <v>491</v>
      </c>
      <c r="AS302" s="75"/>
      <c r="AT302" s="76"/>
      <c r="AY302" s="75"/>
    </row>
    <row r="303" spans="1:51" s="35" customFormat="1" ht="19.5" customHeight="1">
      <c r="A303" s="92">
        <v>298</v>
      </c>
      <c r="B303" s="93" t="s">
        <v>756</v>
      </c>
      <c r="C303" s="93" t="s">
        <v>758</v>
      </c>
      <c r="D303" s="93" t="s">
        <v>759</v>
      </c>
      <c r="E303" s="93"/>
      <c r="F303" s="101"/>
      <c r="G303" s="101"/>
      <c r="H303" s="93" t="s">
        <v>554</v>
      </c>
      <c r="I303" s="93" t="s">
        <v>262</v>
      </c>
      <c r="J303" s="108">
        <v>52</v>
      </c>
      <c r="K303" s="108">
        <v>52</v>
      </c>
      <c r="L303" s="93" t="s">
        <v>107</v>
      </c>
      <c r="M303" s="93" t="s">
        <v>744</v>
      </c>
      <c r="N303" s="95"/>
      <c r="O303" s="95"/>
      <c r="P303" s="95"/>
      <c r="Q303" s="95" t="s">
        <v>849</v>
      </c>
      <c r="R303" s="59" t="str">
        <f t="shared" si="65"/>
        <v>국유지</v>
      </c>
      <c r="S303" s="60" t="str">
        <f t="shared" si="62"/>
        <v>국유지구</v>
      </c>
      <c r="T303" s="61"/>
      <c r="U303" s="119">
        <f t="shared" si="63"/>
        <v>0</v>
      </c>
      <c r="V303" s="75" t="str">
        <f t="shared" si="64"/>
        <v>ok</v>
      </c>
      <c r="W303" s="61"/>
      <c r="AL303" s="35" t="s">
        <v>709</v>
      </c>
      <c r="AM303" s="75" t="str">
        <f t="shared" si="73"/>
        <v>-</v>
      </c>
      <c r="AN303" s="68" t="str">
        <f t="shared" si="69"/>
        <v>구</v>
      </c>
      <c r="AO303" s="75">
        <v>52</v>
      </c>
      <c r="AP303" s="75" t="s">
        <v>107</v>
      </c>
      <c r="AQ303" s="86" t="s">
        <v>188</v>
      </c>
      <c r="AR303" s="85">
        <f t="shared" si="74"/>
        <v>0</v>
      </c>
      <c r="AS303" s="75"/>
      <c r="AT303" s="89"/>
      <c r="AU303" s="86"/>
      <c r="AY303" s="75"/>
    </row>
    <row r="304" spans="1:51" s="35" customFormat="1" ht="19.5" customHeight="1">
      <c r="A304" s="92">
        <v>299</v>
      </c>
      <c r="B304" s="93" t="s">
        <v>756</v>
      </c>
      <c r="C304" s="93" t="s">
        <v>758</v>
      </c>
      <c r="D304" s="93" t="s">
        <v>759</v>
      </c>
      <c r="E304" s="93"/>
      <c r="F304" s="101"/>
      <c r="G304" s="101"/>
      <c r="H304" s="93" t="s">
        <v>833</v>
      </c>
      <c r="I304" s="93" t="s">
        <v>29</v>
      </c>
      <c r="J304" s="108">
        <v>1133</v>
      </c>
      <c r="K304" s="108">
        <v>130</v>
      </c>
      <c r="L304" s="93" t="s">
        <v>253</v>
      </c>
      <c r="M304" s="93" t="s">
        <v>198</v>
      </c>
      <c r="N304" s="93" t="s">
        <v>252</v>
      </c>
      <c r="O304" s="93" t="s">
        <v>198</v>
      </c>
      <c r="P304" s="95"/>
      <c r="Q304" s="95"/>
      <c r="R304" s="59" t="str">
        <f t="shared" si="65"/>
        <v>사유지</v>
      </c>
      <c r="S304" s="60" t="str">
        <f t="shared" si="62"/>
        <v>사유지답</v>
      </c>
      <c r="T304" s="61">
        <f t="shared" ref="T304:T305" si="76">W304</f>
        <v>17200</v>
      </c>
      <c r="U304" s="119">
        <f t="shared" si="63"/>
        <v>6708000</v>
      </c>
      <c r="V304" s="75" t="str">
        <f t="shared" si="64"/>
        <v>ok</v>
      </c>
      <c r="W304" s="61">
        <v>17200</v>
      </c>
      <c r="AL304" s="35" t="s">
        <v>709</v>
      </c>
      <c r="AM304" s="75" t="str">
        <f t="shared" si="73"/>
        <v>-</v>
      </c>
      <c r="AN304" s="68" t="str">
        <f t="shared" si="69"/>
        <v>답</v>
      </c>
      <c r="AO304" s="88">
        <v>1133</v>
      </c>
      <c r="AP304" s="88" t="s">
        <v>253</v>
      </c>
      <c r="AQ304" s="88" t="s">
        <v>198</v>
      </c>
      <c r="AR304" s="85">
        <f t="shared" si="74"/>
        <v>1003</v>
      </c>
      <c r="AS304" s="75"/>
      <c r="AT304" s="76"/>
      <c r="AY304" s="75"/>
    </row>
    <row r="305" spans="1:51" s="35" customFormat="1" ht="19.5" customHeight="1">
      <c r="A305" s="92">
        <v>300</v>
      </c>
      <c r="B305" s="93" t="s">
        <v>756</v>
      </c>
      <c r="C305" s="93" t="s">
        <v>758</v>
      </c>
      <c r="D305" s="93" t="s">
        <v>759</v>
      </c>
      <c r="E305" s="93"/>
      <c r="F305" s="101"/>
      <c r="G305" s="101"/>
      <c r="H305" s="93" t="s">
        <v>834</v>
      </c>
      <c r="I305" s="93" t="s">
        <v>29</v>
      </c>
      <c r="J305" s="108">
        <v>851</v>
      </c>
      <c r="K305" s="108">
        <v>796</v>
      </c>
      <c r="L305" s="93" t="s">
        <v>254</v>
      </c>
      <c r="M305" s="93" t="s">
        <v>199</v>
      </c>
      <c r="N305" s="93" t="s">
        <v>254</v>
      </c>
      <c r="O305" s="93" t="s">
        <v>199</v>
      </c>
      <c r="P305" s="95"/>
      <c r="Q305" s="95"/>
      <c r="R305" s="59" t="str">
        <f t="shared" si="65"/>
        <v>사유지</v>
      </c>
      <c r="S305" s="60" t="str">
        <f t="shared" si="62"/>
        <v>사유지답</v>
      </c>
      <c r="T305" s="61">
        <f t="shared" si="76"/>
        <v>17200</v>
      </c>
      <c r="U305" s="119">
        <f t="shared" si="63"/>
        <v>41073600</v>
      </c>
      <c r="V305" s="75" t="str">
        <f t="shared" si="64"/>
        <v>ok</v>
      </c>
      <c r="W305" s="61">
        <v>17200</v>
      </c>
      <c r="AL305" s="35" t="s">
        <v>709</v>
      </c>
      <c r="AM305" s="75" t="str">
        <f t="shared" si="73"/>
        <v>-</v>
      </c>
      <c r="AN305" s="68" t="str">
        <f t="shared" si="69"/>
        <v>답</v>
      </c>
      <c r="AO305" s="88">
        <v>851</v>
      </c>
      <c r="AP305" s="88" t="s">
        <v>254</v>
      </c>
      <c r="AQ305" s="88" t="s">
        <v>199</v>
      </c>
      <c r="AR305" s="85">
        <f t="shared" si="74"/>
        <v>55</v>
      </c>
      <c r="AS305" s="75"/>
      <c r="AT305" s="76"/>
      <c r="AY305" s="75"/>
    </row>
    <row r="306" spans="1:51" s="35" customFormat="1" ht="19.5" customHeight="1">
      <c r="A306" s="92">
        <v>301</v>
      </c>
      <c r="B306" s="93" t="s">
        <v>756</v>
      </c>
      <c r="C306" s="93" t="s">
        <v>758</v>
      </c>
      <c r="D306" s="93" t="s">
        <v>759</v>
      </c>
      <c r="E306" s="93"/>
      <c r="F306" s="101"/>
      <c r="G306" s="101"/>
      <c r="H306" s="93" t="s">
        <v>556</v>
      </c>
      <c r="I306" s="93" t="s">
        <v>265</v>
      </c>
      <c r="J306" s="108">
        <v>508</v>
      </c>
      <c r="K306" s="108">
        <v>508</v>
      </c>
      <c r="L306" s="93" t="s">
        <v>107</v>
      </c>
      <c r="M306" s="93" t="s">
        <v>736</v>
      </c>
      <c r="N306" s="95"/>
      <c r="O306" s="95"/>
      <c r="P306" s="95"/>
      <c r="Q306" s="95" t="s">
        <v>849</v>
      </c>
      <c r="R306" s="59" t="str">
        <f t="shared" si="65"/>
        <v>국유지</v>
      </c>
      <c r="S306" s="60" t="str">
        <f t="shared" si="62"/>
        <v>국유지답</v>
      </c>
      <c r="T306" s="61"/>
      <c r="U306" s="119">
        <f t="shared" si="63"/>
        <v>0</v>
      </c>
      <c r="V306" s="75" t="str">
        <f t="shared" si="64"/>
        <v>ok</v>
      </c>
      <c r="W306" s="61"/>
      <c r="AL306" s="35" t="s">
        <v>709</v>
      </c>
      <c r="AM306" s="75" t="str">
        <f t="shared" si="73"/>
        <v>-</v>
      </c>
      <c r="AN306" s="68" t="str">
        <f t="shared" si="69"/>
        <v>답</v>
      </c>
      <c r="AO306" s="75">
        <v>508</v>
      </c>
      <c r="AP306" s="75" t="s">
        <v>107</v>
      </c>
      <c r="AQ306" s="86" t="s">
        <v>98</v>
      </c>
      <c r="AR306" s="85">
        <f t="shared" si="74"/>
        <v>0</v>
      </c>
      <c r="AS306" s="75"/>
      <c r="AT306" s="89"/>
      <c r="AU306" s="86"/>
      <c r="AY306" s="75"/>
    </row>
    <row r="307" spans="1:51" s="35" customFormat="1" ht="19.5" customHeight="1">
      <c r="A307" s="92">
        <v>302</v>
      </c>
      <c r="B307" s="93" t="s">
        <v>756</v>
      </c>
      <c r="C307" s="93" t="s">
        <v>758</v>
      </c>
      <c r="D307" s="93" t="s">
        <v>759</v>
      </c>
      <c r="E307" s="93"/>
      <c r="F307" s="101"/>
      <c r="G307" s="101"/>
      <c r="H307" s="93" t="s">
        <v>506</v>
      </c>
      <c r="I307" s="93" t="s">
        <v>29</v>
      </c>
      <c r="J307" s="108">
        <v>540</v>
      </c>
      <c r="K307" s="108">
        <v>312</v>
      </c>
      <c r="L307" s="93" t="s">
        <v>107</v>
      </c>
      <c r="M307" s="93" t="s">
        <v>739</v>
      </c>
      <c r="N307" s="95"/>
      <c r="O307" s="95"/>
      <c r="P307" s="95"/>
      <c r="Q307" s="95"/>
      <c r="R307" s="59" t="str">
        <f t="shared" si="65"/>
        <v>국유지</v>
      </c>
      <c r="S307" s="60" t="str">
        <f t="shared" si="62"/>
        <v>국유지답</v>
      </c>
      <c r="T307" s="61"/>
      <c r="U307" s="119">
        <f t="shared" si="63"/>
        <v>0</v>
      </c>
      <c r="V307" s="75" t="str">
        <f t="shared" si="64"/>
        <v>ok</v>
      </c>
      <c r="W307" s="61"/>
      <c r="AL307" s="35" t="s">
        <v>709</v>
      </c>
      <c r="AM307" s="75" t="str">
        <f t="shared" si="73"/>
        <v>-</v>
      </c>
      <c r="AN307" s="68" t="str">
        <f t="shared" si="69"/>
        <v>답</v>
      </c>
      <c r="AO307" s="88">
        <v>540</v>
      </c>
      <c r="AP307" s="88" t="s">
        <v>107</v>
      </c>
      <c r="AQ307" s="88" t="s">
        <v>101</v>
      </c>
      <c r="AR307" s="85">
        <f t="shared" si="74"/>
        <v>228</v>
      </c>
      <c r="AS307" s="75"/>
      <c r="AT307" s="76"/>
      <c r="AY307" s="75"/>
    </row>
    <row r="308" spans="1:51" s="35" customFormat="1" ht="19.5" customHeight="1">
      <c r="A308" s="92">
        <v>303</v>
      </c>
      <c r="B308" s="93" t="s">
        <v>756</v>
      </c>
      <c r="C308" s="93" t="s">
        <v>758</v>
      </c>
      <c r="D308" s="93" t="s">
        <v>759</v>
      </c>
      <c r="E308" s="93"/>
      <c r="F308" s="101"/>
      <c r="G308" s="101"/>
      <c r="H308" s="93" t="s">
        <v>555</v>
      </c>
      <c r="I308" s="93" t="s">
        <v>264</v>
      </c>
      <c r="J308" s="108">
        <v>13</v>
      </c>
      <c r="K308" s="108">
        <v>13</v>
      </c>
      <c r="L308" s="93" t="s">
        <v>107</v>
      </c>
      <c r="M308" s="93" t="s">
        <v>744</v>
      </c>
      <c r="N308" s="95"/>
      <c r="O308" s="95"/>
      <c r="P308" s="95"/>
      <c r="Q308" s="95" t="s">
        <v>849</v>
      </c>
      <c r="R308" s="59" t="str">
        <f t="shared" si="65"/>
        <v>국유지</v>
      </c>
      <c r="S308" s="60" t="str">
        <f t="shared" si="62"/>
        <v>국유지도</v>
      </c>
      <c r="T308" s="61"/>
      <c r="U308" s="119">
        <f t="shared" si="63"/>
        <v>0</v>
      </c>
      <c r="V308" s="75" t="str">
        <f t="shared" si="64"/>
        <v>ok</v>
      </c>
      <c r="W308" s="61"/>
      <c r="AL308" s="35" t="s">
        <v>709</v>
      </c>
      <c r="AM308" s="75" t="str">
        <f t="shared" si="73"/>
        <v>-</v>
      </c>
      <c r="AN308" s="68" t="str">
        <f t="shared" si="69"/>
        <v>도</v>
      </c>
      <c r="AO308" s="75">
        <v>13</v>
      </c>
      <c r="AP308" s="75" t="s">
        <v>107</v>
      </c>
      <c r="AQ308" s="86" t="s">
        <v>188</v>
      </c>
      <c r="AR308" s="85">
        <f t="shared" si="74"/>
        <v>0</v>
      </c>
      <c r="AS308" s="75"/>
      <c r="AT308" s="89"/>
      <c r="AU308" s="86"/>
      <c r="AY308" s="75"/>
    </row>
    <row r="309" spans="1:51" s="35" customFormat="1" ht="19.5" customHeight="1">
      <c r="A309" s="92">
        <v>304</v>
      </c>
      <c r="B309" s="93" t="s">
        <v>756</v>
      </c>
      <c r="C309" s="93" t="s">
        <v>758</v>
      </c>
      <c r="D309" s="93" t="s">
        <v>759</v>
      </c>
      <c r="E309" s="93"/>
      <c r="F309" s="101"/>
      <c r="G309" s="101"/>
      <c r="H309" s="93" t="s">
        <v>557</v>
      </c>
      <c r="I309" s="93" t="s">
        <v>264</v>
      </c>
      <c r="J309" s="108">
        <v>13</v>
      </c>
      <c r="K309" s="108">
        <v>13</v>
      </c>
      <c r="L309" s="93" t="s">
        <v>107</v>
      </c>
      <c r="M309" s="93" t="s">
        <v>744</v>
      </c>
      <c r="N309" s="95"/>
      <c r="O309" s="95"/>
      <c r="P309" s="95"/>
      <c r="Q309" s="95" t="s">
        <v>849</v>
      </c>
      <c r="R309" s="59" t="str">
        <f t="shared" si="65"/>
        <v>국유지</v>
      </c>
      <c r="S309" s="60" t="str">
        <f t="shared" si="62"/>
        <v>국유지도</v>
      </c>
      <c r="T309" s="61"/>
      <c r="U309" s="119">
        <f t="shared" si="63"/>
        <v>0</v>
      </c>
      <c r="V309" s="75" t="str">
        <f t="shared" si="64"/>
        <v>ok</v>
      </c>
      <c r="W309" s="61"/>
      <c r="AL309" s="35" t="s">
        <v>709</v>
      </c>
      <c r="AM309" s="75" t="str">
        <f t="shared" si="73"/>
        <v>-</v>
      </c>
      <c r="AN309" s="68" t="str">
        <f t="shared" si="69"/>
        <v>도</v>
      </c>
      <c r="AO309" s="75">
        <v>13</v>
      </c>
      <c r="AP309" s="75" t="s">
        <v>107</v>
      </c>
      <c r="AQ309" s="86" t="s">
        <v>188</v>
      </c>
      <c r="AR309" s="85">
        <f t="shared" si="74"/>
        <v>0</v>
      </c>
      <c r="AS309" s="75"/>
      <c r="AT309" s="89"/>
      <c r="AU309" s="86"/>
      <c r="AY309" s="75"/>
    </row>
    <row r="310" spans="1:51" s="35" customFormat="1" ht="19.5" customHeight="1">
      <c r="A310" s="92">
        <v>305</v>
      </c>
      <c r="B310" s="93" t="s">
        <v>756</v>
      </c>
      <c r="C310" s="93" t="s">
        <v>758</v>
      </c>
      <c r="D310" s="93" t="s">
        <v>759</v>
      </c>
      <c r="E310" s="93"/>
      <c r="F310" s="101"/>
      <c r="G310" s="101"/>
      <c r="H310" s="93" t="s">
        <v>558</v>
      </c>
      <c r="I310" s="93" t="s">
        <v>264</v>
      </c>
      <c r="J310" s="108">
        <v>8</v>
      </c>
      <c r="K310" s="108">
        <v>8</v>
      </c>
      <c r="L310" s="93" t="s">
        <v>107</v>
      </c>
      <c r="M310" s="93" t="s">
        <v>744</v>
      </c>
      <c r="N310" s="95"/>
      <c r="O310" s="95"/>
      <c r="P310" s="95"/>
      <c r="Q310" s="95" t="s">
        <v>849</v>
      </c>
      <c r="R310" s="59" t="str">
        <f t="shared" si="65"/>
        <v>국유지</v>
      </c>
      <c r="S310" s="60" t="str">
        <f t="shared" si="62"/>
        <v>국유지도</v>
      </c>
      <c r="T310" s="61"/>
      <c r="U310" s="119">
        <f t="shared" si="63"/>
        <v>0</v>
      </c>
      <c r="V310" s="75" t="str">
        <f t="shared" si="64"/>
        <v>ok</v>
      </c>
      <c r="W310" s="61"/>
      <c r="AL310" s="35" t="s">
        <v>709</v>
      </c>
      <c r="AM310" s="75" t="str">
        <f t="shared" si="73"/>
        <v>-</v>
      </c>
      <c r="AN310" s="68" t="str">
        <f t="shared" si="69"/>
        <v>도</v>
      </c>
      <c r="AO310" s="75">
        <v>8</v>
      </c>
      <c r="AP310" s="75" t="s">
        <v>107</v>
      </c>
      <c r="AQ310" s="86" t="s">
        <v>188</v>
      </c>
      <c r="AR310" s="85">
        <f t="shared" si="74"/>
        <v>0</v>
      </c>
      <c r="AS310" s="75"/>
      <c r="AT310" s="89"/>
      <c r="AU310" s="86"/>
      <c r="AY310" s="75"/>
    </row>
    <row r="311" spans="1:51" s="35" customFormat="1" ht="19.5" customHeight="1">
      <c r="A311" s="92">
        <v>306</v>
      </c>
      <c r="B311" s="93" t="s">
        <v>756</v>
      </c>
      <c r="C311" s="93" t="s">
        <v>758</v>
      </c>
      <c r="D311" s="93" t="s">
        <v>759</v>
      </c>
      <c r="E311" s="93"/>
      <c r="F311" s="101"/>
      <c r="G311" s="101"/>
      <c r="H311" s="93" t="s">
        <v>507</v>
      </c>
      <c r="I311" s="93" t="s">
        <v>57</v>
      </c>
      <c r="J311" s="108">
        <v>385</v>
      </c>
      <c r="K311" s="108">
        <v>78</v>
      </c>
      <c r="L311" s="93" t="s">
        <v>107</v>
      </c>
      <c r="M311" s="93" t="s">
        <v>744</v>
      </c>
      <c r="N311" s="95"/>
      <c r="O311" s="95"/>
      <c r="P311" s="95"/>
      <c r="Q311" s="95"/>
      <c r="R311" s="59" t="str">
        <f t="shared" si="65"/>
        <v>국유지</v>
      </c>
      <c r="S311" s="60" t="str">
        <f t="shared" si="62"/>
        <v>국유지구</v>
      </c>
      <c r="T311" s="61"/>
      <c r="U311" s="119">
        <f t="shared" si="63"/>
        <v>0</v>
      </c>
      <c r="V311" s="75" t="str">
        <f t="shared" si="64"/>
        <v>ok</v>
      </c>
      <c r="W311" s="61"/>
      <c r="AL311" s="35" t="s">
        <v>709</v>
      </c>
      <c r="AM311" s="75" t="str">
        <f t="shared" si="73"/>
        <v>-</v>
      </c>
      <c r="AN311" s="68" t="str">
        <f t="shared" si="69"/>
        <v>구</v>
      </c>
      <c r="AO311" s="88">
        <v>385</v>
      </c>
      <c r="AP311" s="88" t="s">
        <v>107</v>
      </c>
      <c r="AQ311" s="88" t="s">
        <v>188</v>
      </c>
      <c r="AR311" s="85">
        <f t="shared" si="74"/>
        <v>307</v>
      </c>
      <c r="AS311" s="75"/>
      <c r="AT311" s="76"/>
      <c r="AY311" s="75"/>
    </row>
    <row r="312" spans="1:51" s="35" customFormat="1" ht="19.5" customHeight="1">
      <c r="A312" s="92">
        <v>307</v>
      </c>
      <c r="B312" s="93" t="s">
        <v>756</v>
      </c>
      <c r="C312" s="93" t="s">
        <v>758</v>
      </c>
      <c r="D312" s="93" t="s">
        <v>759</v>
      </c>
      <c r="E312" s="93"/>
      <c r="F312" s="101"/>
      <c r="G312" s="101"/>
      <c r="H312" s="93" t="s">
        <v>508</v>
      </c>
      <c r="I312" s="93" t="s">
        <v>33</v>
      </c>
      <c r="J312" s="108">
        <v>531</v>
      </c>
      <c r="K312" s="108">
        <v>531</v>
      </c>
      <c r="L312" s="93" t="s">
        <v>107</v>
      </c>
      <c r="M312" s="93" t="s">
        <v>914</v>
      </c>
      <c r="N312" s="95"/>
      <c r="O312" s="95"/>
      <c r="P312" s="95"/>
      <c r="Q312" s="95" t="s">
        <v>849</v>
      </c>
      <c r="R312" s="59" t="s">
        <v>746</v>
      </c>
      <c r="S312" s="60" t="str">
        <f t="shared" si="62"/>
        <v>국유지전</v>
      </c>
      <c r="T312" s="61"/>
      <c r="U312" s="119">
        <f t="shared" si="63"/>
        <v>0</v>
      </c>
      <c r="V312" s="75" t="str">
        <f t="shared" si="64"/>
        <v>ok</v>
      </c>
      <c r="W312" s="61"/>
      <c r="AL312" s="35" t="s">
        <v>709</v>
      </c>
      <c r="AM312" s="75" t="str">
        <f t="shared" si="73"/>
        <v>-</v>
      </c>
      <c r="AN312" s="68" t="str">
        <f t="shared" si="69"/>
        <v>전</v>
      </c>
      <c r="AO312" s="88">
        <v>531</v>
      </c>
      <c r="AP312" s="88" t="s">
        <v>107</v>
      </c>
      <c r="AQ312" s="88" t="s">
        <v>121</v>
      </c>
      <c r="AR312" s="85">
        <f t="shared" si="74"/>
        <v>0</v>
      </c>
      <c r="AS312" s="75"/>
      <c r="AT312" s="76"/>
      <c r="AY312" s="75"/>
    </row>
    <row r="313" spans="1:51" s="35" customFormat="1" ht="19.5" customHeight="1">
      <c r="A313" s="92">
        <v>308</v>
      </c>
      <c r="B313" s="93" t="s">
        <v>856</v>
      </c>
      <c r="C313" s="93" t="s">
        <v>857</v>
      </c>
      <c r="D313" s="93" t="s">
        <v>580</v>
      </c>
      <c r="E313" s="93"/>
      <c r="F313" s="101"/>
      <c r="G313" s="101"/>
      <c r="H313" s="93" t="s">
        <v>858</v>
      </c>
      <c r="I313" s="93" t="s">
        <v>855</v>
      </c>
      <c r="J313" s="108">
        <v>459</v>
      </c>
      <c r="K313" s="108">
        <v>5</v>
      </c>
      <c r="L313" s="93"/>
      <c r="M313" s="93" t="s">
        <v>904</v>
      </c>
      <c r="N313" s="95"/>
      <c r="O313" s="95"/>
      <c r="P313" s="95"/>
      <c r="Q313" s="95"/>
      <c r="R313" s="59" t="str">
        <f t="shared" ref="R313:R320" si="77">IF(LEFT(M313,1)="국", "국유지", "사유지")</f>
        <v>국유지</v>
      </c>
      <c r="S313" s="60" t="str">
        <f t="shared" si="62"/>
        <v>국유지답</v>
      </c>
      <c r="T313" s="61">
        <f>W313</f>
        <v>0</v>
      </c>
      <c r="U313" s="119">
        <f t="shared" si="63"/>
        <v>0</v>
      </c>
      <c r="V313" s="75"/>
      <c r="W313" s="61"/>
      <c r="AM313" s="75"/>
      <c r="AN313" s="68" t="str">
        <f t="shared" ref="AN313:AN320" si="78">I313</f>
        <v>답</v>
      </c>
      <c r="AO313" s="88"/>
      <c r="AP313" s="88"/>
      <c r="AQ313" s="88"/>
      <c r="AR313" s="85"/>
      <c r="AS313" s="75"/>
      <c r="AT313" s="76"/>
      <c r="AY313" s="75"/>
    </row>
    <row r="314" spans="1:51" s="35" customFormat="1" ht="19.5" customHeight="1">
      <c r="A314" s="92">
        <v>309</v>
      </c>
      <c r="B314" s="93" t="s">
        <v>756</v>
      </c>
      <c r="C314" s="93" t="s">
        <v>758</v>
      </c>
      <c r="D314" s="93" t="s">
        <v>759</v>
      </c>
      <c r="E314" s="93"/>
      <c r="F314" s="101"/>
      <c r="G314" s="101"/>
      <c r="H314" s="93" t="s">
        <v>509</v>
      </c>
      <c r="I314" s="93" t="s">
        <v>61</v>
      </c>
      <c r="J314" s="108">
        <v>2333</v>
      </c>
      <c r="K314" s="108">
        <v>2324</v>
      </c>
      <c r="L314" s="93" t="s">
        <v>107</v>
      </c>
      <c r="M314" s="93" t="s">
        <v>736</v>
      </c>
      <c r="N314" s="95"/>
      <c r="O314" s="95"/>
      <c r="P314" s="95"/>
      <c r="Q314" s="95" t="s">
        <v>849</v>
      </c>
      <c r="R314" s="59" t="str">
        <f t="shared" si="77"/>
        <v>국유지</v>
      </c>
      <c r="S314" s="60" t="str">
        <f t="shared" si="62"/>
        <v>국유지천</v>
      </c>
      <c r="T314" s="61"/>
      <c r="U314" s="119">
        <f t="shared" si="63"/>
        <v>0</v>
      </c>
      <c r="V314" s="75" t="str">
        <f>IF(J314&gt;=K314:K314,"ok","XXX")</f>
        <v>ok</v>
      </c>
      <c r="W314" s="61"/>
      <c r="AL314" s="35" t="s">
        <v>709</v>
      </c>
      <c r="AM314" s="75" t="str">
        <f>E314&amp;F314&amp;$AM$2&amp;G314</f>
        <v>-</v>
      </c>
      <c r="AN314" s="68" t="str">
        <f t="shared" si="78"/>
        <v>천</v>
      </c>
      <c r="AO314" s="88">
        <v>2333</v>
      </c>
      <c r="AP314" s="88" t="s">
        <v>107</v>
      </c>
      <c r="AQ314" s="88" t="s">
        <v>98</v>
      </c>
      <c r="AR314" s="85">
        <f>J314-K314</f>
        <v>9</v>
      </c>
      <c r="AS314" s="75"/>
      <c r="AT314" s="76"/>
      <c r="AY314" s="75"/>
    </row>
    <row r="315" spans="1:51" s="35" customFormat="1" ht="19.5" customHeight="1">
      <c r="A315" s="92">
        <v>310</v>
      </c>
      <c r="B315" s="93" t="s">
        <v>856</v>
      </c>
      <c r="C315" s="93" t="s">
        <v>857</v>
      </c>
      <c r="D315" s="93" t="s">
        <v>580</v>
      </c>
      <c r="E315" s="93"/>
      <c r="F315" s="101"/>
      <c r="G315" s="101"/>
      <c r="H315" s="93" t="s">
        <v>859</v>
      </c>
      <c r="I315" s="93" t="s">
        <v>855</v>
      </c>
      <c r="J315" s="108">
        <v>533</v>
      </c>
      <c r="K315" s="108">
        <v>15</v>
      </c>
      <c r="L315" s="93"/>
      <c r="M315" s="93" t="s">
        <v>904</v>
      </c>
      <c r="N315" s="95"/>
      <c r="O315" s="95"/>
      <c r="P315" s="95"/>
      <c r="Q315" s="95"/>
      <c r="R315" s="59" t="str">
        <f t="shared" si="77"/>
        <v>국유지</v>
      </c>
      <c r="S315" s="60" t="str">
        <f t="shared" si="62"/>
        <v>국유지답</v>
      </c>
      <c r="T315" s="61">
        <f>W315</f>
        <v>0</v>
      </c>
      <c r="U315" s="119">
        <f t="shared" si="63"/>
        <v>0</v>
      </c>
      <c r="V315" s="75"/>
      <c r="W315" s="61"/>
      <c r="AM315" s="75"/>
      <c r="AN315" s="68" t="str">
        <f t="shared" si="78"/>
        <v>답</v>
      </c>
      <c r="AO315" s="88"/>
      <c r="AP315" s="88"/>
      <c r="AQ315" s="88"/>
      <c r="AR315" s="85"/>
      <c r="AS315" s="75"/>
      <c r="AT315" s="76"/>
      <c r="AY315" s="75"/>
    </row>
    <row r="316" spans="1:51" s="35" customFormat="1" ht="19.5" customHeight="1">
      <c r="A316" s="92">
        <v>311</v>
      </c>
      <c r="B316" s="93" t="s">
        <v>856</v>
      </c>
      <c r="C316" s="93" t="s">
        <v>857</v>
      </c>
      <c r="D316" s="93" t="s">
        <v>580</v>
      </c>
      <c r="E316" s="93"/>
      <c r="F316" s="101"/>
      <c r="G316" s="101"/>
      <c r="H316" s="93" t="s">
        <v>860</v>
      </c>
      <c r="I316" s="93" t="s">
        <v>855</v>
      </c>
      <c r="J316" s="108">
        <v>221</v>
      </c>
      <c r="K316" s="108">
        <v>43</v>
      </c>
      <c r="L316" s="93"/>
      <c r="M316" s="93" t="s">
        <v>904</v>
      </c>
      <c r="N316" s="95"/>
      <c r="O316" s="95"/>
      <c r="P316" s="95"/>
      <c r="Q316" s="95"/>
      <c r="R316" s="59" t="str">
        <f t="shared" si="77"/>
        <v>국유지</v>
      </c>
      <c r="S316" s="60" t="str">
        <f t="shared" si="62"/>
        <v>국유지답</v>
      </c>
      <c r="T316" s="61">
        <f>W316</f>
        <v>0</v>
      </c>
      <c r="U316" s="119">
        <f t="shared" si="63"/>
        <v>0</v>
      </c>
      <c r="V316" s="75"/>
      <c r="W316" s="61"/>
      <c r="AM316" s="75"/>
      <c r="AN316" s="68" t="str">
        <f t="shared" si="78"/>
        <v>답</v>
      </c>
      <c r="AO316" s="88"/>
      <c r="AP316" s="88"/>
      <c r="AQ316" s="88"/>
      <c r="AR316" s="85"/>
      <c r="AS316" s="75"/>
      <c r="AT316" s="76"/>
      <c r="AY316" s="75"/>
    </row>
    <row r="317" spans="1:51" s="35" customFormat="1" ht="19.5" customHeight="1">
      <c r="A317" s="92">
        <v>312</v>
      </c>
      <c r="B317" s="93" t="s">
        <v>756</v>
      </c>
      <c r="C317" s="93" t="s">
        <v>758</v>
      </c>
      <c r="D317" s="93" t="s">
        <v>759</v>
      </c>
      <c r="E317" s="99"/>
      <c r="F317" s="110"/>
      <c r="G317" s="101"/>
      <c r="H317" s="93" t="s">
        <v>785</v>
      </c>
      <c r="I317" s="100" t="s">
        <v>263</v>
      </c>
      <c r="J317" s="109">
        <v>50692</v>
      </c>
      <c r="K317" s="109">
        <v>366</v>
      </c>
      <c r="L317" s="95" t="s">
        <v>107</v>
      </c>
      <c r="M317" s="95" t="s">
        <v>739</v>
      </c>
      <c r="N317" s="95"/>
      <c r="O317" s="95"/>
      <c r="P317" s="95"/>
      <c r="Q317" s="95"/>
      <c r="R317" s="59" t="str">
        <f t="shared" si="77"/>
        <v>국유지</v>
      </c>
      <c r="S317" s="60" t="str">
        <f t="shared" si="62"/>
        <v>국유지철</v>
      </c>
      <c r="T317" s="61"/>
      <c r="U317" s="119">
        <f t="shared" si="63"/>
        <v>0</v>
      </c>
      <c r="V317" s="75" t="str">
        <f t="shared" ref="V317:V336" si="79">IF(J317&gt;=K317:K317,"ok","XXX")</f>
        <v>ok</v>
      </c>
      <c r="W317" s="61"/>
      <c r="AL317" s="35" t="s">
        <v>709</v>
      </c>
      <c r="AM317" s="75" t="str">
        <f>E317&amp;F317&amp;$AM$2&amp;G317</f>
        <v>-</v>
      </c>
      <c r="AN317" s="68" t="str">
        <f t="shared" si="78"/>
        <v>철</v>
      </c>
      <c r="AO317" s="75">
        <v>50692</v>
      </c>
      <c r="AP317" s="75" t="s">
        <v>107</v>
      </c>
      <c r="AQ317" s="86" t="s">
        <v>101</v>
      </c>
      <c r="AR317" s="85">
        <f>J317-K317</f>
        <v>50326</v>
      </c>
      <c r="AS317" s="75"/>
      <c r="AT317" s="86"/>
      <c r="AU317" s="86"/>
      <c r="AY317" s="75"/>
    </row>
    <row r="318" spans="1:51" s="35" customFormat="1" ht="19.5" customHeight="1">
      <c r="A318" s="92">
        <v>313</v>
      </c>
      <c r="B318" s="93" t="s">
        <v>756</v>
      </c>
      <c r="C318" s="93" t="s">
        <v>758</v>
      </c>
      <c r="D318" s="93" t="s">
        <v>759</v>
      </c>
      <c r="E318" s="92"/>
      <c r="F318" s="107"/>
      <c r="G318" s="107"/>
      <c r="H318" s="93" t="s">
        <v>567</v>
      </c>
      <c r="I318" s="92" t="s">
        <v>260</v>
      </c>
      <c r="J318" s="109">
        <v>16</v>
      </c>
      <c r="K318" s="109">
        <v>16</v>
      </c>
      <c r="L318" s="92" t="s">
        <v>107</v>
      </c>
      <c r="M318" s="92" t="s">
        <v>894</v>
      </c>
      <c r="N318" s="95"/>
      <c r="O318" s="95"/>
      <c r="P318" s="95"/>
      <c r="Q318" s="95" t="s">
        <v>849</v>
      </c>
      <c r="R318" s="59" t="str">
        <f t="shared" si="77"/>
        <v>국유지</v>
      </c>
      <c r="S318" s="60" t="str">
        <f t="shared" si="62"/>
        <v>국유지제</v>
      </c>
      <c r="T318" s="61"/>
      <c r="U318" s="119">
        <f t="shared" si="63"/>
        <v>0</v>
      </c>
      <c r="V318" s="75" t="str">
        <f t="shared" si="79"/>
        <v>ok</v>
      </c>
      <c r="W318" s="61">
        <v>7261</v>
      </c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 t="s">
        <v>709</v>
      </c>
      <c r="AM318" s="66" t="str">
        <f>E318&amp;F318&amp;$AM$2&amp;G318</f>
        <v>-</v>
      </c>
      <c r="AN318" s="106" t="str">
        <f t="shared" si="78"/>
        <v>제</v>
      </c>
      <c r="AO318" s="75"/>
      <c r="AP318" s="75"/>
      <c r="AQ318" s="86"/>
      <c r="AR318" s="85"/>
      <c r="AS318" s="75"/>
      <c r="AT318" s="86"/>
      <c r="AU318" s="86"/>
      <c r="AY318" s="75"/>
    </row>
    <row r="319" spans="1:51" s="35" customFormat="1" ht="19.5" customHeight="1">
      <c r="A319" s="92">
        <v>314</v>
      </c>
      <c r="B319" s="93" t="s">
        <v>756</v>
      </c>
      <c r="C319" s="93" t="s">
        <v>758</v>
      </c>
      <c r="D319" s="93" t="s">
        <v>759</v>
      </c>
      <c r="E319" s="92"/>
      <c r="F319" s="107"/>
      <c r="G319" s="107"/>
      <c r="H319" s="93" t="s">
        <v>566</v>
      </c>
      <c r="I319" s="92" t="s">
        <v>260</v>
      </c>
      <c r="J319" s="109">
        <v>43</v>
      </c>
      <c r="K319" s="109">
        <v>43</v>
      </c>
      <c r="L319" s="92" t="s">
        <v>107</v>
      </c>
      <c r="M319" s="92" t="s">
        <v>275</v>
      </c>
      <c r="N319" s="95"/>
      <c r="O319" s="95"/>
      <c r="P319" s="95"/>
      <c r="Q319" s="95" t="s">
        <v>849</v>
      </c>
      <c r="R319" s="59" t="s">
        <v>1004</v>
      </c>
      <c r="S319" s="60" t="str">
        <f t="shared" si="62"/>
        <v>국유지제</v>
      </c>
      <c r="T319" s="61">
        <f t="shared" ref="T319:T320" si="80">W319</f>
        <v>7260</v>
      </c>
      <c r="U319" s="119">
        <f t="shared" si="63"/>
        <v>936540</v>
      </c>
      <c r="V319" s="75" t="str">
        <f t="shared" si="79"/>
        <v>ok</v>
      </c>
      <c r="W319" s="61">
        <v>7260</v>
      </c>
      <c r="AL319" s="35" t="s">
        <v>709</v>
      </c>
      <c r="AM319" s="75" t="str">
        <f>E319&amp;F319&amp;$AM$2&amp;G319</f>
        <v>-</v>
      </c>
      <c r="AN319" s="68" t="str">
        <f t="shared" si="78"/>
        <v>제</v>
      </c>
      <c r="AO319" s="75">
        <v>43</v>
      </c>
      <c r="AP319" s="75" t="s">
        <v>107</v>
      </c>
      <c r="AQ319" s="86" t="s">
        <v>275</v>
      </c>
      <c r="AR319" s="85">
        <f>J319-K319</f>
        <v>0</v>
      </c>
      <c r="AS319" s="75"/>
      <c r="AT319" s="86"/>
      <c r="AU319" s="86"/>
      <c r="AY319" s="75"/>
    </row>
    <row r="320" spans="1:51" s="35" customFormat="1" ht="19.5" customHeight="1">
      <c r="A320" s="92">
        <v>315</v>
      </c>
      <c r="B320" s="93" t="s">
        <v>756</v>
      </c>
      <c r="C320" s="93" t="s">
        <v>758</v>
      </c>
      <c r="D320" s="93" t="s">
        <v>759</v>
      </c>
      <c r="E320" s="92"/>
      <c r="F320" s="107"/>
      <c r="G320" s="107"/>
      <c r="H320" s="93" t="s">
        <v>839</v>
      </c>
      <c r="I320" s="92" t="s">
        <v>261</v>
      </c>
      <c r="J320" s="109">
        <v>1281</v>
      </c>
      <c r="K320" s="109">
        <v>31</v>
      </c>
      <c r="L320" s="92">
        <v>812</v>
      </c>
      <c r="M320" s="92" t="s">
        <v>276</v>
      </c>
      <c r="N320" s="95" t="s">
        <v>1125</v>
      </c>
      <c r="O320" s="95" t="s">
        <v>1126</v>
      </c>
      <c r="P320" s="95"/>
      <c r="Q320" s="95"/>
      <c r="R320" s="59" t="str">
        <f t="shared" si="77"/>
        <v>사유지</v>
      </c>
      <c r="S320" s="60" t="str">
        <f t="shared" si="62"/>
        <v>사유지전</v>
      </c>
      <c r="T320" s="61">
        <f t="shared" si="80"/>
        <v>7262</v>
      </c>
      <c r="U320" s="119">
        <f t="shared" si="63"/>
        <v>675366</v>
      </c>
      <c r="V320" s="75" t="str">
        <f t="shared" si="79"/>
        <v>ok</v>
      </c>
      <c r="W320" s="61">
        <v>7262</v>
      </c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 t="s">
        <v>709</v>
      </c>
      <c r="AM320" s="66" t="str">
        <f>E320&amp;F320&amp;$AM$2&amp;G320</f>
        <v>-</v>
      </c>
      <c r="AN320" s="106" t="str">
        <f t="shared" si="78"/>
        <v>전</v>
      </c>
      <c r="AO320" s="75"/>
      <c r="AP320" s="75"/>
      <c r="AQ320" s="86"/>
      <c r="AR320" s="85"/>
      <c r="AS320" s="75"/>
      <c r="AT320" s="86"/>
      <c r="AU320" s="86"/>
      <c r="AY320" s="75"/>
    </row>
    <row r="321" spans="1:247" s="35" customFormat="1" ht="19.5" customHeight="1">
      <c r="A321" s="92">
        <v>316</v>
      </c>
      <c r="B321" s="93" t="s">
        <v>856</v>
      </c>
      <c r="C321" s="93" t="s">
        <v>857</v>
      </c>
      <c r="D321" s="93" t="s">
        <v>580</v>
      </c>
      <c r="E321" s="92"/>
      <c r="F321" s="107"/>
      <c r="G321" s="107"/>
      <c r="H321" s="93" t="s">
        <v>861</v>
      </c>
      <c r="I321" s="92" t="s">
        <v>862</v>
      </c>
      <c r="J321" s="109">
        <v>252</v>
      </c>
      <c r="K321" s="109">
        <v>10</v>
      </c>
      <c r="L321" s="92"/>
      <c r="M321" s="93" t="s">
        <v>913</v>
      </c>
      <c r="N321" s="95"/>
      <c r="O321" s="95"/>
      <c r="P321" s="95"/>
      <c r="Q321" s="95"/>
      <c r="R321" s="59" t="s">
        <v>896</v>
      </c>
      <c r="S321" s="60" t="str">
        <f t="shared" si="62"/>
        <v>국유지도</v>
      </c>
      <c r="T321" s="61"/>
      <c r="U321" s="119"/>
      <c r="V321" s="75" t="str">
        <f t="shared" si="79"/>
        <v>ok</v>
      </c>
      <c r="W321" s="61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6"/>
      <c r="AN321" s="106"/>
      <c r="AO321" s="75"/>
      <c r="AP321" s="75"/>
      <c r="AQ321" s="86"/>
      <c r="AR321" s="85">
        <f t="shared" ref="AR321:AR335" si="81">J321-K321</f>
        <v>242</v>
      </c>
      <c r="AS321" s="75"/>
      <c r="AT321" s="86"/>
      <c r="AU321" s="86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  <c r="EL321" s="34"/>
      <c r="EM321" s="34"/>
      <c r="EN321" s="34"/>
      <c r="EO321" s="34"/>
      <c r="EP321" s="34"/>
      <c r="EQ321" s="34"/>
      <c r="ER321" s="34"/>
      <c r="ES321" s="34"/>
      <c r="ET321" s="34"/>
      <c r="EU321" s="34"/>
      <c r="EV321" s="34"/>
      <c r="EW321" s="34"/>
      <c r="EX321" s="34"/>
      <c r="EY321" s="34"/>
      <c r="EZ321" s="34"/>
      <c r="FA321" s="34"/>
      <c r="FB321" s="34"/>
      <c r="FC321" s="34"/>
      <c r="FD321" s="34"/>
      <c r="FE321" s="34"/>
      <c r="FF321" s="34"/>
      <c r="FG321" s="34"/>
      <c r="FH321" s="34"/>
      <c r="FI321" s="34"/>
      <c r="FJ321" s="34"/>
      <c r="FK321" s="34"/>
      <c r="FL321" s="34"/>
      <c r="FM321" s="34"/>
      <c r="FN321" s="34"/>
      <c r="FO321" s="34"/>
      <c r="FP321" s="34"/>
      <c r="FQ321" s="34"/>
      <c r="FR321" s="34"/>
      <c r="FS321" s="34"/>
      <c r="FT321" s="34"/>
      <c r="FU321" s="34"/>
      <c r="FV321" s="34"/>
      <c r="FW321" s="34"/>
      <c r="FX321" s="34"/>
      <c r="FY321" s="34"/>
      <c r="FZ321" s="34"/>
      <c r="GA321" s="34"/>
      <c r="GB321" s="34"/>
      <c r="GC321" s="34"/>
      <c r="GD321" s="34"/>
      <c r="GE321" s="34"/>
      <c r="GF321" s="34"/>
      <c r="GG321" s="34"/>
      <c r="GH321" s="34"/>
      <c r="GI321" s="34"/>
      <c r="GJ321" s="34"/>
      <c r="GK321" s="34"/>
      <c r="GL321" s="34"/>
      <c r="GM321" s="34"/>
      <c r="GN321" s="34"/>
      <c r="GO321" s="34"/>
      <c r="GP321" s="34"/>
      <c r="GQ321" s="34"/>
      <c r="GR321" s="34"/>
      <c r="GS321" s="34"/>
      <c r="GT321" s="34"/>
      <c r="GU321" s="34"/>
      <c r="GV321" s="34"/>
      <c r="GW321" s="34"/>
      <c r="GX321" s="34"/>
      <c r="GY321" s="34"/>
      <c r="GZ321" s="34"/>
      <c r="HA321" s="34"/>
      <c r="HB321" s="34"/>
      <c r="HC321" s="34"/>
      <c r="HD321" s="34"/>
      <c r="HE321" s="34"/>
      <c r="HF321" s="34"/>
      <c r="HG321" s="34"/>
      <c r="HH321" s="34"/>
      <c r="HI321" s="34"/>
      <c r="HJ321" s="34"/>
      <c r="HK321" s="34"/>
      <c r="HL321" s="34"/>
      <c r="HM321" s="34"/>
      <c r="HN321" s="34"/>
      <c r="HO321" s="34"/>
      <c r="HP321" s="34"/>
      <c r="HQ321" s="34"/>
      <c r="HR321" s="34"/>
      <c r="HS321" s="34"/>
      <c r="HT321" s="34"/>
      <c r="HU321" s="34"/>
      <c r="HV321" s="34"/>
      <c r="HW321" s="34"/>
      <c r="HX321" s="34"/>
      <c r="HY321" s="34"/>
      <c r="HZ321" s="34"/>
      <c r="IA321" s="34"/>
      <c r="IB321" s="34"/>
      <c r="IC321" s="34"/>
      <c r="ID321" s="34"/>
      <c r="IE321" s="34"/>
      <c r="IF321" s="34"/>
      <c r="IG321" s="34"/>
      <c r="IH321" s="34"/>
      <c r="II321" s="34"/>
      <c r="IJ321" s="34"/>
      <c r="IK321" s="34"/>
      <c r="IL321" s="34"/>
      <c r="IM321" s="34"/>
    </row>
    <row r="322" spans="1:247" s="35" customFormat="1" ht="19.5" customHeight="1">
      <c r="A322" s="92">
        <v>317</v>
      </c>
      <c r="B322" s="93" t="s">
        <v>756</v>
      </c>
      <c r="C322" s="93" t="s">
        <v>758</v>
      </c>
      <c r="D322" s="93" t="s">
        <v>759</v>
      </c>
      <c r="E322" s="92"/>
      <c r="F322" s="107"/>
      <c r="G322" s="107"/>
      <c r="H322" s="93" t="s">
        <v>569</v>
      </c>
      <c r="I322" s="92" t="s">
        <v>12</v>
      </c>
      <c r="J322" s="109">
        <v>1986</v>
      </c>
      <c r="K322" s="109">
        <v>213</v>
      </c>
      <c r="L322" s="92" t="s">
        <v>107</v>
      </c>
      <c r="M322" s="93" t="s">
        <v>913</v>
      </c>
      <c r="N322" s="95"/>
      <c r="O322" s="95"/>
      <c r="P322" s="95"/>
      <c r="Q322" s="95"/>
      <c r="R322" s="59" t="s">
        <v>896</v>
      </c>
      <c r="S322" s="60" t="str">
        <f t="shared" si="62"/>
        <v>국유지천</v>
      </c>
      <c r="T322" s="61">
        <f>W322</f>
        <v>7260</v>
      </c>
      <c r="U322" s="119">
        <f t="shared" ref="U322:U353" si="82">$U$4*K322*T322</f>
        <v>4639140</v>
      </c>
      <c r="V322" s="75" t="str">
        <f t="shared" si="79"/>
        <v>ok</v>
      </c>
      <c r="W322" s="61">
        <v>7260</v>
      </c>
      <c r="AL322" s="35" t="s">
        <v>709</v>
      </c>
      <c r="AM322" s="75" t="str">
        <f t="shared" ref="AM322:AM335" si="83">E322&amp;F322&amp;$AM$2&amp;G322</f>
        <v>-</v>
      </c>
      <c r="AN322" s="68" t="str">
        <f t="shared" ref="AN322:AN335" si="84">I322</f>
        <v>천</v>
      </c>
      <c r="AO322" s="75">
        <v>1986</v>
      </c>
      <c r="AP322" s="75" t="s">
        <v>107</v>
      </c>
      <c r="AQ322" s="86" t="s">
        <v>103</v>
      </c>
      <c r="AR322" s="85">
        <f t="shared" si="81"/>
        <v>1773</v>
      </c>
      <c r="AS322" s="75"/>
      <c r="AT322" s="86"/>
      <c r="AU322" s="86"/>
      <c r="AY322" s="75"/>
    </row>
    <row r="323" spans="1:247" s="35" customFormat="1" ht="19.5" customHeight="1">
      <c r="A323" s="92">
        <v>318</v>
      </c>
      <c r="B323" s="93" t="s">
        <v>756</v>
      </c>
      <c r="C323" s="93" t="s">
        <v>758</v>
      </c>
      <c r="D323" s="93" t="s">
        <v>759</v>
      </c>
      <c r="E323" s="93"/>
      <c r="F323" s="101"/>
      <c r="G323" s="101"/>
      <c r="H323" s="93" t="s">
        <v>510</v>
      </c>
      <c r="I323" s="93" t="s">
        <v>75</v>
      </c>
      <c r="J323" s="108">
        <v>2213</v>
      </c>
      <c r="K323" s="108">
        <v>1855</v>
      </c>
      <c r="L323" s="93" t="s">
        <v>107</v>
      </c>
      <c r="M323" s="93" t="s">
        <v>736</v>
      </c>
      <c r="N323" s="95"/>
      <c r="O323" s="95"/>
      <c r="P323" s="95"/>
      <c r="Q323" s="95"/>
      <c r="R323" s="59" t="str">
        <f t="shared" ref="R323:R328" si="85">IF(LEFT(M323,1)="국", "국유지", "사유지")</f>
        <v>국유지</v>
      </c>
      <c r="S323" s="60" t="str">
        <f t="shared" si="62"/>
        <v>국유지제</v>
      </c>
      <c r="T323" s="61"/>
      <c r="U323" s="119">
        <f t="shared" si="82"/>
        <v>0</v>
      </c>
      <c r="V323" s="75" t="str">
        <f t="shared" si="79"/>
        <v>ok</v>
      </c>
      <c r="W323" s="61"/>
      <c r="AL323" s="35" t="s">
        <v>709</v>
      </c>
      <c r="AM323" s="75" t="str">
        <f t="shared" si="83"/>
        <v>-</v>
      </c>
      <c r="AN323" s="68" t="str">
        <f t="shared" si="84"/>
        <v>제</v>
      </c>
      <c r="AO323" s="88">
        <v>2213</v>
      </c>
      <c r="AP323" s="88" t="s">
        <v>107</v>
      </c>
      <c r="AQ323" s="88" t="s">
        <v>98</v>
      </c>
      <c r="AR323" s="85">
        <f t="shared" si="81"/>
        <v>358</v>
      </c>
      <c r="AS323" s="75"/>
      <c r="AT323" s="76"/>
      <c r="AY323" s="75"/>
    </row>
    <row r="324" spans="1:247" s="35" customFormat="1" ht="19.5" customHeight="1">
      <c r="A324" s="92">
        <v>319</v>
      </c>
      <c r="B324" s="93" t="s">
        <v>756</v>
      </c>
      <c r="C324" s="93" t="s">
        <v>758</v>
      </c>
      <c r="D324" s="93" t="s">
        <v>759</v>
      </c>
      <c r="E324" s="93"/>
      <c r="F324" s="101"/>
      <c r="G324" s="101"/>
      <c r="H324" s="93" t="s">
        <v>511</v>
      </c>
      <c r="I324" s="93" t="s">
        <v>61</v>
      </c>
      <c r="J324" s="108">
        <v>1632</v>
      </c>
      <c r="K324" s="108">
        <v>925</v>
      </c>
      <c r="L324" s="93" t="s">
        <v>107</v>
      </c>
      <c r="M324" s="93" t="s">
        <v>736</v>
      </c>
      <c r="N324" s="95"/>
      <c r="O324" s="95"/>
      <c r="P324" s="95"/>
      <c r="Q324" s="95"/>
      <c r="R324" s="59" t="str">
        <f t="shared" si="85"/>
        <v>국유지</v>
      </c>
      <c r="S324" s="60" t="str">
        <f t="shared" si="62"/>
        <v>국유지천</v>
      </c>
      <c r="T324" s="61"/>
      <c r="U324" s="119">
        <f t="shared" si="82"/>
        <v>0</v>
      </c>
      <c r="V324" s="75" t="str">
        <f t="shared" si="79"/>
        <v>ok</v>
      </c>
      <c r="W324" s="61"/>
      <c r="AL324" s="35" t="s">
        <v>709</v>
      </c>
      <c r="AM324" s="75" t="str">
        <f t="shared" si="83"/>
        <v>-</v>
      </c>
      <c r="AN324" s="68" t="str">
        <f t="shared" si="84"/>
        <v>천</v>
      </c>
      <c r="AO324" s="88">
        <v>1632</v>
      </c>
      <c r="AP324" s="88" t="s">
        <v>107</v>
      </c>
      <c r="AQ324" s="88" t="s">
        <v>98</v>
      </c>
      <c r="AR324" s="85">
        <f t="shared" si="81"/>
        <v>707</v>
      </c>
      <c r="AS324" s="75"/>
      <c r="AT324" s="76"/>
      <c r="AY324" s="75"/>
    </row>
    <row r="325" spans="1:247" s="35" customFormat="1" ht="19.5" customHeight="1">
      <c r="A325" s="92">
        <v>320</v>
      </c>
      <c r="B325" s="93" t="s">
        <v>756</v>
      </c>
      <c r="C325" s="93" t="s">
        <v>758</v>
      </c>
      <c r="D325" s="93" t="s">
        <v>759</v>
      </c>
      <c r="E325" s="93"/>
      <c r="F325" s="101"/>
      <c r="G325" s="101"/>
      <c r="H325" s="93" t="s">
        <v>512</v>
      </c>
      <c r="I325" s="93" t="s">
        <v>75</v>
      </c>
      <c r="J325" s="108">
        <v>95</v>
      </c>
      <c r="K325" s="108">
        <v>80</v>
      </c>
      <c r="L325" s="93" t="s">
        <v>107</v>
      </c>
      <c r="M325" s="93" t="s">
        <v>736</v>
      </c>
      <c r="N325" s="95"/>
      <c r="O325" s="95"/>
      <c r="P325" s="95"/>
      <c r="Q325" s="95"/>
      <c r="R325" s="59" t="str">
        <f t="shared" si="85"/>
        <v>국유지</v>
      </c>
      <c r="S325" s="60" t="str">
        <f t="shared" si="62"/>
        <v>국유지제</v>
      </c>
      <c r="T325" s="61"/>
      <c r="U325" s="119">
        <f t="shared" si="82"/>
        <v>0</v>
      </c>
      <c r="V325" s="75" t="str">
        <f t="shared" si="79"/>
        <v>ok</v>
      </c>
      <c r="W325" s="61"/>
      <c r="AL325" s="35" t="s">
        <v>709</v>
      </c>
      <c r="AM325" s="75" t="str">
        <f t="shared" si="83"/>
        <v>-</v>
      </c>
      <c r="AN325" s="68" t="str">
        <f t="shared" si="84"/>
        <v>제</v>
      </c>
      <c r="AO325" s="88">
        <v>95</v>
      </c>
      <c r="AP325" s="88" t="s">
        <v>107</v>
      </c>
      <c r="AQ325" s="88" t="s">
        <v>98</v>
      </c>
      <c r="AR325" s="85">
        <f t="shared" si="81"/>
        <v>15</v>
      </c>
      <c r="AS325" s="75"/>
      <c r="AT325" s="76"/>
      <c r="AY325" s="75"/>
    </row>
    <row r="326" spans="1:247" s="35" customFormat="1" ht="19.5" customHeight="1">
      <c r="A326" s="92">
        <v>321</v>
      </c>
      <c r="B326" s="93" t="s">
        <v>756</v>
      </c>
      <c r="C326" s="93" t="s">
        <v>758</v>
      </c>
      <c r="D326" s="93" t="s">
        <v>759</v>
      </c>
      <c r="E326" s="93"/>
      <c r="F326" s="101"/>
      <c r="G326" s="101"/>
      <c r="H326" s="93" t="s">
        <v>513</v>
      </c>
      <c r="I326" s="93" t="s">
        <v>61</v>
      </c>
      <c r="J326" s="108">
        <v>155</v>
      </c>
      <c r="K326" s="108">
        <v>43</v>
      </c>
      <c r="L326" s="93" t="s">
        <v>107</v>
      </c>
      <c r="M326" s="93" t="s">
        <v>736</v>
      </c>
      <c r="N326" s="95"/>
      <c r="O326" s="95"/>
      <c r="P326" s="95"/>
      <c r="Q326" s="95"/>
      <c r="R326" s="59" t="str">
        <f t="shared" si="85"/>
        <v>국유지</v>
      </c>
      <c r="S326" s="60" t="str">
        <f t="shared" ref="S326:S389" si="86">R326&amp;I326</f>
        <v>국유지천</v>
      </c>
      <c r="T326" s="61"/>
      <c r="U326" s="119">
        <f t="shared" si="82"/>
        <v>0</v>
      </c>
      <c r="V326" s="75" t="str">
        <f t="shared" si="79"/>
        <v>ok</v>
      </c>
      <c r="W326" s="61"/>
      <c r="AL326" s="35" t="s">
        <v>709</v>
      </c>
      <c r="AM326" s="75" t="str">
        <f t="shared" si="83"/>
        <v>-</v>
      </c>
      <c r="AN326" s="68" t="str">
        <f t="shared" si="84"/>
        <v>천</v>
      </c>
      <c r="AO326" s="88">
        <v>155</v>
      </c>
      <c r="AP326" s="88" t="s">
        <v>107</v>
      </c>
      <c r="AQ326" s="88" t="s">
        <v>98</v>
      </c>
      <c r="AR326" s="85">
        <f t="shared" si="81"/>
        <v>112</v>
      </c>
      <c r="AS326" s="75"/>
      <c r="AT326" s="76"/>
      <c r="AY326" s="75"/>
    </row>
    <row r="327" spans="1:247" s="35" customFormat="1" ht="19.5" customHeight="1">
      <c r="A327" s="92">
        <v>322</v>
      </c>
      <c r="B327" s="93" t="s">
        <v>756</v>
      </c>
      <c r="C327" s="93" t="s">
        <v>758</v>
      </c>
      <c r="D327" s="93" t="s">
        <v>759</v>
      </c>
      <c r="E327" s="93"/>
      <c r="F327" s="101"/>
      <c r="G327" s="101"/>
      <c r="H327" s="93" t="s">
        <v>514</v>
      </c>
      <c r="I327" s="93" t="s">
        <v>75</v>
      </c>
      <c r="J327" s="108">
        <v>2421</v>
      </c>
      <c r="K327" s="108">
        <v>2417</v>
      </c>
      <c r="L327" s="93" t="s">
        <v>107</v>
      </c>
      <c r="M327" s="93" t="s">
        <v>736</v>
      </c>
      <c r="N327" s="95"/>
      <c r="O327" s="95"/>
      <c r="P327" s="95"/>
      <c r="Q327" s="95"/>
      <c r="R327" s="59" t="str">
        <f t="shared" si="85"/>
        <v>국유지</v>
      </c>
      <c r="S327" s="60" t="str">
        <f t="shared" si="86"/>
        <v>국유지제</v>
      </c>
      <c r="T327" s="61"/>
      <c r="U327" s="119">
        <f t="shared" si="82"/>
        <v>0</v>
      </c>
      <c r="V327" s="75" t="str">
        <f t="shared" si="79"/>
        <v>ok</v>
      </c>
      <c r="W327" s="61"/>
      <c r="AL327" s="35" t="s">
        <v>709</v>
      </c>
      <c r="AM327" s="75" t="str">
        <f t="shared" si="83"/>
        <v>-</v>
      </c>
      <c r="AN327" s="68" t="str">
        <f t="shared" si="84"/>
        <v>제</v>
      </c>
      <c r="AO327" s="88">
        <v>2421</v>
      </c>
      <c r="AP327" s="88" t="s">
        <v>107</v>
      </c>
      <c r="AQ327" s="88" t="s">
        <v>98</v>
      </c>
      <c r="AR327" s="85">
        <f t="shared" si="81"/>
        <v>4</v>
      </c>
      <c r="AS327" s="75"/>
      <c r="AT327" s="76"/>
      <c r="AY327" s="75"/>
    </row>
    <row r="328" spans="1:247" s="35" customFormat="1" ht="19.5" customHeight="1">
      <c r="A328" s="92">
        <v>323</v>
      </c>
      <c r="B328" s="93" t="s">
        <v>756</v>
      </c>
      <c r="C328" s="93" t="s">
        <v>758</v>
      </c>
      <c r="D328" s="93" t="s">
        <v>759</v>
      </c>
      <c r="E328" s="93"/>
      <c r="F328" s="101"/>
      <c r="G328" s="101"/>
      <c r="H328" s="93" t="s">
        <v>515</v>
      </c>
      <c r="I328" s="93" t="s">
        <v>61</v>
      </c>
      <c r="J328" s="108">
        <v>1018</v>
      </c>
      <c r="K328" s="108">
        <v>800</v>
      </c>
      <c r="L328" s="93" t="s">
        <v>107</v>
      </c>
      <c r="M328" s="93" t="s">
        <v>736</v>
      </c>
      <c r="N328" s="95"/>
      <c r="O328" s="95"/>
      <c r="P328" s="95"/>
      <c r="Q328" s="95"/>
      <c r="R328" s="59" t="str">
        <f t="shared" si="85"/>
        <v>국유지</v>
      </c>
      <c r="S328" s="60" t="str">
        <f t="shared" si="86"/>
        <v>국유지천</v>
      </c>
      <c r="T328" s="61"/>
      <c r="U328" s="119">
        <f t="shared" si="82"/>
        <v>0</v>
      </c>
      <c r="V328" s="75" t="str">
        <f t="shared" si="79"/>
        <v>ok</v>
      </c>
      <c r="W328" s="61"/>
      <c r="AL328" s="35" t="s">
        <v>709</v>
      </c>
      <c r="AM328" s="75" t="str">
        <f t="shared" si="83"/>
        <v>-</v>
      </c>
      <c r="AN328" s="68" t="str">
        <f t="shared" si="84"/>
        <v>천</v>
      </c>
      <c r="AO328" s="88">
        <v>1018</v>
      </c>
      <c r="AP328" s="88" t="s">
        <v>107</v>
      </c>
      <c r="AQ328" s="88" t="s">
        <v>98</v>
      </c>
      <c r="AR328" s="85">
        <f t="shared" si="81"/>
        <v>218</v>
      </c>
      <c r="AS328" s="75"/>
      <c r="AT328" s="76"/>
      <c r="AY328" s="75"/>
    </row>
    <row r="329" spans="1:247" s="35" customFormat="1" ht="19.5" customHeight="1">
      <c r="A329" s="92">
        <v>324</v>
      </c>
      <c r="B329" s="93" t="s">
        <v>756</v>
      </c>
      <c r="C329" s="93" t="s">
        <v>758</v>
      </c>
      <c r="D329" s="93" t="s">
        <v>759</v>
      </c>
      <c r="E329" s="93"/>
      <c r="F329" s="101"/>
      <c r="G329" s="101"/>
      <c r="H329" s="93" t="s">
        <v>516</v>
      </c>
      <c r="I329" s="93" t="s">
        <v>61</v>
      </c>
      <c r="J329" s="108">
        <v>3205</v>
      </c>
      <c r="K329" s="108">
        <v>493</v>
      </c>
      <c r="L329" s="93" t="s">
        <v>107</v>
      </c>
      <c r="M329" s="93" t="s">
        <v>914</v>
      </c>
      <c r="N329" s="95"/>
      <c r="O329" s="95"/>
      <c r="P329" s="95"/>
      <c r="Q329" s="95"/>
      <c r="R329" s="59" t="s">
        <v>746</v>
      </c>
      <c r="S329" s="60" t="str">
        <f t="shared" si="86"/>
        <v>국유지천</v>
      </c>
      <c r="T329" s="61"/>
      <c r="U329" s="119">
        <f t="shared" si="82"/>
        <v>0</v>
      </c>
      <c r="V329" s="75" t="str">
        <f t="shared" si="79"/>
        <v>ok</v>
      </c>
      <c r="W329" s="61"/>
      <c r="AL329" s="35" t="s">
        <v>709</v>
      </c>
      <c r="AM329" s="75" t="str">
        <f t="shared" si="83"/>
        <v>-</v>
      </c>
      <c r="AN329" s="68" t="str">
        <f t="shared" si="84"/>
        <v>천</v>
      </c>
      <c r="AO329" s="88">
        <v>3205</v>
      </c>
      <c r="AP329" s="88" t="s">
        <v>107</v>
      </c>
      <c r="AQ329" s="88" t="s">
        <v>121</v>
      </c>
      <c r="AR329" s="85">
        <f t="shared" si="81"/>
        <v>2712</v>
      </c>
      <c r="AS329" s="75"/>
      <c r="AT329" s="76"/>
      <c r="AY329" s="75"/>
    </row>
    <row r="330" spans="1:247" s="35" customFormat="1" ht="19.5" customHeight="1">
      <c r="A330" s="92">
        <v>325</v>
      </c>
      <c r="B330" s="93" t="s">
        <v>756</v>
      </c>
      <c r="C330" s="93" t="s">
        <v>758</v>
      </c>
      <c r="D330" s="93" t="s">
        <v>759</v>
      </c>
      <c r="E330" s="93"/>
      <c r="F330" s="101"/>
      <c r="G330" s="101"/>
      <c r="H330" s="93" t="s">
        <v>517</v>
      </c>
      <c r="I330" s="93" t="s">
        <v>75</v>
      </c>
      <c r="J330" s="108">
        <v>117</v>
      </c>
      <c r="K330" s="108">
        <v>84</v>
      </c>
      <c r="L330" s="93" t="s">
        <v>107</v>
      </c>
      <c r="M330" s="93" t="s">
        <v>914</v>
      </c>
      <c r="N330" s="95"/>
      <c r="O330" s="95"/>
      <c r="P330" s="95"/>
      <c r="Q330" s="95"/>
      <c r="R330" s="59" t="s">
        <v>746</v>
      </c>
      <c r="S330" s="60" t="str">
        <f t="shared" si="86"/>
        <v>국유지제</v>
      </c>
      <c r="T330" s="61"/>
      <c r="U330" s="119">
        <f t="shared" si="82"/>
        <v>0</v>
      </c>
      <c r="V330" s="75" t="str">
        <f t="shared" si="79"/>
        <v>ok</v>
      </c>
      <c r="W330" s="61"/>
      <c r="AL330" s="35" t="s">
        <v>709</v>
      </c>
      <c r="AM330" s="75" t="str">
        <f t="shared" si="83"/>
        <v>-</v>
      </c>
      <c r="AN330" s="68" t="str">
        <f t="shared" si="84"/>
        <v>제</v>
      </c>
      <c r="AO330" s="88">
        <v>117</v>
      </c>
      <c r="AP330" s="88" t="s">
        <v>107</v>
      </c>
      <c r="AQ330" s="88" t="s">
        <v>121</v>
      </c>
      <c r="AR330" s="85">
        <f t="shared" si="81"/>
        <v>33</v>
      </c>
      <c r="AS330" s="75"/>
      <c r="AT330" s="76"/>
      <c r="AY330" s="75"/>
    </row>
    <row r="331" spans="1:247" s="35" customFormat="1" ht="19.5" customHeight="1">
      <c r="A331" s="92">
        <v>326</v>
      </c>
      <c r="B331" s="93" t="s">
        <v>756</v>
      </c>
      <c r="C331" s="93" t="s">
        <v>758</v>
      </c>
      <c r="D331" s="93" t="s">
        <v>759</v>
      </c>
      <c r="E331" s="93"/>
      <c r="F331" s="101"/>
      <c r="G331" s="101"/>
      <c r="H331" s="93" t="s">
        <v>835</v>
      </c>
      <c r="I331" s="93" t="s">
        <v>61</v>
      </c>
      <c r="J331" s="108">
        <v>770</v>
      </c>
      <c r="K331" s="108">
        <v>516</v>
      </c>
      <c r="L331" s="93" t="s">
        <v>255</v>
      </c>
      <c r="M331" s="93" t="s">
        <v>200</v>
      </c>
      <c r="N331" s="95" t="s">
        <v>1127</v>
      </c>
      <c r="O331" s="95" t="s">
        <v>1128</v>
      </c>
      <c r="P331" s="95"/>
      <c r="Q331" s="95"/>
      <c r="R331" s="59" t="str">
        <f t="shared" ref="R331:R336" si="87">IF(LEFT(M331,1)="국", "국유지", "사유지")</f>
        <v>사유지</v>
      </c>
      <c r="S331" s="60" t="str">
        <f t="shared" si="86"/>
        <v>사유지천</v>
      </c>
      <c r="T331" s="61">
        <f t="shared" ref="T331:T333" si="88">W331</f>
        <v>8250</v>
      </c>
      <c r="U331" s="119">
        <f t="shared" si="82"/>
        <v>12771000</v>
      </c>
      <c r="V331" s="75" t="str">
        <f t="shared" si="79"/>
        <v>ok</v>
      </c>
      <c r="W331" s="61">
        <v>8250</v>
      </c>
      <c r="AE331" s="35">
        <v>165</v>
      </c>
      <c r="AF331" s="35">
        <v>150</v>
      </c>
      <c r="AL331" s="35" t="s">
        <v>709</v>
      </c>
      <c r="AM331" s="75" t="str">
        <f t="shared" si="83"/>
        <v>-</v>
      </c>
      <c r="AN331" s="68" t="str">
        <f t="shared" si="84"/>
        <v>천</v>
      </c>
      <c r="AO331" s="88">
        <v>770</v>
      </c>
      <c r="AP331" s="88" t="s">
        <v>255</v>
      </c>
      <c r="AQ331" s="88" t="s">
        <v>200</v>
      </c>
      <c r="AR331" s="85">
        <f t="shared" si="81"/>
        <v>254</v>
      </c>
      <c r="AS331" s="75"/>
      <c r="AT331" s="76"/>
      <c r="AY331" s="75"/>
    </row>
    <row r="332" spans="1:247" s="35" customFormat="1" ht="19.5" customHeight="1">
      <c r="A332" s="92">
        <v>327</v>
      </c>
      <c r="B332" s="93" t="s">
        <v>756</v>
      </c>
      <c r="C332" s="93" t="s">
        <v>758</v>
      </c>
      <c r="D332" s="93" t="s">
        <v>759</v>
      </c>
      <c r="E332" s="93"/>
      <c r="F332" s="101"/>
      <c r="G332" s="101"/>
      <c r="H332" s="93" t="s">
        <v>519</v>
      </c>
      <c r="I332" s="93" t="s">
        <v>61</v>
      </c>
      <c r="J332" s="108">
        <v>113</v>
      </c>
      <c r="K332" s="108">
        <v>113</v>
      </c>
      <c r="L332" s="93" t="s">
        <v>256</v>
      </c>
      <c r="M332" s="93" t="s">
        <v>201</v>
      </c>
      <c r="N332" s="93" t="s">
        <v>256</v>
      </c>
      <c r="O332" s="93" t="s">
        <v>201</v>
      </c>
      <c r="P332" s="95"/>
      <c r="Q332" s="95" t="s">
        <v>849</v>
      </c>
      <c r="R332" s="59" t="str">
        <f t="shared" si="87"/>
        <v>사유지</v>
      </c>
      <c r="S332" s="60" t="str">
        <f t="shared" si="86"/>
        <v>사유지천</v>
      </c>
      <c r="T332" s="61">
        <f t="shared" si="88"/>
        <v>8250</v>
      </c>
      <c r="U332" s="119">
        <f t="shared" si="82"/>
        <v>2796750</v>
      </c>
      <c r="V332" s="75" t="str">
        <f t="shared" si="79"/>
        <v>ok</v>
      </c>
      <c r="W332" s="61">
        <v>8250</v>
      </c>
      <c r="AE332" s="35">
        <v>7</v>
      </c>
      <c r="AF332" s="35">
        <v>102</v>
      </c>
      <c r="AL332" s="35" t="s">
        <v>709</v>
      </c>
      <c r="AM332" s="75" t="str">
        <f t="shared" si="83"/>
        <v>-</v>
      </c>
      <c r="AN332" s="68" t="str">
        <f t="shared" si="84"/>
        <v>천</v>
      </c>
      <c r="AO332" s="88">
        <v>113</v>
      </c>
      <c r="AP332" s="88" t="s">
        <v>256</v>
      </c>
      <c r="AQ332" s="88" t="s">
        <v>201</v>
      </c>
      <c r="AR332" s="85">
        <f t="shared" si="81"/>
        <v>0</v>
      </c>
      <c r="AS332" s="75" t="s">
        <v>722</v>
      </c>
      <c r="AT332" s="76">
        <v>109.45</v>
      </c>
      <c r="AW332" s="35" t="s">
        <v>729</v>
      </c>
      <c r="AY332" s="75"/>
    </row>
    <row r="333" spans="1:247" s="35" customFormat="1" ht="19.5" customHeight="1">
      <c r="A333" s="92">
        <v>328</v>
      </c>
      <c r="B333" s="93" t="s">
        <v>756</v>
      </c>
      <c r="C333" s="93" t="s">
        <v>758</v>
      </c>
      <c r="D333" s="93" t="s">
        <v>759</v>
      </c>
      <c r="E333" s="93"/>
      <c r="F333" s="101"/>
      <c r="G333" s="101"/>
      <c r="H333" s="93" t="s">
        <v>520</v>
      </c>
      <c r="I333" s="93" t="s">
        <v>75</v>
      </c>
      <c r="J333" s="108">
        <v>4</v>
      </c>
      <c r="K333" s="108">
        <v>4</v>
      </c>
      <c r="L333" s="93">
        <v>612</v>
      </c>
      <c r="M333" s="93" t="s">
        <v>200</v>
      </c>
      <c r="N333" s="93">
        <v>612</v>
      </c>
      <c r="O333" s="93" t="s">
        <v>200</v>
      </c>
      <c r="P333" s="95"/>
      <c r="Q333" s="95" t="s">
        <v>1151</v>
      </c>
      <c r="R333" s="59" t="str">
        <f t="shared" si="87"/>
        <v>사유지</v>
      </c>
      <c r="S333" s="60" t="str">
        <f t="shared" si="86"/>
        <v>사유지제</v>
      </c>
      <c r="T333" s="61">
        <f t="shared" si="88"/>
        <v>8250</v>
      </c>
      <c r="U333" s="119">
        <f t="shared" si="82"/>
        <v>99000</v>
      </c>
      <c r="V333" s="75" t="str">
        <f t="shared" si="79"/>
        <v>ok</v>
      </c>
      <c r="W333" s="61">
        <v>8250</v>
      </c>
      <c r="AL333" s="35" t="s">
        <v>709</v>
      </c>
      <c r="AM333" s="75" t="str">
        <f t="shared" si="83"/>
        <v>-</v>
      </c>
      <c r="AN333" s="68" t="str">
        <f t="shared" si="84"/>
        <v>제</v>
      </c>
      <c r="AO333" s="88">
        <v>4</v>
      </c>
      <c r="AP333" s="88">
        <v>612</v>
      </c>
      <c r="AQ333" s="88" t="s">
        <v>200</v>
      </c>
      <c r="AR333" s="85">
        <f t="shared" si="81"/>
        <v>0</v>
      </c>
      <c r="AS333" s="75"/>
      <c r="AT333" s="76"/>
      <c r="AY333" s="75"/>
    </row>
    <row r="334" spans="1:247" s="35" customFormat="1" ht="19.5" customHeight="1">
      <c r="A334" s="92">
        <v>329</v>
      </c>
      <c r="B334" s="93" t="s">
        <v>756</v>
      </c>
      <c r="C334" s="93" t="s">
        <v>758</v>
      </c>
      <c r="D334" s="93" t="s">
        <v>759</v>
      </c>
      <c r="E334" s="93"/>
      <c r="F334" s="101"/>
      <c r="G334" s="101"/>
      <c r="H334" s="93" t="s">
        <v>521</v>
      </c>
      <c r="I334" s="93" t="s">
        <v>75</v>
      </c>
      <c r="J334" s="108">
        <v>2711</v>
      </c>
      <c r="K334" s="108">
        <v>1623</v>
      </c>
      <c r="L334" s="93" t="s">
        <v>107</v>
      </c>
      <c r="M334" s="93" t="s">
        <v>736</v>
      </c>
      <c r="N334" s="95"/>
      <c r="O334" s="95"/>
      <c r="P334" s="95"/>
      <c r="Q334" s="95"/>
      <c r="R334" s="59" t="str">
        <f t="shared" si="87"/>
        <v>국유지</v>
      </c>
      <c r="S334" s="60" t="str">
        <f t="shared" si="86"/>
        <v>국유지제</v>
      </c>
      <c r="T334" s="61"/>
      <c r="U334" s="119">
        <f t="shared" si="82"/>
        <v>0</v>
      </c>
      <c r="V334" s="75" t="str">
        <f t="shared" si="79"/>
        <v>ok</v>
      </c>
      <c r="W334" s="61"/>
      <c r="AE334" s="35">
        <v>132</v>
      </c>
      <c r="AF334" s="35">
        <v>1426</v>
      </c>
      <c r="AL334" s="35" t="s">
        <v>709</v>
      </c>
      <c r="AM334" s="75" t="str">
        <f t="shared" si="83"/>
        <v>-</v>
      </c>
      <c r="AN334" s="68" t="str">
        <f t="shared" si="84"/>
        <v>제</v>
      </c>
      <c r="AO334" s="88">
        <v>2711</v>
      </c>
      <c r="AP334" s="88" t="s">
        <v>107</v>
      </c>
      <c r="AQ334" s="88" t="s">
        <v>98</v>
      </c>
      <c r="AR334" s="85">
        <f t="shared" si="81"/>
        <v>1088</v>
      </c>
      <c r="AS334" s="75"/>
      <c r="AT334" s="76"/>
      <c r="AY334" s="75"/>
    </row>
    <row r="335" spans="1:247" s="35" customFormat="1" ht="19.5" customHeight="1">
      <c r="A335" s="92">
        <v>330</v>
      </c>
      <c r="B335" s="93" t="s">
        <v>756</v>
      </c>
      <c r="C335" s="93" t="s">
        <v>758</v>
      </c>
      <c r="D335" s="93" t="s">
        <v>759</v>
      </c>
      <c r="E335" s="93"/>
      <c r="F335" s="101"/>
      <c r="G335" s="101"/>
      <c r="H335" s="93" t="s">
        <v>522</v>
      </c>
      <c r="I335" s="93" t="s">
        <v>61</v>
      </c>
      <c r="J335" s="108">
        <v>849</v>
      </c>
      <c r="K335" s="108">
        <v>639</v>
      </c>
      <c r="L335" s="93">
        <v>612</v>
      </c>
      <c r="M335" s="93" t="s">
        <v>200</v>
      </c>
      <c r="N335" s="95" t="s">
        <v>1127</v>
      </c>
      <c r="O335" s="95" t="s">
        <v>1128</v>
      </c>
      <c r="P335" s="95"/>
      <c r="Q335" s="95"/>
      <c r="R335" s="59" t="str">
        <f t="shared" si="87"/>
        <v>사유지</v>
      </c>
      <c r="S335" s="60" t="str">
        <f t="shared" si="86"/>
        <v>사유지천</v>
      </c>
      <c r="T335" s="61">
        <f t="shared" ref="T335:T336" si="89">W335</f>
        <v>8250</v>
      </c>
      <c r="U335" s="119">
        <f t="shared" si="82"/>
        <v>15815250</v>
      </c>
      <c r="V335" s="75" t="str">
        <f t="shared" si="79"/>
        <v>ok</v>
      </c>
      <c r="W335" s="61">
        <v>8250</v>
      </c>
      <c r="AL335" s="35" t="s">
        <v>709</v>
      </c>
      <c r="AM335" s="75" t="str">
        <f t="shared" si="83"/>
        <v>-</v>
      </c>
      <c r="AN335" s="68" t="str">
        <f t="shared" si="84"/>
        <v>천</v>
      </c>
      <c r="AO335" s="88">
        <v>849</v>
      </c>
      <c r="AP335" s="88">
        <v>612</v>
      </c>
      <c r="AQ335" s="88" t="s">
        <v>200</v>
      </c>
      <c r="AR335" s="85">
        <f t="shared" si="81"/>
        <v>210</v>
      </c>
      <c r="AS335" s="75"/>
      <c r="AT335" s="76"/>
      <c r="AY335" s="75"/>
    </row>
    <row r="336" spans="1:247" s="35" customFormat="1" ht="19.5" customHeight="1">
      <c r="A336" s="92">
        <v>331</v>
      </c>
      <c r="B336" s="93" t="s">
        <v>756</v>
      </c>
      <c r="C336" s="93" t="s">
        <v>758</v>
      </c>
      <c r="D336" s="93" t="s">
        <v>709</v>
      </c>
      <c r="E336" s="93"/>
      <c r="F336" s="101"/>
      <c r="G336" s="101"/>
      <c r="H336" s="93" t="s">
        <v>863</v>
      </c>
      <c r="I336" s="93" t="s">
        <v>61</v>
      </c>
      <c r="J336" s="108">
        <v>817</v>
      </c>
      <c r="K336" s="108">
        <v>71</v>
      </c>
      <c r="L336" s="93" t="s">
        <v>905</v>
      </c>
      <c r="M336" s="93" t="s">
        <v>906</v>
      </c>
      <c r="N336" s="95" t="s">
        <v>1144</v>
      </c>
      <c r="O336" s="95" t="s">
        <v>1145</v>
      </c>
      <c r="P336" s="95"/>
      <c r="Q336" s="95"/>
      <c r="R336" s="59" t="str">
        <f t="shared" si="87"/>
        <v>사유지</v>
      </c>
      <c r="S336" s="60" t="str">
        <f t="shared" si="86"/>
        <v>사유지천</v>
      </c>
      <c r="T336" s="61">
        <f t="shared" si="89"/>
        <v>27600</v>
      </c>
      <c r="U336" s="119">
        <f t="shared" si="82"/>
        <v>5878800</v>
      </c>
      <c r="V336" s="75" t="str">
        <f t="shared" si="79"/>
        <v>ok</v>
      </c>
      <c r="W336" s="61">
        <v>27600</v>
      </c>
      <c r="AM336" s="75"/>
      <c r="AN336" s="68"/>
      <c r="AO336" s="88"/>
      <c r="AP336" s="88"/>
      <c r="AQ336" s="88"/>
      <c r="AR336" s="85"/>
      <c r="AS336" s="75"/>
      <c r="AT336" s="76"/>
      <c r="AY336" s="75"/>
    </row>
    <row r="337" spans="1:247" s="35" customFormat="1" ht="19.5" customHeight="1">
      <c r="A337" s="92">
        <v>332</v>
      </c>
      <c r="B337" s="93" t="s">
        <v>756</v>
      </c>
      <c r="C337" s="93" t="s">
        <v>758</v>
      </c>
      <c r="D337" s="93" t="s">
        <v>759</v>
      </c>
      <c r="E337" s="93"/>
      <c r="F337" s="101"/>
      <c r="G337" s="101"/>
      <c r="H337" s="93" t="s">
        <v>524</v>
      </c>
      <c r="I337" s="93" t="s">
        <v>33</v>
      </c>
      <c r="J337" s="108">
        <v>2698</v>
      </c>
      <c r="K337" s="108">
        <v>1186</v>
      </c>
      <c r="L337" s="93" t="s">
        <v>107</v>
      </c>
      <c r="M337" s="93" t="s">
        <v>914</v>
      </c>
      <c r="N337" s="95"/>
      <c r="O337" s="95"/>
      <c r="P337" s="95"/>
      <c r="Q337" s="95"/>
      <c r="R337" s="59" t="s">
        <v>746</v>
      </c>
      <c r="S337" s="60" t="str">
        <f t="shared" si="86"/>
        <v>국유지전</v>
      </c>
      <c r="T337" s="61"/>
      <c r="U337" s="119">
        <f t="shared" si="82"/>
        <v>0</v>
      </c>
      <c r="V337" s="75" t="str">
        <f>IF(J337&gt;=K337:K337,"ok","XXX")</f>
        <v>ok</v>
      </c>
      <c r="W337" s="61"/>
      <c r="AL337" s="35" t="s">
        <v>709</v>
      </c>
      <c r="AM337" s="75" t="str">
        <f>E337&amp;F337&amp;$AM$2&amp;G337</f>
        <v>-</v>
      </c>
      <c r="AN337" s="68" t="str">
        <f>I337</f>
        <v>전</v>
      </c>
      <c r="AO337" s="88">
        <v>2698</v>
      </c>
      <c r="AP337" s="88" t="s">
        <v>107</v>
      </c>
      <c r="AQ337" s="88" t="s">
        <v>121</v>
      </c>
      <c r="AR337" s="85">
        <f>J337-K337</f>
        <v>1512</v>
      </c>
      <c r="AS337" s="75"/>
      <c r="AT337" s="76"/>
      <c r="AY337" s="75"/>
    </row>
    <row r="338" spans="1:247" s="35" customFormat="1" ht="19.5" customHeight="1">
      <c r="A338" s="92">
        <v>333</v>
      </c>
      <c r="B338" s="93" t="s">
        <v>756</v>
      </c>
      <c r="C338" s="93" t="s">
        <v>758</v>
      </c>
      <c r="D338" s="93" t="s">
        <v>759</v>
      </c>
      <c r="E338" s="93"/>
      <c r="F338" s="101"/>
      <c r="G338" s="101"/>
      <c r="H338" s="93" t="s">
        <v>525</v>
      </c>
      <c r="I338" s="93" t="s">
        <v>58</v>
      </c>
      <c r="J338" s="108">
        <v>18</v>
      </c>
      <c r="K338" s="108">
        <v>18</v>
      </c>
      <c r="L338" s="93" t="s">
        <v>107</v>
      </c>
      <c r="M338" s="93" t="s">
        <v>742</v>
      </c>
      <c r="N338" s="95"/>
      <c r="O338" s="95"/>
      <c r="P338" s="95"/>
      <c r="Q338" s="95" t="s">
        <v>849</v>
      </c>
      <c r="R338" s="59" t="str">
        <f t="shared" ref="R338:R374" si="90">IF(LEFT(M338,1)="국", "국유지", "사유지")</f>
        <v>국유지</v>
      </c>
      <c r="S338" s="60" t="str">
        <f t="shared" si="86"/>
        <v>국유지도</v>
      </c>
      <c r="T338" s="61"/>
      <c r="U338" s="119">
        <f t="shared" si="82"/>
        <v>0</v>
      </c>
      <c r="V338" s="75" t="str">
        <f>IF(J338&gt;=K338:K338,"ok","XXX")</f>
        <v>ok</v>
      </c>
      <c r="W338" s="61"/>
      <c r="AL338" s="35" t="s">
        <v>709</v>
      </c>
      <c r="AM338" s="75" t="str">
        <f>E338&amp;F338&amp;$AM$2&amp;G338</f>
        <v>-</v>
      </c>
      <c r="AN338" s="68" t="str">
        <f>I338</f>
        <v>도</v>
      </c>
      <c r="AO338" s="88">
        <v>18</v>
      </c>
      <c r="AP338" s="88" t="s">
        <v>107</v>
      </c>
      <c r="AQ338" s="88" t="s">
        <v>105</v>
      </c>
      <c r="AR338" s="85">
        <f>J338-K338</f>
        <v>0</v>
      </c>
      <c r="AS338" s="75"/>
      <c r="AT338" s="76"/>
      <c r="AW338" s="35" t="s">
        <v>729</v>
      </c>
      <c r="AY338" s="75"/>
    </row>
    <row r="339" spans="1:247" s="35" customFormat="1" ht="19.5" customHeight="1">
      <c r="A339" s="92">
        <v>334</v>
      </c>
      <c r="B339" s="93" t="s">
        <v>756</v>
      </c>
      <c r="C339" s="93" t="s">
        <v>758</v>
      </c>
      <c r="D339" s="93" t="s">
        <v>709</v>
      </c>
      <c r="E339" s="93"/>
      <c r="F339" s="101"/>
      <c r="G339" s="101"/>
      <c r="H339" s="93" t="s">
        <v>864</v>
      </c>
      <c r="I339" s="93" t="s">
        <v>865</v>
      </c>
      <c r="J339" s="108">
        <v>392</v>
      </c>
      <c r="K339" s="108">
        <v>13</v>
      </c>
      <c r="L339" s="93"/>
      <c r="M339" s="93" t="s">
        <v>894</v>
      </c>
      <c r="N339" s="95"/>
      <c r="O339" s="95"/>
      <c r="P339" s="95"/>
      <c r="Q339" s="95"/>
      <c r="R339" s="59" t="str">
        <f t="shared" si="90"/>
        <v>국유지</v>
      </c>
      <c r="S339" s="60" t="str">
        <f t="shared" si="86"/>
        <v>국유지도</v>
      </c>
      <c r="T339" s="61">
        <f>W339</f>
        <v>0</v>
      </c>
      <c r="U339" s="119">
        <f t="shared" si="82"/>
        <v>0</v>
      </c>
      <c r="V339" s="75"/>
      <c r="W339" s="61"/>
      <c r="AM339" s="75"/>
      <c r="AN339" s="68"/>
      <c r="AO339" s="88"/>
      <c r="AP339" s="88"/>
      <c r="AQ339" s="88"/>
      <c r="AR339" s="85"/>
      <c r="AS339" s="75"/>
      <c r="AT339" s="76"/>
      <c r="AY339" s="75"/>
    </row>
    <row r="340" spans="1:247" s="63" customFormat="1" ht="19.5" customHeight="1">
      <c r="A340" s="92">
        <v>335</v>
      </c>
      <c r="B340" s="93" t="s">
        <v>756</v>
      </c>
      <c r="C340" s="93" t="s">
        <v>758</v>
      </c>
      <c r="D340" s="93" t="s">
        <v>759</v>
      </c>
      <c r="E340" s="93"/>
      <c r="F340" s="101"/>
      <c r="G340" s="101"/>
      <c r="H340" s="93" t="s">
        <v>526</v>
      </c>
      <c r="I340" s="93" t="s">
        <v>29</v>
      </c>
      <c r="J340" s="108">
        <v>246</v>
      </c>
      <c r="K340" s="108">
        <v>143</v>
      </c>
      <c r="L340" s="93" t="s">
        <v>107</v>
      </c>
      <c r="M340" s="93" t="s">
        <v>742</v>
      </c>
      <c r="N340" s="95"/>
      <c r="O340" s="95"/>
      <c r="P340" s="95"/>
      <c r="Q340" s="95"/>
      <c r="R340" s="59" t="str">
        <f t="shared" si="90"/>
        <v>국유지</v>
      </c>
      <c r="S340" s="60" t="str">
        <f t="shared" si="86"/>
        <v>국유지답</v>
      </c>
      <c r="T340" s="61"/>
      <c r="U340" s="119">
        <f t="shared" si="82"/>
        <v>0</v>
      </c>
      <c r="V340" s="75" t="str">
        <f t="shared" ref="V340:V347" si="91">IF(J340&gt;=K340:K340,"ok","XXX")</f>
        <v>ok</v>
      </c>
      <c r="W340" s="61"/>
      <c r="X340" s="35"/>
      <c r="Y340" s="35"/>
      <c r="Z340" s="35"/>
      <c r="AA340" s="35"/>
      <c r="AB340" s="35"/>
      <c r="AC340" s="35"/>
      <c r="AD340" s="35"/>
      <c r="AE340" s="35"/>
      <c r="AF340" s="35">
        <v>59</v>
      </c>
      <c r="AG340" s="35">
        <v>33</v>
      </c>
      <c r="AH340" s="35"/>
      <c r="AI340" s="35"/>
      <c r="AJ340" s="35"/>
      <c r="AK340" s="35"/>
      <c r="AL340" s="35" t="s">
        <v>709</v>
      </c>
      <c r="AM340" s="75" t="str">
        <f t="shared" ref="AM340:AM347" si="92">E340&amp;F340&amp;$AM$2&amp;G340</f>
        <v>-</v>
      </c>
      <c r="AN340" s="68" t="str">
        <f t="shared" ref="AN340:AN347" si="93">I340</f>
        <v>답</v>
      </c>
      <c r="AO340" s="88">
        <v>246</v>
      </c>
      <c r="AP340" s="88" t="s">
        <v>107</v>
      </c>
      <c r="AQ340" s="88" t="s">
        <v>105</v>
      </c>
      <c r="AR340" s="85">
        <f t="shared" ref="AR340:AR347" si="94">J340-K340</f>
        <v>103</v>
      </c>
      <c r="AS340" s="75"/>
      <c r="AT340" s="76"/>
      <c r="AU340" s="35"/>
      <c r="AV340" s="35"/>
      <c r="AW340" s="35"/>
      <c r="AX340" s="35"/>
      <c r="AY340" s="7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  <c r="BX340" s="35"/>
      <c r="BY340" s="35"/>
      <c r="BZ340" s="35"/>
      <c r="CA340" s="35"/>
      <c r="CB340" s="35"/>
      <c r="CC340" s="35"/>
      <c r="CD340" s="35"/>
      <c r="CE340" s="35"/>
      <c r="CF340" s="35"/>
      <c r="CG340" s="35"/>
      <c r="CH340" s="35"/>
      <c r="CI340" s="35"/>
      <c r="CJ340" s="35"/>
      <c r="CK340" s="35"/>
      <c r="CL340" s="35"/>
      <c r="CM340" s="35"/>
      <c r="CN340" s="35"/>
      <c r="CO340" s="35"/>
      <c r="CP340" s="35"/>
      <c r="CQ340" s="35"/>
      <c r="CR340" s="35"/>
      <c r="CS340" s="35"/>
      <c r="CT340" s="35"/>
      <c r="CU340" s="35"/>
      <c r="CV340" s="35"/>
      <c r="CW340" s="35"/>
      <c r="CX340" s="35"/>
      <c r="CY340" s="35"/>
      <c r="CZ340" s="35"/>
      <c r="DA340" s="35"/>
      <c r="DB340" s="35"/>
      <c r="DC340" s="35"/>
      <c r="DD340" s="35"/>
      <c r="DE340" s="35"/>
      <c r="DF340" s="35"/>
      <c r="DG340" s="35"/>
      <c r="DH340" s="35"/>
      <c r="DI340" s="35"/>
      <c r="DJ340" s="35"/>
      <c r="DK340" s="35"/>
      <c r="DL340" s="35"/>
      <c r="DM340" s="35"/>
      <c r="DN340" s="35"/>
      <c r="DO340" s="35"/>
      <c r="DP340" s="35"/>
      <c r="DQ340" s="35"/>
      <c r="DR340" s="35"/>
      <c r="DS340" s="35"/>
      <c r="DT340" s="35"/>
      <c r="DU340" s="35"/>
      <c r="DV340" s="35"/>
      <c r="DW340" s="35"/>
      <c r="DX340" s="35"/>
      <c r="DY340" s="35"/>
      <c r="DZ340" s="35"/>
      <c r="EA340" s="35"/>
      <c r="EB340" s="35"/>
      <c r="EC340" s="35"/>
      <c r="ED340" s="35"/>
      <c r="EE340" s="35"/>
      <c r="EF340" s="35"/>
      <c r="EG340" s="35"/>
      <c r="EH340" s="35"/>
      <c r="EI340" s="35"/>
      <c r="EJ340" s="35"/>
      <c r="EK340" s="35"/>
      <c r="EL340" s="35"/>
      <c r="EM340" s="35"/>
      <c r="EN340" s="35"/>
      <c r="EO340" s="35"/>
      <c r="EP340" s="35"/>
      <c r="EQ340" s="35"/>
      <c r="ER340" s="35"/>
      <c r="ES340" s="35"/>
      <c r="ET340" s="35"/>
      <c r="EU340" s="35"/>
      <c r="EV340" s="35"/>
      <c r="EW340" s="35"/>
      <c r="EX340" s="35"/>
      <c r="EY340" s="35"/>
      <c r="EZ340" s="35"/>
      <c r="FA340" s="35"/>
      <c r="FB340" s="35"/>
      <c r="FC340" s="35"/>
      <c r="FD340" s="35"/>
      <c r="FE340" s="35"/>
      <c r="FF340" s="35"/>
      <c r="FG340" s="35"/>
      <c r="FH340" s="35"/>
      <c r="FI340" s="35"/>
      <c r="FJ340" s="35"/>
      <c r="FK340" s="35"/>
      <c r="FL340" s="35"/>
      <c r="FM340" s="35"/>
      <c r="FN340" s="35"/>
      <c r="FO340" s="35"/>
      <c r="FP340" s="35"/>
      <c r="FQ340" s="35"/>
      <c r="FR340" s="35"/>
      <c r="FS340" s="35"/>
      <c r="FT340" s="35"/>
      <c r="FU340" s="35"/>
      <c r="FV340" s="35"/>
      <c r="FW340" s="35"/>
      <c r="FX340" s="35"/>
      <c r="FY340" s="35"/>
      <c r="FZ340" s="35"/>
      <c r="GA340" s="35"/>
      <c r="GB340" s="35"/>
      <c r="GC340" s="35"/>
      <c r="GD340" s="35"/>
      <c r="GE340" s="35"/>
      <c r="GF340" s="35"/>
      <c r="GG340" s="35"/>
      <c r="GH340" s="35"/>
      <c r="GI340" s="35"/>
      <c r="GJ340" s="35"/>
      <c r="GK340" s="35"/>
      <c r="GL340" s="35"/>
      <c r="GM340" s="35"/>
      <c r="GN340" s="35"/>
      <c r="GO340" s="35"/>
      <c r="GP340" s="35"/>
      <c r="GQ340" s="35"/>
      <c r="GR340" s="35"/>
      <c r="GS340" s="35"/>
      <c r="GT340" s="35"/>
      <c r="GU340" s="35"/>
      <c r="GV340" s="35"/>
      <c r="GW340" s="35"/>
      <c r="GX340" s="35"/>
      <c r="GY340" s="35"/>
      <c r="GZ340" s="35"/>
      <c r="HA340" s="35"/>
      <c r="HB340" s="35"/>
      <c r="HC340" s="35"/>
      <c r="HD340" s="35"/>
      <c r="HE340" s="35"/>
      <c r="HF340" s="35"/>
      <c r="HG340" s="35"/>
      <c r="HH340" s="35"/>
      <c r="HI340" s="35"/>
      <c r="HJ340" s="35"/>
      <c r="HK340" s="35"/>
      <c r="HL340" s="35"/>
      <c r="HM340" s="35"/>
      <c r="HN340" s="35"/>
      <c r="HO340" s="35"/>
      <c r="HP340" s="35"/>
      <c r="HQ340" s="35"/>
      <c r="HR340" s="35"/>
      <c r="HS340" s="35"/>
      <c r="HT340" s="35"/>
      <c r="HU340" s="35"/>
      <c r="HV340" s="35"/>
      <c r="HW340" s="35"/>
      <c r="HX340" s="35"/>
      <c r="HY340" s="35"/>
      <c r="HZ340" s="35"/>
      <c r="IA340" s="35"/>
      <c r="IB340" s="35"/>
      <c r="IC340" s="35"/>
      <c r="ID340" s="35"/>
      <c r="IE340" s="35"/>
      <c r="IF340" s="35"/>
      <c r="IG340" s="35"/>
      <c r="IH340" s="35"/>
      <c r="II340" s="35"/>
      <c r="IJ340" s="35"/>
      <c r="IK340" s="35"/>
      <c r="IL340" s="35"/>
      <c r="IM340" s="35"/>
    </row>
    <row r="341" spans="1:247" s="35" customFormat="1" ht="19.5" customHeight="1">
      <c r="A341" s="92">
        <v>336</v>
      </c>
      <c r="B341" s="93" t="s">
        <v>756</v>
      </c>
      <c r="C341" s="93" t="s">
        <v>758</v>
      </c>
      <c r="D341" s="93" t="s">
        <v>759</v>
      </c>
      <c r="E341" s="93"/>
      <c r="F341" s="101"/>
      <c r="G341" s="101"/>
      <c r="H341" s="93" t="s">
        <v>527</v>
      </c>
      <c r="I341" s="93" t="s">
        <v>58</v>
      </c>
      <c r="J341" s="108">
        <v>43</v>
      </c>
      <c r="K341" s="108">
        <v>10</v>
      </c>
      <c r="L341" s="93" t="s">
        <v>107</v>
      </c>
      <c r="M341" s="93" t="s">
        <v>742</v>
      </c>
      <c r="N341" s="95"/>
      <c r="O341" s="95"/>
      <c r="P341" s="95"/>
      <c r="Q341" s="95"/>
      <c r="R341" s="59" t="str">
        <f t="shared" si="90"/>
        <v>국유지</v>
      </c>
      <c r="S341" s="60" t="str">
        <f t="shared" si="86"/>
        <v>국유지도</v>
      </c>
      <c r="T341" s="61"/>
      <c r="U341" s="119">
        <f t="shared" si="82"/>
        <v>0</v>
      </c>
      <c r="V341" s="75" t="str">
        <f t="shared" si="91"/>
        <v>ok</v>
      </c>
      <c r="W341" s="61"/>
      <c r="AL341" s="35" t="s">
        <v>709</v>
      </c>
      <c r="AM341" s="75" t="str">
        <f t="shared" si="92"/>
        <v>-</v>
      </c>
      <c r="AN341" s="68" t="str">
        <f t="shared" si="93"/>
        <v>도</v>
      </c>
      <c r="AO341" s="88">
        <v>43</v>
      </c>
      <c r="AP341" s="88" t="s">
        <v>107</v>
      </c>
      <c r="AQ341" s="88" t="s">
        <v>105</v>
      </c>
      <c r="AR341" s="85">
        <f t="shared" si="94"/>
        <v>33</v>
      </c>
      <c r="AS341" s="75"/>
      <c r="AT341" s="76"/>
      <c r="AY341" s="75"/>
    </row>
    <row r="342" spans="1:247" s="35" customFormat="1" ht="19.5" customHeight="1">
      <c r="A342" s="92">
        <v>337</v>
      </c>
      <c r="B342" s="93" t="s">
        <v>756</v>
      </c>
      <c r="C342" s="93" t="s">
        <v>758</v>
      </c>
      <c r="D342" s="93" t="s">
        <v>759</v>
      </c>
      <c r="E342" s="93"/>
      <c r="F342" s="101"/>
      <c r="G342" s="101"/>
      <c r="H342" s="93" t="s">
        <v>528</v>
      </c>
      <c r="I342" s="93" t="s">
        <v>29</v>
      </c>
      <c r="J342" s="108">
        <v>45</v>
      </c>
      <c r="K342" s="108">
        <v>45</v>
      </c>
      <c r="L342" s="93" t="s">
        <v>107</v>
      </c>
      <c r="M342" s="93" t="s">
        <v>742</v>
      </c>
      <c r="N342" s="95"/>
      <c r="O342" s="95"/>
      <c r="P342" s="95"/>
      <c r="Q342" s="95" t="s">
        <v>849</v>
      </c>
      <c r="R342" s="59" t="str">
        <f t="shared" si="90"/>
        <v>국유지</v>
      </c>
      <c r="S342" s="60" t="str">
        <f t="shared" si="86"/>
        <v>국유지답</v>
      </c>
      <c r="T342" s="61"/>
      <c r="U342" s="119">
        <f t="shared" si="82"/>
        <v>0</v>
      </c>
      <c r="V342" s="75" t="str">
        <f t="shared" si="91"/>
        <v>ok</v>
      </c>
      <c r="W342" s="61"/>
      <c r="AL342" s="35" t="s">
        <v>709</v>
      </c>
      <c r="AM342" s="75" t="str">
        <f t="shared" si="92"/>
        <v>-</v>
      </c>
      <c r="AN342" s="68" t="str">
        <f t="shared" si="93"/>
        <v>답</v>
      </c>
      <c r="AO342" s="88">
        <v>45</v>
      </c>
      <c r="AP342" s="88" t="s">
        <v>107</v>
      </c>
      <c r="AQ342" s="88" t="s">
        <v>105</v>
      </c>
      <c r="AR342" s="85">
        <f t="shared" si="94"/>
        <v>0</v>
      </c>
      <c r="AS342" s="75"/>
      <c r="AT342" s="76"/>
      <c r="AY342" s="75"/>
    </row>
    <row r="343" spans="1:247" s="35" customFormat="1" ht="19.5" customHeight="1">
      <c r="A343" s="92">
        <v>338</v>
      </c>
      <c r="B343" s="93" t="s">
        <v>756</v>
      </c>
      <c r="C343" s="93" t="s">
        <v>758</v>
      </c>
      <c r="D343" s="93" t="s">
        <v>759</v>
      </c>
      <c r="E343" s="93"/>
      <c r="F343" s="101"/>
      <c r="G343" s="101"/>
      <c r="H343" s="93" t="s">
        <v>529</v>
      </c>
      <c r="I343" s="93" t="s">
        <v>29</v>
      </c>
      <c r="J343" s="108">
        <v>21</v>
      </c>
      <c r="K343" s="108">
        <v>21</v>
      </c>
      <c r="L343" s="93" t="s">
        <v>107</v>
      </c>
      <c r="M343" s="93" t="s">
        <v>742</v>
      </c>
      <c r="N343" s="95"/>
      <c r="O343" s="95"/>
      <c r="P343" s="95"/>
      <c r="Q343" s="95" t="s">
        <v>849</v>
      </c>
      <c r="R343" s="59" t="str">
        <f t="shared" si="90"/>
        <v>국유지</v>
      </c>
      <c r="S343" s="60" t="str">
        <f t="shared" si="86"/>
        <v>국유지답</v>
      </c>
      <c r="T343" s="61"/>
      <c r="U343" s="119">
        <f t="shared" si="82"/>
        <v>0</v>
      </c>
      <c r="V343" s="75" t="str">
        <f t="shared" si="91"/>
        <v>ok</v>
      </c>
      <c r="W343" s="61"/>
      <c r="AL343" s="35" t="s">
        <v>709</v>
      </c>
      <c r="AM343" s="75" t="str">
        <f t="shared" si="92"/>
        <v>-</v>
      </c>
      <c r="AN343" s="68" t="str">
        <f t="shared" si="93"/>
        <v>답</v>
      </c>
      <c r="AO343" s="88">
        <v>21</v>
      </c>
      <c r="AP343" s="88" t="s">
        <v>107</v>
      </c>
      <c r="AQ343" s="88" t="s">
        <v>105</v>
      </c>
      <c r="AR343" s="85">
        <f t="shared" si="94"/>
        <v>0</v>
      </c>
      <c r="AS343" s="75"/>
      <c r="AT343" s="76"/>
      <c r="AY343" s="75"/>
    </row>
    <row r="344" spans="1:247" ht="19.5" customHeight="1">
      <c r="A344" s="92">
        <v>339</v>
      </c>
      <c r="B344" s="93" t="s">
        <v>756</v>
      </c>
      <c r="C344" s="93" t="s">
        <v>758</v>
      </c>
      <c r="D344" s="93" t="s">
        <v>759</v>
      </c>
      <c r="E344" s="93"/>
      <c r="F344" s="101"/>
      <c r="G344" s="101"/>
      <c r="H344" s="93" t="s">
        <v>530</v>
      </c>
      <c r="I344" s="93" t="s">
        <v>58</v>
      </c>
      <c r="J344" s="108">
        <v>6</v>
      </c>
      <c r="K344" s="108">
        <v>6</v>
      </c>
      <c r="L344" s="93" t="s">
        <v>107</v>
      </c>
      <c r="M344" s="93" t="s">
        <v>742</v>
      </c>
      <c r="N344" s="95"/>
      <c r="O344" s="95"/>
      <c r="P344" s="95"/>
      <c r="Q344" s="95" t="s">
        <v>849</v>
      </c>
      <c r="R344" s="59" t="str">
        <f t="shared" si="90"/>
        <v>국유지</v>
      </c>
      <c r="S344" s="60" t="str">
        <f t="shared" si="86"/>
        <v>국유지도</v>
      </c>
      <c r="T344" s="61"/>
      <c r="U344" s="119">
        <f t="shared" si="82"/>
        <v>0</v>
      </c>
      <c r="V344" s="75" t="str">
        <f t="shared" si="91"/>
        <v>ok</v>
      </c>
      <c r="W344" s="61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 t="s">
        <v>709</v>
      </c>
      <c r="AM344" s="75" t="str">
        <f t="shared" si="92"/>
        <v>-</v>
      </c>
      <c r="AN344" s="68" t="str">
        <f t="shared" si="93"/>
        <v>도</v>
      </c>
      <c r="AO344" s="88">
        <v>6</v>
      </c>
      <c r="AP344" s="88" t="s">
        <v>107</v>
      </c>
      <c r="AQ344" s="88" t="s">
        <v>105</v>
      </c>
      <c r="AR344" s="85">
        <f t="shared" si="94"/>
        <v>0</v>
      </c>
      <c r="AS344" s="75"/>
      <c r="AT344" s="76"/>
      <c r="AU344" s="35"/>
      <c r="AV344" s="35"/>
      <c r="AW344" s="35"/>
      <c r="AX344" s="35"/>
      <c r="AY344" s="7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  <c r="BX344" s="35"/>
      <c r="BY344" s="35"/>
      <c r="BZ344" s="35"/>
      <c r="CA344" s="35"/>
      <c r="CB344" s="35"/>
      <c r="CC344" s="35"/>
      <c r="CD344" s="35"/>
      <c r="CE344" s="35"/>
      <c r="CF344" s="35"/>
      <c r="CG344" s="35"/>
      <c r="CH344" s="35"/>
      <c r="CI344" s="35"/>
      <c r="CJ344" s="35"/>
      <c r="CK344" s="35"/>
      <c r="CL344" s="35"/>
      <c r="CM344" s="35"/>
      <c r="CN344" s="35"/>
      <c r="CO344" s="35"/>
      <c r="CP344" s="35"/>
      <c r="CQ344" s="35"/>
      <c r="CR344" s="35"/>
      <c r="CS344" s="35"/>
      <c r="CT344" s="35"/>
      <c r="CU344" s="35"/>
      <c r="CV344" s="35"/>
      <c r="CW344" s="35"/>
      <c r="CX344" s="35"/>
      <c r="CY344" s="35"/>
      <c r="CZ344" s="35"/>
      <c r="DA344" s="35"/>
      <c r="DB344" s="35"/>
      <c r="DC344" s="35"/>
      <c r="DD344" s="35"/>
      <c r="DE344" s="35"/>
      <c r="DF344" s="35"/>
      <c r="DG344" s="35"/>
      <c r="DH344" s="35"/>
      <c r="DI344" s="35"/>
      <c r="DJ344" s="35"/>
      <c r="DK344" s="35"/>
      <c r="DL344" s="35"/>
      <c r="DM344" s="35"/>
      <c r="DN344" s="35"/>
      <c r="DO344" s="35"/>
      <c r="DP344" s="35"/>
      <c r="DQ344" s="35"/>
      <c r="DR344" s="35"/>
      <c r="DS344" s="35"/>
      <c r="DT344" s="35"/>
      <c r="DU344" s="35"/>
      <c r="DV344" s="35"/>
      <c r="DW344" s="35"/>
      <c r="DX344" s="35"/>
      <c r="DY344" s="35"/>
      <c r="DZ344" s="35"/>
      <c r="EA344" s="35"/>
      <c r="EB344" s="35"/>
      <c r="EC344" s="35"/>
      <c r="ED344" s="35"/>
      <c r="EE344" s="35"/>
      <c r="EF344" s="35"/>
      <c r="EG344" s="35"/>
      <c r="EH344" s="35"/>
      <c r="EI344" s="35"/>
      <c r="EJ344" s="35"/>
      <c r="EK344" s="35"/>
      <c r="EL344" s="35"/>
      <c r="EM344" s="35"/>
      <c r="EN344" s="35"/>
      <c r="EO344" s="35"/>
      <c r="EP344" s="35"/>
      <c r="EQ344" s="35"/>
      <c r="ER344" s="35"/>
      <c r="ES344" s="35"/>
      <c r="ET344" s="35"/>
      <c r="EU344" s="35"/>
      <c r="EV344" s="35"/>
      <c r="EW344" s="35"/>
      <c r="EX344" s="35"/>
      <c r="EY344" s="35"/>
      <c r="EZ344" s="35"/>
      <c r="FA344" s="35"/>
      <c r="FB344" s="35"/>
      <c r="FC344" s="35"/>
      <c r="FD344" s="35"/>
      <c r="FE344" s="35"/>
      <c r="FF344" s="35"/>
      <c r="FG344" s="35"/>
      <c r="FH344" s="35"/>
      <c r="FI344" s="35"/>
      <c r="FJ344" s="35"/>
      <c r="FK344" s="35"/>
      <c r="FL344" s="35"/>
      <c r="FM344" s="35"/>
      <c r="FN344" s="35"/>
      <c r="FO344" s="35"/>
      <c r="FP344" s="35"/>
      <c r="FQ344" s="35"/>
      <c r="FR344" s="35"/>
      <c r="FS344" s="35"/>
      <c r="FT344" s="35"/>
      <c r="FU344" s="35"/>
      <c r="FV344" s="35"/>
      <c r="FW344" s="35"/>
      <c r="FX344" s="35"/>
      <c r="FY344" s="35"/>
      <c r="FZ344" s="35"/>
      <c r="GA344" s="35"/>
      <c r="GB344" s="35"/>
      <c r="GC344" s="35"/>
      <c r="GD344" s="35"/>
      <c r="GE344" s="35"/>
      <c r="GF344" s="35"/>
      <c r="GG344" s="35"/>
      <c r="GH344" s="35"/>
      <c r="GI344" s="35"/>
      <c r="GJ344" s="35"/>
      <c r="GK344" s="35"/>
      <c r="GL344" s="35"/>
      <c r="GM344" s="35"/>
      <c r="GN344" s="35"/>
      <c r="GO344" s="35"/>
      <c r="GP344" s="35"/>
      <c r="GQ344" s="35"/>
      <c r="GR344" s="35"/>
      <c r="GS344" s="35"/>
      <c r="GT344" s="35"/>
      <c r="GU344" s="35"/>
      <c r="GV344" s="35"/>
      <c r="GW344" s="35"/>
      <c r="GX344" s="35"/>
      <c r="GY344" s="35"/>
      <c r="GZ344" s="35"/>
      <c r="HA344" s="35"/>
      <c r="HB344" s="35"/>
      <c r="HC344" s="35"/>
      <c r="HD344" s="35"/>
      <c r="HE344" s="35"/>
      <c r="HF344" s="35"/>
      <c r="HG344" s="35"/>
      <c r="HH344" s="35"/>
      <c r="HI344" s="35"/>
      <c r="HJ344" s="35"/>
      <c r="HK344" s="35"/>
      <c r="HL344" s="35"/>
      <c r="HM344" s="35"/>
      <c r="HN344" s="35"/>
      <c r="HO344" s="35"/>
      <c r="HP344" s="35"/>
      <c r="HQ344" s="35"/>
      <c r="HR344" s="35"/>
      <c r="HS344" s="35"/>
      <c r="HT344" s="35"/>
      <c r="HU344" s="35"/>
      <c r="HV344" s="35"/>
      <c r="HW344" s="35"/>
      <c r="HX344" s="35"/>
      <c r="HY344" s="35"/>
      <c r="HZ344" s="35"/>
      <c r="IA344" s="35"/>
      <c r="IB344" s="35"/>
      <c r="IC344" s="35"/>
      <c r="ID344" s="35"/>
      <c r="IE344" s="35"/>
      <c r="IF344" s="35"/>
      <c r="IG344" s="35"/>
      <c r="IH344" s="35"/>
      <c r="II344" s="35"/>
      <c r="IJ344" s="35"/>
      <c r="IK344" s="35"/>
      <c r="IL344" s="35"/>
      <c r="IM344" s="35"/>
    </row>
    <row r="345" spans="1:247" ht="19.5" customHeight="1">
      <c r="A345" s="92">
        <v>340</v>
      </c>
      <c r="B345" s="93" t="s">
        <v>756</v>
      </c>
      <c r="C345" s="93" t="s">
        <v>758</v>
      </c>
      <c r="D345" s="93" t="s">
        <v>759</v>
      </c>
      <c r="E345" s="93"/>
      <c r="F345" s="101"/>
      <c r="G345" s="101"/>
      <c r="H345" s="93" t="s">
        <v>531</v>
      </c>
      <c r="I345" s="93" t="s">
        <v>29</v>
      </c>
      <c r="J345" s="108">
        <v>199</v>
      </c>
      <c r="K345" s="108">
        <v>39</v>
      </c>
      <c r="L345" s="93" t="s">
        <v>107</v>
      </c>
      <c r="M345" s="93" t="s">
        <v>742</v>
      </c>
      <c r="N345" s="95"/>
      <c r="O345" s="95"/>
      <c r="P345" s="95"/>
      <c r="Q345" s="95"/>
      <c r="R345" s="59" t="str">
        <f t="shared" si="90"/>
        <v>국유지</v>
      </c>
      <c r="S345" s="60" t="str">
        <f t="shared" si="86"/>
        <v>국유지답</v>
      </c>
      <c r="T345" s="61"/>
      <c r="U345" s="119">
        <f t="shared" si="82"/>
        <v>0</v>
      </c>
      <c r="V345" s="75" t="str">
        <f t="shared" si="91"/>
        <v>ok</v>
      </c>
      <c r="W345" s="61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 t="s">
        <v>709</v>
      </c>
      <c r="AM345" s="75" t="str">
        <f t="shared" si="92"/>
        <v>-</v>
      </c>
      <c r="AN345" s="68" t="str">
        <f t="shared" si="93"/>
        <v>답</v>
      </c>
      <c r="AO345" s="88">
        <v>199</v>
      </c>
      <c r="AP345" s="88" t="s">
        <v>107</v>
      </c>
      <c r="AQ345" s="88" t="s">
        <v>105</v>
      </c>
      <c r="AR345" s="85">
        <f t="shared" si="94"/>
        <v>160</v>
      </c>
      <c r="AS345" s="75"/>
      <c r="AT345" s="76"/>
      <c r="AU345" s="35"/>
      <c r="AV345" s="35"/>
      <c r="AW345" s="35"/>
      <c r="AX345" s="35"/>
      <c r="AY345" s="7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  <c r="BX345" s="35"/>
      <c r="BY345" s="35"/>
      <c r="BZ345" s="35"/>
      <c r="CA345" s="35"/>
      <c r="CB345" s="35"/>
      <c r="CC345" s="35"/>
      <c r="CD345" s="35"/>
      <c r="CE345" s="35"/>
      <c r="CF345" s="35"/>
      <c r="CG345" s="35"/>
      <c r="CH345" s="35"/>
      <c r="CI345" s="35"/>
      <c r="CJ345" s="35"/>
      <c r="CK345" s="35"/>
      <c r="CL345" s="35"/>
      <c r="CM345" s="35"/>
      <c r="CN345" s="35"/>
      <c r="CO345" s="35"/>
      <c r="CP345" s="35"/>
      <c r="CQ345" s="35"/>
      <c r="CR345" s="35"/>
      <c r="CS345" s="35"/>
      <c r="CT345" s="35"/>
      <c r="CU345" s="35"/>
      <c r="CV345" s="35"/>
      <c r="CW345" s="35"/>
      <c r="CX345" s="35"/>
      <c r="CY345" s="35"/>
      <c r="CZ345" s="35"/>
      <c r="DA345" s="35"/>
      <c r="DB345" s="35"/>
      <c r="DC345" s="35"/>
      <c r="DD345" s="35"/>
      <c r="DE345" s="35"/>
      <c r="DF345" s="35"/>
      <c r="DG345" s="35"/>
      <c r="DH345" s="35"/>
      <c r="DI345" s="35"/>
      <c r="DJ345" s="35"/>
      <c r="DK345" s="35"/>
      <c r="DL345" s="35"/>
      <c r="DM345" s="35"/>
      <c r="DN345" s="35"/>
      <c r="DO345" s="35"/>
      <c r="DP345" s="35"/>
      <c r="DQ345" s="35"/>
      <c r="DR345" s="35"/>
      <c r="DS345" s="35"/>
      <c r="DT345" s="35"/>
      <c r="DU345" s="35"/>
      <c r="DV345" s="35"/>
      <c r="DW345" s="35"/>
      <c r="DX345" s="35"/>
      <c r="DY345" s="35"/>
      <c r="DZ345" s="35"/>
      <c r="EA345" s="35"/>
      <c r="EB345" s="35"/>
      <c r="EC345" s="35"/>
      <c r="ED345" s="35"/>
      <c r="EE345" s="35"/>
      <c r="EF345" s="35"/>
      <c r="EG345" s="35"/>
      <c r="EH345" s="35"/>
      <c r="EI345" s="35"/>
      <c r="EJ345" s="35"/>
      <c r="EK345" s="35"/>
      <c r="EL345" s="35"/>
      <c r="EM345" s="35"/>
      <c r="EN345" s="35"/>
      <c r="EO345" s="35"/>
      <c r="EP345" s="35"/>
      <c r="EQ345" s="35"/>
      <c r="ER345" s="35"/>
      <c r="ES345" s="35"/>
      <c r="ET345" s="35"/>
      <c r="EU345" s="35"/>
      <c r="EV345" s="35"/>
      <c r="EW345" s="35"/>
      <c r="EX345" s="35"/>
      <c r="EY345" s="35"/>
      <c r="EZ345" s="35"/>
      <c r="FA345" s="35"/>
      <c r="FB345" s="35"/>
      <c r="FC345" s="35"/>
      <c r="FD345" s="35"/>
      <c r="FE345" s="35"/>
      <c r="FF345" s="35"/>
      <c r="FG345" s="35"/>
      <c r="FH345" s="35"/>
      <c r="FI345" s="35"/>
      <c r="FJ345" s="35"/>
      <c r="FK345" s="35"/>
      <c r="FL345" s="35"/>
      <c r="FM345" s="35"/>
      <c r="FN345" s="35"/>
      <c r="FO345" s="35"/>
      <c r="FP345" s="35"/>
      <c r="FQ345" s="35"/>
      <c r="FR345" s="35"/>
      <c r="FS345" s="35"/>
      <c r="FT345" s="35"/>
      <c r="FU345" s="35"/>
      <c r="FV345" s="35"/>
      <c r="FW345" s="35"/>
      <c r="FX345" s="35"/>
      <c r="FY345" s="35"/>
      <c r="FZ345" s="35"/>
      <c r="GA345" s="35"/>
      <c r="GB345" s="35"/>
      <c r="GC345" s="35"/>
      <c r="GD345" s="35"/>
      <c r="GE345" s="35"/>
      <c r="GF345" s="35"/>
      <c r="GG345" s="35"/>
      <c r="GH345" s="35"/>
      <c r="GI345" s="35"/>
      <c r="GJ345" s="35"/>
      <c r="GK345" s="35"/>
      <c r="GL345" s="35"/>
      <c r="GM345" s="35"/>
      <c r="GN345" s="35"/>
      <c r="GO345" s="35"/>
      <c r="GP345" s="35"/>
      <c r="GQ345" s="35"/>
      <c r="GR345" s="35"/>
      <c r="GS345" s="35"/>
      <c r="GT345" s="35"/>
      <c r="GU345" s="35"/>
      <c r="GV345" s="35"/>
      <c r="GW345" s="35"/>
      <c r="GX345" s="35"/>
      <c r="GY345" s="35"/>
      <c r="GZ345" s="35"/>
      <c r="HA345" s="35"/>
      <c r="HB345" s="35"/>
      <c r="HC345" s="35"/>
      <c r="HD345" s="35"/>
      <c r="HE345" s="35"/>
      <c r="HF345" s="35"/>
      <c r="HG345" s="35"/>
      <c r="HH345" s="35"/>
      <c r="HI345" s="35"/>
      <c r="HJ345" s="35"/>
      <c r="HK345" s="35"/>
      <c r="HL345" s="35"/>
      <c r="HM345" s="35"/>
      <c r="HN345" s="35"/>
      <c r="HO345" s="35"/>
      <c r="HP345" s="35"/>
      <c r="HQ345" s="35"/>
      <c r="HR345" s="35"/>
      <c r="HS345" s="35"/>
      <c r="HT345" s="35"/>
      <c r="HU345" s="35"/>
      <c r="HV345" s="35"/>
      <c r="HW345" s="35"/>
      <c r="HX345" s="35"/>
      <c r="HY345" s="35"/>
      <c r="HZ345" s="35"/>
      <c r="IA345" s="35"/>
      <c r="IB345" s="35"/>
      <c r="IC345" s="35"/>
      <c r="ID345" s="35"/>
      <c r="IE345" s="35"/>
      <c r="IF345" s="35"/>
      <c r="IG345" s="35"/>
      <c r="IH345" s="35"/>
      <c r="II345" s="35"/>
      <c r="IJ345" s="35"/>
      <c r="IK345" s="35"/>
      <c r="IL345" s="35"/>
      <c r="IM345" s="35"/>
    </row>
    <row r="346" spans="1:247" s="35" customFormat="1" ht="19.5" customHeight="1">
      <c r="A346" s="92">
        <v>341</v>
      </c>
      <c r="B346" s="93" t="s">
        <v>756</v>
      </c>
      <c r="C346" s="93" t="s">
        <v>758</v>
      </c>
      <c r="D346" s="93" t="s">
        <v>759</v>
      </c>
      <c r="E346" s="93"/>
      <c r="F346" s="101"/>
      <c r="G346" s="101"/>
      <c r="H346" s="93" t="s">
        <v>778</v>
      </c>
      <c r="I346" s="93" t="s">
        <v>29</v>
      </c>
      <c r="J346" s="108">
        <v>205</v>
      </c>
      <c r="K346" s="108">
        <v>64</v>
      </c>
      <c r="L346" s="93" t="s">
        <v>107</v>
      </c>
      <c r="M346" s="93" t="s">
        <v>742</v>
      </c>
      <c r="N346" s="95"/>
      <c r="O346" s="95"/>
      <c r="P346" s="95"/>
      <c r="Q346" s="95"/>
      <c r="R346" s="59" t="str">
        <f t="shared" si="90"/>
        <v>국유지</v>
      </c>
      <c r="S346" s="60" t="str">
        <f t="shared" si="86"/>
        <v>국유지답</v>
      </c>
      <c r="T346" s="61"/>
      <c r="U346" s="119">
        <f t="shared" si="82"/>
        <v>0</v>
      </c>
      <c r="V346" s="75" t="str">
        <f t="shared" si="91"/>
        <v>ok</v>
      </c>
      <c r="W346" s="61"/>
      <c r="AL346" s="35" t="s">
        <v>709</v>
      </c>
      <c r="AM346" s="75" t="str">
        <f t="shared" si="92"/>
        <v>-</v>
      </c>
      <c r="AN346" s="68" t="str">
        <f t="shared" si="93"/>
        <v>답</v>
      </c>
      <c r="AO346" s="88">
        <v>205</v>
      </c>
      <c r="AP346" s="88" t="s">
        <v>107</v>
      </c>
      <c r="AQ346" s="88" t="s">
        <v>105</v>
      </c>
      <c r="AR346" s="85">
        <f t="shared" si="94"/>
        <v>141</v>
      </c>
      <c r="AS346" s="75"/>
      <c r="AT346" s="76"/>
      <c r="AY346" s="75"/>
    </row>
    <row r="347" spans="1:247" ht="19.5" customHeight="1">
      <c r="A347" s="92">
        <v>342</v>
      </c>
      <c r="B347" s="93" t="s">
        <v>756</v>
      </c>
      <c r="C347" s="93" t="s">
        <v>758</v>
      </c>
      <c r="D347" s="93" t="s">
        <v>759</v>
      </c>
      <c r="E347" s="93"/>
      <c r="F347" s="101"/>
      <c r="G347" s="101"/>
      <c r="H347" s="93" t="s">
        <v>533</v>
      </c>
      <c r="I347" s="93" t="s">
        <v>29</v>
      </c>
      <c r="J347" s="108">
        <v>64</v>
      </c>
      <c r="K347" s="108">
        <v>64</v>
      </c>
      <c r="L347" s="93" t="s">
        <v>107</v>
      </c>
      <c r="M347" s="93" t="s">
        <v>742</v>
      </c>
      <c r="N347" s="95"/>
      <c r="O347" s="95"/>
      <c r="P347" s="95"/>
      <c r="Q347" s="95" t="s">
        <v>849</v>
      </c>
      <c r="R347" s="59" t="str">
        <f t="shared" si="90"/>
        <v>국유지</v>
      </c>
      <c r="S347" s="60" t="str">
        <f t="shared" si="86"/>
        <v>국유지답</v>
      </c>
      <c r="T347" s="61"/>
      <c r="U347" s="119">
        <f t="shared" si="82"/>
        <v>0</v>
      </c>
      <c r="V347" s="75" t="str">
        <f t="shared" si="91"/>
        <v>ok</v>
      </c>
      <c r="W347" s="61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 t="s">
        <v>709</v>
      </c>
      <c r="AM347" s="75" t="str">
        <f t="shared" si="92"/>
        <v>-</v>
      </c>
      <c r="AN347" s="68" t="str">
        <f t="shared" si="93"/>
        <v>답</v>
      </c>
      <c r="AO347" s="88">
        <v>64</v>
      </c>
      <c r="AP347" s="88" t="s">
        <v>107</v>
      </c>
      <c r="AQ347" s="88" t="s">
        <v>105</v>
      </c>
      <c r="AR347" s="85">
        <f t="shared" si="94"/>
        <v>0</v>
      </c>
      <c r="AS347" s="75"/>
      <c r="AT347" s="76"/>
      <c r="AU347" s="35"/>
      <c r="AV347" s="35"/>
      <c r="AW347" s="35"/>
      <c r="AX347" s="35"/>
      <c r="AY347" s="7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  <c r="BX347" s="35"/>
      <c r="BY347" s="35"/>
      <c r="BZ347" s="35"/>
      <c r="CA347" s="35"/>
      <c r="CB347" s="35"/>
      <c r="CC347" s="35"/>
      <c r="CD347" s="35"/>
      <c r="CE347" s="35"/>
      <c r="CF347" s="35"/>
      <c r="CG347" s="35"/>
      <c r="CH347" s="35"/>
      <c r="CI347" s="35"/>
      <c r="CJ347" s="35"/>
      <c r="CK347" s="35"/>
      <c r="CL347" s="35"/>
      <c r="CM347" s="35"/>
      <c r="CN347" s="35"/>
      <c r="CO347" s="35"/>
      <c r="CP347" s="35"/>
      <c r="CQ347" s="35"/>
      <c r="CR347" s="35"/>
      <c r="CS347" s="35"/>
      <c r="CT347" s="35"/>
      <c r="CU347" s="35"/>
      <c r="CV347" s="35"/>
      <c r="CW347" s="35"/>
      <c r="CX347" s="35"/>
      <c r="CY347" s="35"/>
      <c r="CZ347" s="35"/>
      <c r="DA347" s="35"/>
      <c r="DB347" s="35"/>
      <c r="DC347" s="35"/>
      <c r="DD347" s="35"/>
      <c r="DE347" s="35"/>
      <c r="DF347" s="35"/>
      <c r="DG347" s="35"/>
      <c r="DH347" s="35"/>
      <c r="DI347" s="35"/>
      <c r="DJ347" s="35"/>
      <c r="DK347" s="35"/>
      <c r="DL347" s="35"/>
      <c r="DM347" s="35"/>
      <c r="DN347" s="35"/>
      <c r="DO347" s="35"/>
      <c r="DP347" s="35"/>
      <c r="DQ347" s="35"/>
      <c r="DR347" s="35"/>
      <c r="DS347" s="35"/>
      <c r="DT347" s="35"/>
      <c r="DU347" s="35"/>
      <c r="DV347" s="35"/>
      <c r="DW347" s="35"/>
      <c r="DX347" s="35"/>
      <c r="DY347" s="35"/>
      <c r="DZ347" s="35"/>
      <c r="EA347" s="35"/>
      <c r="EB347" s="35"/>
      <c r="EC347" s="35"/>
      <c r="ED347" s="35"/>
      <c r="EE347" s="35"/>
      <c r="EF347" s="35"/>
      <c r="EG347" s="35"/>
      <c r="EH347" s="35"/>
      <c r="EI347" s="35"/>
      <c r="EJ347" s="35"/>
      <c r="EK347" s="35"/>
      <c r="EL347" s="35"/>
      <c r="EM347" s="35"/>
      <c r="EN347" s="35"/>
      <c r="EO347" s="35"/>
      <c r="EP347" s="35"/>
      <c r="EQ347" s="35"/>
      <c r="ER347" s="35"/>
      <c r="ES347" s="35"/>
      <c r="ET347" s="35"/>
      <c r="EU347" s="35"/>
      <c r="EV347" s="35"/>
      <c r="EW347" s="35"/>
      <c r="EX347" s="35"/>
      <c r="EY347" s="35"/>
      <c r="EZ347" s="35"/>
      <c r="FA347" s="35"/>
      <c r="FB347" s="35"/>
      <c r="FC347" s="35"/>
      <c r="FD347" s="35"/>
      <c r="FE347" s="35"/>
      <c r="FF347" s="35"/>
      <c r="FG347" s="35"/>
      <c r="FH347" s="35"/>
      <c r="FI347" s="35"/>
      <c r="FJ347" s="35"/>
      <c r="FK347" s="35"/>
      <c r="FL347" s="35"/>
      <c r="FM347" s="35"/>
      <c r="FN347" s="35"/>
      <c r="FO347" s="35"/>
      <c r="FP347" s="35"/>
      <c r="FQ347" s="35"/>
      <c r="FR347" s="35"/>
      <c r="FS347" s="35"/>
      <c r="FT347" s="35"/>
      <c r="FU347" s="35"/>
      <c r="FV347" s="35"/>
      <c r="FW347" s="35"/>
      <c r="FX347" s="35"/>
      <c r="FY347" s="35"/>
      <c r="FZ347" s="35"/>
      <c r="GA347" s="35"/>
      <c r="GB347" s="35"/>
      <c r="GC347" s="35"/>
      <c r="GD347" s="35"/>
      <c r="GE347" s="35"/>
      <c r="GF347" s="35"/>
      <c r="GG347" s="35"/>
      <c r="GH347" s="35"/>
      <c r="GI347" s="35"/>
      <c r="GJ347" s="35"/>
      <c r="GK347" s="35"/>
      <c r="GL347" s="35"/>
      <c r="GM347" s="35"/>
      <c r="GN347" s="35"/>
      <c r="GO347" s="35"/>
      <c r="GP347" s="35"/>
      <c r="GQ347" s="35"/>
      <c r="GR347" s="35"/>
      <c r="GS347" s="35"/>
      <c r="GT347" s="35"/>
      <c r="GU347" s="35"/>
      <c r="GV347" s="35"/>
      <c r="GW347" s="35"/>
      <c r="GX347" s="35"/>
      <c r="GY347" s="35"/>
      <c r="GZ347" s="35"/>
      <c r="HA347" s="35"/>
      <c r="HB347" s="35"/>
      <c r="HC347" s="35"/>
      <c r="HD347" s="35"/>
      <c r="HE347" s="35"/>
      <c r="HF347" s="35"/>
      <c r="HG347" s="35"/>
      <c r="HH347" s="35"/>
      <c r="HI347" s="35"/>
      <c r="HJ347" s="35"/>
      <c r="HK347" s="35"/>
      <c r="HL347" s="35"/>
      <c r="HM347" s="35"/>
      <c r="HN347" s="35"/>
      <c r="HO347" s="35"/>
      <c r="HP347" s="35"/>
      <c r="HQ347" s="35"/>
      <c r="HR347" s="35"/>
      <c r="HS347" s="35"/>
      <c r="HT347" s="35"/>
      <c r="HU347" s="35"/>
      <c r="HV347" s="35"/>
      <c r="HW347" s="35"/>
      <c r="HX347" s="35"/>
      <c r="HY347" s="35"/>
      <c r="HZ347" s="35"/>
      <c r="IA347" s="35"/>
      <c r="IB347" s="35"/>
      <c r="IC347" s="35"/>
      <c r="ID347" s="35"/>
      <c r="IE347" s="35"/>
      <c r="IF347" s="35"/>
      <c r="IG347" s="35"/>
      <c r="IH347" s="35"/>
      <c r="II347" s="35"/>
      <c r="IJ347" s="35"/>
      <c r="IK347" s="35"/>
      <c r="IL347" s="35"/>
      <c r="IM347" s="35"/>
    </row>
    <row r="348" spans="1:247" s="35" customFormat="1" ht="19.5" customHeight="1">
      <c r="A348" s="92">
        <v>343</v>
      </c>
      <c r="B348" s="93" t="s">
        <v>756</v>
      </c>
      <c r="C348" s="93" t="s">
        <v>758</v>
      </c>
      <c r="D348" s="93" t="s">
        <v>709</v>
      </c>
      <c r="E348" s="93"/>
      <c r="F348" s="101"/>
      <c r="G348" s="101"/>
      <c r="H348" s="93" t="s">
        <v>866</v>
      </c>
      <c r="I348" s="93" t="s">
        <v>867</v>
      </c>
      <c r="J348" s="108">
        <v>876</v>
      </c>
      <c r="K348" s="108">
        <v>10</v>
      </c>
      <c r="L348" s="93"/>
      <c r="M348" s="93" t="s">
        <v>899</v>
      </c>
      <c r="N348" s="95"/>
      <c r="O348" s="95"/>
      <c r="P348" s="95"/>
      <c r="Q348" s="95"/>
      <c r="R348" s="59" t="str">
        <f t="shared" si="90"/>
        <v>국유지</v>
      </c>
      <c r="S348" s="60" t="str">
        <f t="shared" si="86"/>
        <v>국유지답</v>
      </c>
      <c r="T348" s="61">
        <f>W348</f>
        <v>0</v>
      </c>
      <c r="U348" s="119">
        <f t="shared" si="82"/>
        <v>0</v>
      </c>
      <c r="V348" s="75"/>
      <c r="W348" s="61"/>
      <c r="AM348" s="75"/>
      <c r="AN348" s="68"/>
      <c r="AO348" s="88"/>
      <c r="AP348" s="88"/>
      <c r="AQ348" s="88"/>
      <c r="AR348" s="85"/>
      <c r="AS348" s="75"/>
      <c r="AT348" s="76"/>
      <c r="AY348" s="75"/>
    </row>
    <row r="349" spans="1:247" ht="19.5" customHeight="1">
      <c r="A349" s="92">
        <v>344</v>
      </c>
      <c r="B349" s="93" t="s">
        <v>756</v>
      </c>
      <c r="C349" s="93" t="s">
        <v>758</v>
      </c>
      <c r="D349" s="93" t="s">
        <v>759</v>
      </c>
      <c r="E349" s="93"/>
      <c r="F349" s="101"/>
      <c r="G349" s="101"/>
      <c r="H349" s="93" t="s">
        <v>534</v>
      </c>
      <c r="I349" s="93" t="s">
        <v>29</v>
      </c>
      <c r="J349" s="108">
        <v>373</v>
      </c>
      <c r="K349" s="108">
        <v>246</v>
      </c>
      <c r="L349" s="93" t="s">
        <v>107</v>
      </c>
      <c r="M349" s="93" t="s">
        <v>742</v>
      </c>
      <c r="N349" s="95"/>
      <c r="O349" s="95"/>
      <c r="P349" s="95"/>
      <c r="Q349" s="95"/>
      <c r="R349" s="59" t="str">
        <f t="shared" si="90"/>
        <v>국유지</v>
      </c>
      <c r="S349" s="60" t="str">
        <f t="shared" si="86"/>
        <v>국유지답</v>
      </c>
      <c r="T349" s="61"/>
      <c r="U349" s="119">
        <f t="shared" si="82"/>
        <v>0</v>
      </c>
      <c r="V349" s="75" t="str">
        <f t="shared" ref="V349:V368" si="95">IF(J349&gt;=K349:K349,"ok","XXX")</f>
        <v>ok</v>
      </c>
      <c r="W349" s="61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 t="s">
        <v>709</v>
      </c>
      <c r="AM349" s="75" t="str">
        <f>E349&amp;F349&amp;$AM$2&amp;G349</f>
        <v>-</v>
      </c>
      <c r="AN349" s="68" t="str">
        <f t="shared" ref="AN349:AN380" si="96">I349</f>
        <v>답</v>
      </c>
      <c r="AO349" s="88">
        <v>373</v>
      </c>
      <c r="AP349" s="88" t="s">
        <v>107</v>
      </c>
      <c r="AQ349" s="88" t="s">
        <v>105</v>
      </c>
      <c r="AR349" s="85">
        <f>J349-K349</f>
        <v>127</v>
      </c>
      <c r="AS349" s="75"/>
      <c r="AT349" s="76"/>
      <c r="AU349" s="35"/>
      <c r="AV349" s="35"/>
      <c r="AW349" s="35"/>
      <c r="AX349" s="35"/>
      <c r="AY349" s="7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  <c r="BX349" s="35"/>
      <c r="BY349" s="35"/>
      <c r="BZ349" s="35"/>
      <c r="CA349" s="35"/>
      <c r="CB349" s="35"/>
      <c r="CC349" s="35"/>
      <c r="CD349" s="35"/>
      <c r="CE349" s="35"/>
      <c r="CF349" s="35"/>
      <c r="CG349" s="35"/>
      <c r="CH349" s="35"/>
      <c r="CI349" s="35"/>
      <c r="CJ349" s="35"/>
      <c r="CK349" s="35"/>
      <c r="CL349" s="35"/>
      <c r="CM349" s="35"/>
      <c r="CN349" s="35"/>
      <c r="CO349" s="35"/>
      <c r="CP349" s="35"/>
      <c r="CQ349" s="35"/>
      <c r="CR349" s="35"/>
      <c r="CS349" s="35"/>
      <c r="CT349" s="35"/>
      <c r="CU349" s="35"/>
      <c r="CV349" s="35"/>
      <c r="CW349" s="35"/>
      <c r="CX349" s="35"/>
      <c r="CY349" s="35"/>
      <c r="CZ349" s="35"/>
      <c r="DA349" s="35"/>
      <c r="DB349" s="35"/>
      <c r="DC349" s="35"/>
      <c r="DD349" s="35"/>
      <c r="DE349" s="35"/>
      <c r="DF349" s="35"/>
      <c r="DG349" s="35"/>
      <c r="DH349" s="35"/>
      <c r="DI349" s="35"/>
      <c r="DJ349" s="35"/>
      <c r="DK349" s="35"/>
      <c r="DL349" s="35"/>
      <c r="DM349" s="35"/>
      <c r="DN349" s="35"/>
      <c r="DO349" s="35"/>
      <c r="DP349" s="35"/>
      <c r="DQ349" s="35"/>
      <c r="DR349" s="35"/>
      <c r="DS349" s="35"/>
      <c r="DT349" s="35"/>
      <c r="DU349" s="35"/>
      <c r="DV349" s="35"/>
      <c r="DW349" s="35"/>
      <c r="DX349" s="35"/>
      <c r="DY349" s="35"/>
      <c r="DZ349" s="35"/>
      <c r="EA349" s="35"/>
      <c r="EB349" s="35"/>
      <c r="EC349" s="35"/>
      <c r="ED349" s="35"/>
      <c r="EE349" s="35"/>
      <c r="EF349" s="35"/>
      <c r="EG349" s="35"/>
      <c r="EH349" s="35"/>
      <c r="EI349" s="35"/>
      <c r="EJ349" s="35"/>
      <c r="EK349" s="35"/>
      <c r="EL349" s="35"/>
      <c r="EM349" s="35"/>
      <c r="EN349" s="35"/>
      <c r="EO349" s="35"/>
      <c r="EP349" s="35"/>
      <c r="EQ349" s="35"/>
      <c r="ER349" s="35"/>
      <c r="ES349" s="35"/>
      <c r="ET349" s="35"/>
      <c r="EU349" s="35"/>
      <c r="EV349" s="35"/>
      <c r="EW349" s="35"/>
      <c r="EX349" s="35"/>
      <c r="EY349" s="35"/>
      <c r="EZ349" s="35"/>
      <c r="FA349" s="35"/>
      <c r="FB349" s="35"/>
      <c r="FC349" s="35"/>
      <c r="FD349" s="35"/>
      <c r="FE349" s="35"/>
      <c r="FF349" s="35"/>
      <c r="FG349" s="35"/>
      <c r="FH349" s="35"/>
      <c r="FI349" s="35"/>
      <c r="FJ349" s="35"/>
      <c r="FK349" s="35"/>
      <c r="FL349" s="35"/>
      <c r="FM349" s="35"/>
      <c r="FN349" s="35"/>
      <c r="FO349" s="35"/>
      <c r="FP349" s="35"/>
      <c r="FQ349" s="35"/>
      <c r="FR349" s="35"/>
      <c r="FS349" s="35"/>
      <c r="FT349" s="35"/>
      <c r="FU349" s="35"/>
      <c r="FV349" s="35"/>
      <c r="FW349" s="35"/>
      <c r="FX349" s="35"/>
      <c r="FY349" s="35"/>
      <c r="FZ349" s="35"/>
      <c r="GA349" s="35"/>
      <c r="GB349" s="35"/>
      <c r="GC349" s="35"/>
      <c r="GD349" s="35"/>
      <c r="GE349" s="35"/>
      <c r="GF349" s="35"/>
      <c r="GG349" s="35"/>
      <c r="GH349" s="35"/>
      <c r="GI349" s="35"/>
      <c r="GJ349" s="35"/>
      <c r="GK349" s="35"/>
      <c r="GL349" s="35"/>
      <c r="GM349" s="35"/>
      <c r="GN349" s="35"/>
      <c r="GO349" s="35"/>
      <c r="GP349" s="35"/>
      <c r="GQ349" s="35"/>
      <c r="GR349" s="35"/>
      <c r="GS349" s="35"/>
      <c r="GT349" s="35"/>
      <c r="GU349" s="35"/>
      <c r="GV349" s="35"/>
      <c r="GW349" s="35"/>
      <c r="GX349" s="35"/>
      <c r="GY349" s="35"/>
      <c r="GZ349" s="35"/>
      <c r="HA349" s="35"/>
      <c r="HB349" s="35"/>
      <c r="HC349" s="35"/>
      <c r="HD349" s="35"/>
      <c r="HE349" s="35"/>
      <c r="HF349" s="35"/>
      <c r="HG349" s="35"/>
      <c r="HH349" s="35"/>
      <c r="HI349" s="35"/>
      <c r="HJ349" s="35"/>
      <c r="HK349" s="35"/>
      <c r="HL349" s="35"/>
      <c r="HM349" s="35"/>
      <c r="HN349" s="35"/>
      <c r="HO349" s="35"/>
      <c r="HP349" s="35"/>
      <c r="HQ349" s="35"/>
      <c r="HR349" s="35"/>
      <c r="HS349" s="35"/>
      <c r="HT349" s="35"/>
      <c r="HU349" s="35"/>
      <c r="HV349" s="35"/>
      <c r="HW349" s="35"/>
      <c r="HX349" s="35"/>
      <c r="HY349" s="35"/>
      <c r="HZ349" s="35"/>
      <c r="IA349" s="35"/>
      <c r="IB349" s="35"/>
      <c r="IC349" s="35"/>
      <c r="ID349" s="35"/>
      <c r="IE349" s="35"/>
      <c r="IF349" s="35"/>
      <c r="IG349" s="35"/>
      <c r="IH349" s="35"/>
      <c r="II349" s="35"/>
      <c r="IJ349" s="35"/>
      <c r="IK349" s="35"/>
      <c r="IL349" s="35"/>
      <c r="IM349" s="35"/>
    </row>
    <row r="350" spans="1:247" s="35" customFormat="1" ht="19.5" customHeight="1">
      <c r="A350" s="92">
        <v>345</v>
      </c>
      <c r="B350" s="93" t="s">
        <v>856</v>
      </c>
      <c r="C350" s="93" t="s">
        <v>857</v>
      </c>
      <c r="D350" s="93" t="s">
        <v>580</v>
      </c>
      <c r="E350" s="92"/>
      <c r="F350" s="107"/>
      <c r="G350" s="107"/>
      <c r="H350" s="93" t="s">
        <v>870</v>
      </c>
      <c r="I350" s="92" t="s">
        <v>869</v>
      </c>
      <c r="J350" s="109">
        <v>605</v>
      </c>
      <c r="K350" s="108">
        <v>23</v>
      </c>
      <c r="L350" s="92"/>
      <c r="M350" s="92" t="s">
        <v>899</v>
      </c>
      <c r="N350" s="95"/>
      <c r="O350" s="95"/>
      <c r="P350" s="95"/>
      <c r="Q350" s="95"/>
      <c r="R350" s="59" t="str">
        <f t="shared" si="90"/>
        <v>국유지</v>
      </c>
      <c r="S350" s="60" t="str">
        <f t="shared" si="86"/>
        <v>국유지천</v>
      </c>
      <c r="T350" s="61"/>
      <c r="U350" s="119">
        <f t="shared" si="82"/>
        <v>0</v>
      </c>
      <c r="V350" s="75" t="str">
        <f t="shared" si="95"/>
        <v>ok</v>
      </c>
      <c r="W350" s="61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6"/>
      <c r="AN350" s="106" t="str">
        <f t="shared" si="96"/>
        <v>천</v>
      </c>
      <c r="AO350" s="88"/>
      <c r="AP350" s="88"/>
      <c r="AQ350" s="88"/>
      <c r="AR350" s="85"/>
      <c r="AS350" s="75"/>
      <c r="AT350" s="76"/>
      <c r="AY350" s="75"/>
    </row>
    <row r="351" spans="1:247" s="35" customFormat="1" ht="19.5" customHeight="1">
      <c r="A351" s="92">
        <v>346</v>
      </c>
      <c r="B351" s="93" t="s">
        <v>756</v>
      </c>
      <c r="C351" s="93" t="s">
        <v>758</v>
      </c>
      <c r="D351" s="93" t="s">
        <v>759</v>
      </c>
      <c r="E351" s="93"/>
      <c r="F351" s="101"/>
      <c r="G351" s="101"/>
      <c r="H351" s="93" t="s">
        <v>535</v>
      </c>
      <c r="I351" s="93" t="s">
        <v>58</v>
      </c>
      <c r="J351" s="108">
        <v>57173</v>
      </c>
      <c r="K351" s="108">
        <v>139</v>
      </c>
      <c r="L351" s="93" t="s">
        <v>107</v>
      </c>
      <c r="M351" s="93" t="s">
        <v>736</v>
      </c>
      <c r="N351" s="95"/>
      <c r="O351" s="95"/>
      <c r="P351" s="95"/>
      <c r="Q351" s="95"/>
      <c r="R351" s="59" t="str">
        <f t="shared" si="90"/>
        <v>국유지</v>
      </c>
      <c r="S351" s="60" t="str">
        <f t="shared" si="86"/>
        <v>국유지도</v>
      </c>
      <c r="T351" s="61"/>
      <c r="U351" s="119">
        <f t="shared" si="82"/>
        <v>0</v>
      </c>
      <c r="V351" s="75" t="str">
        <f t="shared" si="95"/>
        <v>ok</v>
      </c>
      <c r="W351" s="61"/>
      <c r="AG351" s="35">
        <v>41</v>
      </c>
      <c r="AH351" s="35">
        <v>49</v>
      </c>
      <c r="AL351" s="35" t="s">
        <v>709</v>
      </c>
      <c r="AM351" s="75" t="str">
        <f t="shared" ref="AM351:AM368" si="97">E351&amp;F351&amp;$AM$2&amp;G351</f>
        <v>-</v>
      </c>
      <c r="AN351" s="68" t="str">
        <f t="shared" si="96"/>
        <v>도</v>
      </c>
      <c r="AO351" s="88">
        <v>57173</v>
      </c>
      <c r="AP351" s="88" t="s">
        <v>107</v>
      </c>
      <c r="AQ351" s="88" t="s">
        <v>98</v>
      </c>
      <c r="AR351" s="85">
        <f>J351-K351</f>
        <v>57034</v>
      </c>
      <c r="AS351" s="75"/>
      <c r="AT351" s="76"/>
      <c r="AY351" s="75"/>
    </row>
    <row r="352" spans="1:247" s="35" customFormat="1" ht="19.5" customHeight="1">
      <c r="A352" s="92">
        <v>347</v>
      </c>
      <c r="B352" s="93" t="s">
        <v>756</v>
      </c>
      <c r="C352" s="93" t="s">
        <v>758</v>
      </c>
      <c r="D352" s="93" t="s">
        <v>759</v>
      </c>
      <c r="E352" s="93"/>
      <c r="F352" s="101"/>
      <c r="G352" s="101"/>
      <c r="H352" s="93" t="s">
        <v>536</v>
      </c>
      <c r="I352" s="93" t="s">
        <v>75</v>
      </c>
      <c r="J352" s="108">
        <v>3094</v>
      </c>
      <c r="K352" s="108">
        <v>1394</v>
      </c>
      <c r="L352" s="93" t="s">
        <v>107</v>
      </c>
      <c r="M352" s="93" t="s">
        <v>736</v>
      </c>
      <c r="N352" s="95"/>
      <c r="O352" s="95"/>
      <c r="P352" s="95"/>
      <c r="Q352" s="95"/>
      <c r="R352" s="59" t="str">
        <f t="shared" si="90"/>
        <v>국유지</v>
      </c>
      <c r="S352" s="60" t="str">
        <f t="shared" si="86"/>
        <v>국유지제</v>
      </c>
      <c r="T352" s="61"/>
      <c r="U352" s="119">
        <f t="shared" si="82"/>
        <v>0</v>
      </c>
      <c r="V352" s="75" t="str">
        <f t="shared" si="95"/>
        <v>ok</v>
      </c>
      <c r="W352" s="61"/>
      <c r="AG352" s="35">
        <v>767</v>
      </c>
      <c r="AH352" s="35">
        <v>580</v>
      </c>
      <c r="AL352" s="35" t="s">
        <v>709</v>
      </c>
      <c r="AM352" s="75" t="str">
        <f t="shared" si="97"/>
        <v>-</v>
      </c>
      <c r="AN352" s="68" t="str">
        <f t="shared" si="96"/>
        <v>제</v>
      </c>
      <c r="AO352" s="88">
        <v>3094</v>
      </c>
      <c r="AP352" s="88" t="s">
        <v>107</v>
      </c>
      <c r="AQ352" s="88" t="s">
        <v>98</v>
      </c>
      <c r="AR352" s="85">
        <f>J352-K352</f>
        <v>1700</v>
      </c>
      <c r="AS352" s="75"/>
      <c r="AT352" s="76"/>
      <c r="AY352" s="75"/>
    </row>
    <row r="353" spans="1:51" s="35" customFormat="1" ht="19.5" customHeight="1">
      <c r="A353" s="92">
        <v>348</v>
      </c>
      <c r="B353" s="93" t="s">
        <v>756</v>
      </c>
      <c r="C353" s="93" t="s">
        <v>758</v>
      </c>
      <c r="D353" s="93" t="s">
        <v>759</v>
      </c>
      <c r="E353" s="93"/>
      <c r="F353" s="101"/>
      <c r="G353" s="101"/>
      <c r="H353" s="93" t="s">
        <v>537</v>
      </c>
      <c r="I353" s="93" t="s">
        <v>75</v>
      </c>
      <c r="J353" s="108">
        <v>8704</v>
      </c>
      <c r="K353" s="108">
        <v>5989</v>
      </c>
      <c r="L353" s="93" t="s">
        <v>107</v>
      </c>
      <c r="M353" s="93" t="s">
        <v>736</v>
      </c>
      <c r="N353" s="95"/>
      <c r="O353" s="95"/>
      <c r="P353" s="95"/>
      <c r="Q353" s="95"/>
      <c r="R353" s="59" t="str">
        <f t="shared" si="90"/>
        <v>국유지</v>
      </c>
      <c r="S353" s="60" t="str">
        <f t="shared" si="86"/>
        <v>국유지제</v>
      </c>
      <c r="T353" s="61"/>
      <c r="U353" s="119">
        <f t="shared" si="82"/>
        <v>0</v>
      </c>
      <c r="V353" s="75" t="str">
        <f t="shared" si="95"/>
        <v>ok</v>
      </c>
      <c r="W353" s="61"/>
      <c r="AF353" s="35">
        <v>2344</v>
      </c>
      <c r="AG353" s="35">
        <v>388</v>
      </c>
      <c r="AH353" s="35">
        <v>1679</v>
      </c>
      <c r="AL353" s="35" t="s">
        <v>709</v>
      </c>
      <c r="AM353" s="75" t="str">
        <f t="shared" si="97"/>
        <v>-</v>
      </c>
      <c r="AN353" s="68" t="str">
        <f t="shared" si="96"/>
        <v>제</v>
      </c>
      <c r="AO353" s="88">
        <v>8704</v>
      </c>
      <c r="AP353" s="88" t="s">
        <v>107</v>
      </c>
      <c r="AQ353" s="88" t="s">
        <v>98</v>
      </c>
      <c r="AR353" s="85">
        <f>J353-K353</f>
        <v>2715</v>
      </c>
      <c r="AS353" s="75"/>
      <c r="AT353" s="76"/>
      <c r="AY353" s="75"/>
    </row>
    <row r="354" spans="1:51" s="35" customFormat="1" ht="19.5" customHeight="1">
      <c r="A354" s="92">
        <v>349</v>
      </c>
      <c r="B354" s="93" t="s">
        <v>756</v>
      </c>
      <c r="C354" s="93" t="s">
        <v>758</v>
      </c>
      <c r="D354" s="93" t="s">
        <v>759</v>
      </c>
      <c r="E354" s="92"/>
      <c r="F354" s="107"/>
      <c r="G354" s="107"/>
      <c r="H354" s="93" t="s">
        <v>538</v>
      </c>
      <c r="I354" s="92" t="s">
        <v>748</v>
      </c>
      <c r="J354" s="109">
        <v>104</v>
      </c>
      <c r="K354" s="108">
        <v>96</v>
      </c>
      <c r="L354" s="92" t="s">
        <v>107</v>
      </c>
      <c r="M354" s="92" t="s">
        <v>899</v>
      </c>
      <c r="N354" s="95"/>
      <c r="O354" s="95"/>
      <c r="P354" s="95"/>
      <c r="Q354" s="95"/>
      <c r="R354" s="59" t="str">
        <f t="shared" si="90"/>
        <v>국유지</v>
      </c>
      <c r="S354" s="60" t="str">
        <f t="shared" si="86"/>
        <v>국유지답</v>
      </c>
      <c r="T354" s="61"/>
      <c r="U354" s="119">
        <f t="shared" ref="U354:U385" si="98">$U$4*K354*T354</f>
        <v>0</v>
      </c>
      <c r="V354" s="75" t="str">
        <f t="shared" si="95"/>
        <v>ok</v>
      </c>
      <c r="W354" s="61"/>
      <c r="X354" s="63"/>
      <c r="Y354" s="63"/>
      <c r="Z354" s="63"/>
      <c r="AA354" s="63"/>
      <c r="AB354" s="63"/>
      <c r="AC354" s="63"/>
      <c r="AD354" s="63"/>
      <c r="AE354" s="63"/>
      <c r="AF354" s="63">
        <v>2344</v>
      </c>
      <c r="AG354" s="63">
        <v>388</v>
      </c>
      <c r="AH354" s="63">
        <v>1679</v>
      </c>
      <c r="AI354" s="63"/>
      <c r="AJ354" s="63"/>
      <c r="AK354" s="63"/>
      <c r="AL354" s="63" t="s">
        <v>709</v>
      </c>
      <c r="AM354" s="66" t="str">
        <f t="shared" si="97"/>
        <v>-</v>
      </c>
      <c r="AN354" s="106" t="str">
        <f t="shared" si="96"/>
        <v>답</v>
      </c>
      <c r="AO354" s="88"/>
      <c r="AP354" s="88"/>
      <c r="AQ354" s="88"/>
      <c r="AR354" s="85">
        <f>J354-K354</f>
        <v>8</v>
      </c>
      <c r="AS354" s="75"/>
      <c r="AT354" s="76"/>
      <c r="AY354" s="75"/>
    </row>
    <row r="355" spans="1:51" s="35" customFormat="1" ht="19.5" customHeight="1">
      <c r="A355" s="92">
        <v>350</v>
      </c>
      <c r="B355" s="93" t="s">
        <v>756</v>
      </c>
      <c r="C355" s="93" t="s">
        <v>758</v>
      </c>
      <c r="D355" s="93" t="s">
        <v>759</v>
      </c>
      <c r="E355" s="93"/>
      <c r="F355" s="101"/>
      <c r="G355" s="101"/>
      <c r="H355" s="93" t="s">
        <v>793</v>
      </c>
      <c r="I355" s="93" t="s">
        <v>58</v>
      </c>
      <c r="J355" s="108">
        <v>308</v>
      </c>
      <c r="K355" s="108">
        <v>117</v>
      </c>
      <c r="L355" s="93" t="s">
        <v>107</v>
      </c>
      <c r="M355" s="93" t="s">
        <v>743</v>
      </c>
      <c r="N355" s="95"/>
      <c r="O355" s="95"/>
      <c r="P355" s="95"/>
      <c r="Q355" s="95"/>
      <c r="R355" s="59" t="str">
        <f t="shared" si="90"/>
        <v>국유지</v>
      </c>
      <c r="S355" s="60" t="str">
        <f t="shared" si="86"/>
        <v>국유지도</v>
      </c>
      <c r="T355" s="61"/>
      <c r="U355" s="119">
        <f t="shared" si="98"/>
        <v>0</v>
      </c>
      <c r="V355" s="75" t="str">
        <f t="shared" si="95"/>
        <v>ok</v>
      </c>
      <c r="W355" s="61"/>
      <c r="AM355" s="35" t="str">
        <f t="shared" si="97"/>
        <v>-</v>
      </c>
      <c r="AN355" s="35" t="str">
        <f t="shared" si="96"/>
        <v>도</v>
      </c>
      <c r="AY355" s="75"/>
    </row>
    <row r="356" spans="1:51" s="35" customFormat="1" ht="19.5" customHeight="1">
      <c r="A356" s="92">
        <v>351</v>
      </c>
      <c r="B356" s="93" t="s">
        <v>756</v>
      </c>
      <c r="C356" s="93" t="s">
        <v>758</v>
      </c>
      <c r="D356" s="93" t="s">
        <v>759</v>
      </c>
      <c r="E356" s="93"/>
      <c r="F356" s="101"/>
      <c r="G356" s="101"/>
      <c r="H356" s="93" t="s">
        <v>539</v>
      </c>
      <c r="I356" s="93" t="s">
        <v>57</v>
      </c>
      <c r="J356" s="108">
        <v>762</v>
      </c>
      <c r="K356" s="108">
        <v>161</v>
      </c>
      <c r="L356" s="93" t="s">
        <v>107</v>
      </c>
      <c r="M356" s="93" t="s">
        <v>741</v>
      </c>
      <c r="N356" s="95"/>
      <c r="O356" s="95"/>
      <c r="P356" s="95"/>
      <c r="Q356" s="95"/>
      <c r="R356" s="59" t="str">
        <f t="shared" si="90"/>
        <v>국유지</v>
      </c>
      <c r="S356" s="60" t="str">
        <f t="shared" si="86"/>
        <v>국유지구</v>
      </c>
      <c r="T356" s="61"/>
      <c r="U356" s="119">
        <f t="shared" si="98"/>
        <v>0</v>
      </c>
      <c r="V356" s="75" t="str">
        <f t="shared" si="95"/>
        <v>ok</v>
      </c>
      <c r="W356" s="61"/>
      <c r="AL356" s="35" t="s">
        <v>709</v>
      </c>
      <c r="AM356" s="75" t="str">
        <f t="shared" si="97"/>
        <v>-</v>
      </c>
      <c r="AN356" s="68" t="str">
        <f t="shared" si="96"/>
        <v>구</v>
      </c>
      <c r="AO356" s="88">
        <v>762</v>
      </c>
      <c r="AP356" s="88" t="s">
        <v>107</v>
      </c>
      <c r="AQ356" s="88" t="s">
        <v>102</v>
      </c>
      <c r="AR356" s="85">
        <f t="shared" ref="AR356:AR366" si="99">J356-K356</f>
        <v>601</v>
      </c>
      <c r="AS356" s="75"/>
      <c r="AT356" s="76"/>
      <c r="AY356" s="75"/>
    </row>
    <row r="357" spans="1:51" s="35" customFormat="1" ht="19.5" customHeight="1">
      <c r="A357" s="92">
        <v>352</v>
      </c>
      <c r="B357" s="93" t="s">
        <v>756</v>
      </c>
      <c r="C357" s="93" t="s">
        <v>758</v>
      </c>
      <c r="D357" s="93" t="s">
        <v>759</v>
      </c>
      <c r="E357" s="93"/>
      <c r="F357" s="101"/>
      <c r="G357" s="101"/>
      <c r="H357" s="93" t="s">
        <v>540</v>
      </c>
      <c r="I357" s="93" t="s">
        <v>75</v>
      </c>
      <c r="J357" s="108">
        <v>152</v>
      </c>
      <c r="K357" s="108">
        <v>152</v>
      </c>
      <c r="L357" s="93" t="s">
        <v>107</v>
      </c>
      <c r="M357" s="93" t="s">
        <v>743</v>
      </c>
      <c r="N357" s="95"/>
      <c r="O357" s="95"/>
      <c r="P357" s="95"/>
      <c r="Q357" s="95" t="s">
        <v>849</v>
      </c>
      <c r="R357" s="59" t="str">
        <f t="shared" si="90"/>
        <v>국유지</v>
      </c>
      <c r="S357" s="60" t="str">
        <f t="shared" si="86"/>
        <v>국유지제</v>
      </c>
      <c r="T357" s="61"/>
      <c r="U357" s="119">
        <f t="shared" si="98"/>
        <v>0</v>
      </c>
      <c r="V357" s="75" t="str">
        <f t="shared" si="95"/>
        <v>ok</v>
      </c>
      <c r="W357" s="61"/>
      <c r="AL357" s="35" t="s">
        <v>709</v>
      </c>
      <c r="AM357" s="75" t="str">
        <f t="shared" si="97"/>
        <v>-</v>
      </c>
      <c r="AN357" s="68" t="str">
        <f t="shared" si="96"/>
        <v>제</v>
      </c>
      <c r="AO357" s="88">
        <v>152</v>
      </c>
      <c r="AP357" s="88" t="s">
        <v>107</v>
      </c>
      <c r="AQ357" s="88" t="s">
        <v>116</v>
      </c>
      <c r="AR357" s="85">
        <f t="shared" si="99"/>
        <v>0</v>
      </c>
      <c r="AS357" s="75"/>
      <c r="AT357" s="76"/>
      <c r="AY357" s="75"/>
    </row>
    <row r="358" spans="1:51" s="35" customFormat="1" ht="19.5" customHeight="1">
      <c r="A358" s="92">
        <v>353</v>
      </c>
      <c r="B358" s="93" t="s">
        <v>756</v>
      </c>
      <c r="C358" s="93" t="s">
        <v>758</v>
      </c>
      <c r="D358" s="93" t="s">
        <v>759</v>
      </c>
      <c r="E358" s="93"/>
      <c r="F358" s="101"/>
      <c r="G358" s="101"/>
      <c r="H358" s="93" t="s">
        <v>541</v>
      </c>
      <c r="I358" s="93" t="s">
        <v>54</v>
      </c>
      <c r="J358" s="108">
        <v>597</v>
      </c>
      <c r="K358" s="108">
        <v>193</v>
      </c>
      <c r="L358" s="93" t="s">
        <v>258</v>
      </c>
      <c r="M358" s="93" t="s">
        <v>203</v>
      </c>
      <c r="N358" s="95" t="s">
        <v>1129</v>
      </c>
      <c r="O358" s="93" t="s">
        <v>203</v>
      </c>
      <c r="P358" s="95" t="s">
        <v>1130</v>
      </c>
      <c r="Q358" s="95"/>
      <c r="R358" s="59" t="str">
        <f t="shared" si="90"/>
        <v>사유지</v>
      </c>
      <c r="S358" s="60" t="str">
        <f t="shared" si="86"/>
        <v>사유지대</v>
      </c>
      <c r="T358" s="61">
        <f t="shared" ref="T358:T359" si="100">W358</f>
        <v>61600</v>
      </c>
      <c r="U358" s="119">
        <f t="shared" si="98"/>
        <v>35666400</v>
      </c>
      <c r="V358" s="75" t="str">
        <f t="shared" si="95"/>
        <v>ok</v>
      </c>
      <c r="W358" s="61">
        <v>61600</v>
      </c>
      <c r="AL358" s="35" t="s">
        <v>709</v>
      </c>
      <c r="AM358" s="75" t="str">
        <f t="shared" si="97"/>
        <v>-</v>
      </c>
      <c r="AN358" s="68" t="str">
        <f t="shared" si="96"/>
        <v>대</v>
      </c>
      <c r="AO358" s="88">
        <v>597</v>
      </c>
      <c r="AP358" s="88" t="s">
        <v>258</v>
      </c>
      <c r="AQ358" s="88" t="s">
        <v>203</v>
      </c>
      <c r="AR358" s="85">
        <f t="shared" si="99"/>
        <v>404</v>
      </c>
      <c r="AS358" s="75"/>
      <c r="AT358" s="76"/>
      <c r="AW358" s="91" t="s">
        <v>731</v>
      </c>
      <c r="AY358" s="75"/>
    </row>
    <row r="359" spans="1:51" s="35" customFormat="1" ht="19.5" customHeight="1">
      <c r="A359" s="92">
        <v>354</v>
      </c>
      <c r="B359" s="93" t="s">
        <v>756</v>
      </c>
      <c r="C359" s="93" t="s">
        <v>758</v>
      </c>
      <c r="D359" s="93" t="s">
        <v>759</v>
      </c>
      <c r="E359" s="93"/>
      <c r="F359" s="101"/>
      <c r="G359" s="101"/>
      <c r="H359" s="93" t="s">
        <v>542</v>
      </c>
      <c r="I359" s="93" t="s">
        <v>76</v>
      </c>
      <c r="J359" s="108">
        <v>712</v>
      </c>
      <c r="K359" s="108">
        <v>71</v>
      </c>
      <c r="L359" s="93" t="s">
        <v>258</v>
      </c>
      <c r="M359" s="93" t="s">
        <v>203</v>
      </c>
      <c r="N359" s="95" t="s">
        <v>1129</v>
      </c>
      <c r="O359" s="93" t="s">
        <v>203</v>
      </c>
      <c r="P359" s="95" t="s">
        <v>1130</v>
      </c>
      <c r="Q359" s="95"/>
      <c r="R359" s="59" t="str">
        <f t="shared" si="90"/>
        <v>사유지</v>
      </c>
      <c r="S359" s="60" t="str">
        <f t="shared" si="86"/>
        <v>사유지잡</v>
      </c>
      <c r="T359" s="61">
        <f t="shared" si="100"/>
        <v>61600</v>
      </c>
      <c r="U359" s="119">
        <f t="shared" si="98"/>
        <v>13120800</v>
      </c>
      <c r="V359" s="75" t="str">
        <f t="shared" si="95"/>
        <v>ok</v>
      </c>
      <c r="W359" s="61">
        <v>61600</v>
      </c>
      <c r="AL359" s="35" t="s">
        <v>709</v>
      </c>
      <c r="AM359" s="75" t="str">
        <f t="shared" si="97"/>
        <v>-</v>
      </c>
      <c r="AN359" s="68" t="str">
        <f t="shared" si="96"/>
        <v>잡</v>
      </c>
      <c r="AO359" s="88">
        <v>712</v>
      </c>
      <c r="AP359" s="88" t="s">
        <v>258</v>
      </c>
      <c r="AQ359" s="88" t="s">
        <v>203</v>
      </c>
      <c r="AR359" s="85">
        <f t="shared" si="99"/>
        <v>641</v>
      </c>
      <c r="AS359" s="75"/>
      <c r="AT359" s="76"/>
      <c r="AW359" s="91" t="s">
        <v>731</v>
      </c>
      <c r="AY359" s="75"/>
    </row>
    <row r="360" spans="1:51" s="35" customFormat="1" ht="19.5" customHeight="1">
      <c r="A360" s="92">
        <v>355</v>
      </c>
      <c r="B360" s="93" t="s">
        <v>756</v>
      </c>
      <c r="C360" s="93" t="s">
        <v>758</v>
      </c>
      <c r="D360" s="93" t="s">
        <v>759</v>
      </c>
      <c r="E360" s="93"/>
      <c r="F360" s="101"/>
      <c r="G360" s="101"/>
      <c r="H360" s="93" t="s">
        <v>543</v>
      </c>
      <c r="I360" s="93" t="s">
        <v>58</v>
      </c>
      <c r="J360" s="108">
        <v>8194</v>
      </c>
      <c r="K360" s="108">
        <v>1536</v>
      </c>
      <c r="L360" s="93" t="s">
        <v>107</v>
      </c>
      <c r="M360" s="93" t="s">
        <v>743</v>
      </c>
      <c r="N360" s="95"/>
      <c r="O360" s="95"/>
      <c r="P360" s="95"/>
      <c r="Q360" s="95"/>
      <c r="R360" s="59" t="str">
        <f t="shared" si="90"/>
        <v>국유지</v>
      </c>
      <c r="S360" s="60" t="str">
        <f t="shared" si="86"/>
        <v>국유지도</v>
      </c>
      <c r="T360" s="61"/>
      <c r="U360" s="119">
        <f t="shared" si="98"/>
        <v>0</v>
      </c>
      <c r="V360" s="75" t="str">
        <f t="shared" si="95"/>
        <v>ok</v>
      </c>
      <c r="W360" s="61"/>
      <c r="AL360" s="35" t="s">
        <v>709</v>
      </c>
      <c r="AM360" s="75" t="str">
        <f t="shared" si="97"/>
        <v>-</v>
      </c>
      <c r="AN360" s="68" t="str">
        <f t="shared" si="96"/>
        <v>도</v>
      </c>
      <c r="AO360" s="88">
        <v>8194</v>
      </c>
      <c r="AP360" s="88" t="s">
        <v>107</v>
      </c>
      <c r="AQ360" s="88" t="s">
        <v>116</v>
      </c>
      <c r="AR360" s="85">
        <f t="shared" si="99"/>
        <v>6658</v>
      </c>
      <c r="AS360" s="75"/>
      <c r="AT360" s="76"/>
      <c r="AY360" s="75"/>
    </row>
    <row r="361" spans="1:51" s="35" customFormat="1" ht="19.5" customHeight="1">
      <c r="A361" s="92">
        <v>356</v>
      </c>
      <c r="B361" s="93" t="s">
        <v>756</v>
      </c>
      <c r="C361" s="93" t="s">
        <v>758</v>
      </c>
      <c r="D361" s="93" t="s">
        <v>759</v>
      </c>
      <c r="E361" s="93"/>
      <c r="F361" s="101"/>
      <c r="G361" s="101"/>
      <c r="H361" s="93" t="s">
        <v>544</v>
      </c>
      <c r="I361" s="93" t="s">
        <v>75</v>
      </c>
      <c r="J361" s="108">
        <v>5041</v>
      </c>
      <c r="K361" s="108">
        <v>3138</v>
      </c>
      <c r="L361" s="93" t="s">
        <v>107</v>
      </c>
      <c r="M361" s="93" t="s">
        <v>736</v>
      </c>
      <c r="N361" s="95"/>
      <c r="O361" s="95"/>
      <c r="P361" s="95"/>
      <c r="Q361" s="95"/>
      <c r="R361" s="59" t="str">
        <f t="shared" si="90"/>
        <v>국유지</v>
      </c>
      <c r="S361" s="60" t="str">
        <f t="shared" si="86"/>
        <v>국유지제</v>
      </c>
      <c r="T361" s="61"/>
      <c r="U361" s="119">
        <f t="shared" si="98"/>
        <v>0</v>
      </c>
      <c r="V361" s="75" t="str">
        <f t="shared" si="95"/>
        <v>ok</v>
      </c>
      <c r="W361" s="61"/>
      <c r="AL361" s="35" t="s">
        <v>709</v>
      </c>
      <c r="AM361" s="75" t="str">
        <f t="shared" si="97"/>
        <v>-</v>
      </c>
      <c r="AN361" s="68" t="str">
        <f t="shared" si="96"/>
        <v>제</v>
      </c>
      <c r="AO361" s="88">
        <v>5041</v>
      </c>
      <c r="AP361" s="88" t="s">
        <v>107</v>
      </c>
      <c r="AQ361" s="88" t="s">
        <v>98</v>
      </c>
      <c r="AR361" s="85">
        <f t="shared" si="99"/>
        <v>1903</v>
      </c>
      <c r="AS361" s="75"/>
      <c r="AT361" s="76"/>
      <c r="AW361" s="91" t="s">
        <v>731</v>
      </c>
      <c r="AY361" s="75"/>
    </row>
    <row r="362" spans="1:51" s="35" customFormat="1" ht="19.5" customHeight="1">
      <c r="A362" s="92">
        <v>357</v>
      </c>
      <c r="B362" s="93" t="s">
        <v>756</v>
      </c>
      <c r="C362" s="93" t="s">
        <v>758</v>
      </c>
      <c r="D362" s="93" t="s">
        <v>759</v>
      </c>
      <c r="E362" s="93"/>
      <c r="F362" s="101"/>
      <c r="G362" s="101"/>
      <c r="H362" s="93" t="s">
        <v>545</v>
      </c>
      <c r="I362" s="93" t="s">
        <v>61</v>
      </c>
      <c r="J362" s="108">
        <v>328</v>
      </c>
      <c r="K362" s="108">
        <v>328</v>
      </c>
      <c r="L362" s="93" t="s">
        <v>259</v>
      </c>
      <c r="M362" s="93" t="s">
        <v>204</v>
      </c>
      <c r="N362" s="95" t="s">
        <v>1131</v>
      </c>
      <c r="O362" s="95" t="s">
        <v>1132</v>
      </c>
      <c r="P362" s="95"/>
      <c r="Q362" s="95" t="s">
        <v>849</v>
      </c>
      <c r="R362" s="59" t="str">
        <f t="shared" si="90"/>
        <v>사유지</v>
      </c>
      <c r="S362" s="60" t="str">
        <f t="shared" si="86"/>
        <v>사유지천</v>
      </c>
      <c r="T362" s="61">
        <f>W362</f>
        <v>8250</v>
      </c>
      <c r="U362" s="119">
        <f t="shared" si="98"/>
        <v>8118000</v>
      </c>
      <c r="V362" s="75" t="str">
        <f t="shared" si="95"/>
        <v>ok</v>
      </c>
      <c r="W362" s="61">
        <v>8250</v>
      </c>
      <c r="AL362" s="35" t="s">
        <v>709</v>
      </c>
      <c r="AM362" s="75" t="str">
        <f t="shared" si="97"/>
        <v>-</v>
      </c>
      <c r="AN362" s="68" t="str">
        <f t="shared" si="96"/>
        <v>천</v>
      </c>
      <c r="AO362" s="88">
        <v>328</v>
      </c>
      <c r="AP362" s="88" t="s">
        <v>259</v>
      </c>
      <c r="AQ362" s="88" t="s">
        <v>204</v>
      </c>
      <c r="AR362" s="85">
        <f t="shared" si="99"/>
        <v>0</v>
      </c>
      <c r="AS362" s="75"/>
      <c r="AT362" s="76"/>
      <c r="AY362" s="75"/>
    </row>
    <row r="363" spans="1:51" s="35" customFormat="1" ht="19.5" customHeight="1">
      <c r="A363" s="92">
        <v>358</v>
      </c>
      <c r="B363" s="93" t="s">
        <v>756</v>
      </c>
      <c r="C363" s="93" t="s">
        <v>758</v>
      </c>
      <c r="D363" s="93" t="s">
        <v>759</v>
      </c>
      <c r="E363" s="93"/>
      <c r="F363" s="101"/>
      <c r="G363" s="101"/>
      <c r="H363" s="93" t="s">
        <v>546</v>
      </c>
      <c r="I363" s="93" t="s">
        <v>75</v>
      </c>
      <c r="J363" s="108">
        <v>484</v>
      </c>
      <c r="K363" s="108">
        <v>245</v>
      </c>
      <c r="L363" s="93" t="s">
        <v>107</v>
      </c>
      <c r="M363" s="93" t="s">
        <v>736</v>
      </c>
      <c r="N363" s="95"/>
      <c r="O363" s="95"/>
      <c r="P363" s="95"/>
      <c r="Q363" s="95"/>
      <c r="R363" s="59" t="str">
        <f t="shared" si="90"/>
        <v>국유지</v>
      </c>
      <c r="S363" s="60" t="str">
        <f t="shared" si="86"/>
        <v>국유지제</v>
      </c>
      <c r="T363" s="61"/>
      <c r="U363" s="119">
        <f t="shared" si="98"/>
        <v>0</v>
      </c>
      <c r="V363" s="75" t="str">
        <f t="shared" si="95"/>
        <v>ok</v>
      </c>
      <c r="W363" s="61"/>
      <c r="AL363" s="35" t="s">
        <v>709</v>
      </c>
      <c r="AM363" s="75" t="str">
        <f t="shared" si="97"/>
        <v>-</v>
      </c>
      <c r="AN363" s="68" t="str">
        <f t="shared" si="96"/>
        <v>제</v>
      </c>
      <c r="AO363" s="88">
        <v>484</v>
      </c>
      <c r="AP363" s="88" t="s">
        <v>107</v>
      </c>
      <c r="AQ363" s="88" t="s">
        <v>98</v>
      </c>
      <c r="AR363" s="85">
        <f t="shared" si="99"/>
        <v>239</v>
      </c>
      <c r="AS363" s="75"/>
      <c r="AT363" s="76"/>
      <c r="AY363" s="75"/>
    </row>
    <row r="364" spans="1:51" s="35" customFormat="1" ht="19.5" customHeight="1">
      <c r="A364" s="92">
        <v>359</v>
      </c>
      <c r="B364" s="93" t="s">
        <v>756</v>
      </c>
      <c r="C364" s="93" t="s">
        <v>758</v>
      </c>
      <c r="D364" s="93" t="s">
        <v>759</v>
      </c>
      <c r="E364" s="93"/>
      <c r="F364" s="101"/>
      <c r="G364" s="101"/>
      <c r="H364" s="93" t="s">
        <v>547</v>
      </c>
      <c r="I364" s="93" t="s">
        <v>58</v>
      </c>
      <c r="J364" s="108">
        <v>440</v>
      </c>
      <c r="K364" s="108">
        <v>171</v>
      </c>
      <c r="L364" s="93" t="s">
        <v>107</v>
      </c>
      <c r="M364" s="93" t="s">
        <v>736</v>
      </c>
      <c r="N364" s="95"/>
      <c r="O364" s="95"/>
      <c r="P364" s="95"/>
      <c r="Q364" s="95"/>
      <c r="R364" s="59" t="str">
        <f t="shared" si="90"/>
        <v>국유지</v>
      </c>
      <c r="S364" s="60" t="str">
        <f t="shared" si="86"/>
        <v>국유지도</v>
      </c>
      <c r="T364" s="61"/>
      <c r="U364" s="119">
        <f t="shared" si="98"/>
        <v>0</v>
      </c>
      <c r="V364" s="75" t="str">
        <f t="shared" si="95"/>
        <v>ok</v>
      </c>
      <c r="W364" s="61"/>
      <c r="AI364" s="35">
        <v>262</v>
      </c>
      <c r="AJ364" s="35">
        <v>7</v>
      </c>
      <c r="AL364" s="35" t="s">
        <v>709</v>
      </c>
      <c r="AM364" s="75" t="str">
        <f t="shared" si="97"/>
        <v>-</v>
      </c>
      <c r="AN364" s="68" t="str">
        <f t="shared" si="96"/>
        <v>도</v>
      </c>
      <c r="AO364" s="88">
        <v>440</v>
      </c>
      <c r="AP364" s="88" t="s">
        <v>107</v>
      </c>
      <c r="AQ364" s="88" t="s">
        <v>98</v>
      </c>
      <c r="AR364" s="85">
        <f t="shared" si="99"/>
        <v>269</v>
      </c>
      <c r="AS364" s="75"/>
      <c r="AT364" s="76"/>
      <c r="AY364" s="75"/>
    </row>
    <row r="365" spans="1:51" s="35" customFormat="1" ht="19.5" customHeight="1">
      <c r="A365" s="92">
        <v>360</v>
      </c>
      <c r="B365" s="93" t="s">
        <v>756</v>
      </c>
      <c r="C365" s="93" t="s">
        <v>758</v>
      </c>
      <c r="D365" s="93" t="s">
        <v>759</v>
      </c>
      <c r="E365" s="93"/>
      <c r="F365" s="101"/>
      <c r="G365" s="101"/>
      <c r="H365" s="93" t="s">
        <v>548</v>
      </c>
      <c r="I365" s="93" t="s">
        <v>58</v>
      </c>
      <c r="J365" s="108">
        <v>959</v>
      </c>
      <c r="K365" s="108">
        <v>529</v>
      </c>
      <c r="L365" s="93" t="s">
        <v>107</v>
      </c>
      <c r="M365" s="93" t="s">
        <v>736</v>
      </c>
      <c r="N365" s="95"/>
      <c r="O365" s="95"/>
      <c r="P365" s="95"/>
      <c r="Q365" s="95"/>
      <c r="R365" s="59" t="str">
        <f t="shared" si="90"/>
        <v>국유지</v>
      </c>
      <c r="S365" s="60" t="str">
        <f t="shared" si="86"/>
        <v>국유지도</v>
      </c>
      <c r="T365" s="61"/>
      <c r="U365" s="119">
        <f t="shared" si="98"/>
        <v>0</v>
      </c>
      <c r="V365" s="75" t="str">
        <f t="shared" si="95"/>
        <v>ok</v>
      </c>
      <c r="W365" s="61"/>
      <c r="AL365" s="35" t="s">
        <v>709</v>
      </c>
      <c r="AM365" s="75" t="str">
        <f t="shared" si="97"/>
        <v>-</v>
      </c>
      <c r="AN365" s="68" t="str">
        <f t="shared" si="96"/>
        <v>도</v>
      </c>
      <c r="AO365" s="88">
        <v>959</v>
      </c>
      <c r="AP365" s="88" t="s">
        <v>107</v>
      </c>
      <c r="AQ365" s="88" t="s">
        <v>98</v>
      </c>
      <c r="AR365" s="85">
        <f t="shared" si="99"/>
        <v>430</v>
      </c>
      <c r="AS365" s="75"/>
      <c r="AT365" s="76"/>
      <c r="AY365" s="75"/>
    </row>
    <row r="366" spans="1:51" s="35" customFormat="1" ht="19.5" customHeight="1">
      <c r="A366" s="92">
        <v>361</v>
      </c>
      <c r="B366" s="93" t="s">
        <v>756</v>
      </c>
      <c r="C366" s="93" t="s">
        <v>758</v>
      </c>
      <c r="D366" s="93" t="s">
        <v>759</v>
      </c>
      <c r="E366" s="93"/>
      <c r="F366" s="101"/>
      <c r="G366" s="101"/>
      <c r="H366" s="93" t="s">
        <v>549</v>
      </c>
      <c r="I366" s="93" t="s">
        <v>58</v>
      </c>
      <c r="J366" s="108">
        <v>1217</v>
      </c>
      <c r="K366" s="108">
        <v>703</v>
      </c>
      <c r="L366" s="93" t="s">
        <v>107</v>
      </c>
      <c r="M366" s="93" t="s">
        <v>736</v>
      </c>
      <c r="N366" s="95"/>
      <c r="O366" s="95"/>
      <c r="P366" s="95"/>
      <c r="Q366" s="95"/>
      <c r="R366" s="59" t="str">
        <f t="shared" si="90"/>
        <v>국유지</v>
      </c>
      <c r="S366" s="60" t="str">
        <f t="shared" si="86"/>
        <v>국유지도</v>
      </c>
      <c r="T366" s="61"/>
      <c r="U366" s="119">
        <f t="shared" si="98"/>
        <v>0</v>
      </c>
      <c r="V366" s="75" t="str">
        <f t="shared" si="95"/>
        <v>ok</v>
      </c>
      <c r="W366" s="61"/>
      <c r="AL366" s="35" t="s">
        <v>709</v>
      </c>
      <c r="AM366" s="75" t="str">
        <f t="shared" si="97"/>
        <v>-</v>
      </c>
      <c r="AN366" s="68" t="str">
        <f t="shared" si="96"/>
        <v>도</v>
      </c>
      <c r="AO366" s="88">
        <v>1217</v>
      </c>
      <c r="AP366" s="88" t="s">
        <v>107</v>
      </c>
      <c r="AQ366" s="88" t="s">
        <v>98</v>
      </c>
      <c r="AR366" s="85">
        <f t="shared" si="99"/>
        <v>514</v>
      </c>
      <c r="AS366" s="75"/>
      <c r="AT366" s="76"/>
      <c r="AY366" s="75"/>
    </row>
    <row r="367" spans="1:51" s="35" customFormat="1" ht="19.5" customHeight="1">
      <c r="A367" s="92">
        <v>362</v>
      </c>
      <c r="B367" s="93" t="s">
        <v>756</v>
      </c>
      <c r="C367" s="93" t="s">
        <v>758</v>
      </c>
      <c r="D367" s="93" t="s">
        <v>759</v>
      </c>
      <c r="E367" s="93"/>
      <c r="F367" s="101"/>
      <c r="G367" s="101"/>
      <c r="H367" s="93" t="s">
        <v>794</v>
      </c>
      <c r="I367" s="93" t="s">
        <v>58</v>
      </c>
      <c r="J367" s="108">
        <v>79</v>
      </c>
      <c r="K367" s="108">
        <v>30</v>
      </c>
      <c r="L367" s="93"/>
      <c r="M367" s="93" t="s">
        <v>761</v>
      </c>
      <c r="N367" s="95"/>
      <c r="O367" s="95"/>
      <c r="P367" s="95"/>
      <c r="Q367" s="95"/>
      <c r="R367" s="59" t="str">
        <f t="shared" si="90"/>
        <v>국유지</v>
      </c>
      <c r="S367" s="60" t="str">
        <f t="shared" si="86"/>
        <v>국유지도</v>
      </c>
      <c r="T367" s="61"/>
      <c r="U367" s="119">
        <f t="shared" si="98"/>
        <v>0</v>
      </c>
      <c r="V367" s="75" t="str">
        <f t="shared" si="95"/>
        <v>ok</v>
      </c>
      <c r="W367" s="61"/>
      <c r="AM367" s="35" t="str">
        <f t="shared" si="97"/>
        <v>-</v>
      </c>
      <c r="AN367" s="35" t="str">
        <f t="shared" si="96"/>
        <v>도</v>
      </c>
      <c r="AY367" s="75"/>
    </row>
    <row r="368" spans="1:51" s="35" customFormat="1" ht="19.5" customHeight="1">
      <c r="A368" s="92">
        <v>363</v>
      </c>
      <c r="B368" s="93" t="s">
        <v>756</v>
      </c>
      <c r="C368" s="93" t="s">
        <v>758</v>
      </c>
      <c r="D368" s="93" t="s">
        <v>759</v>
      </c>
      <c r="E368" s="93"/>
      <c r="F368" s="101"/>
      <c r="G368" s="101"/>
      <c r="H368" s="93" t="s">
        <v>550</v>
      </c>
      <c r="I368" s="93" t="s">
        <v>58</v>
      </c>
      <c r="J368" s="108">
        <v>4010</v>
      </c>
      <c r="K368" s="108">
        <v>269</v>
      </c>
      <c r="L368" s="93" t="s">
        <v>107</v>
      </c>
      <c r="M368" s="93" t="s">
        <v>743</v>
      </c>
      <c r="N368" s="95"/>
      <c r="O368" s="95"/>
      <c r="P368" s="95"/>
      <c r="Q368" s="95"/>
      <c r="R368" s="59" t="str">
        <f t="shared" si="90"/>
        <v>국유지</v>
      </c>
      <c r="S368" s="60" t="str">
        <f t="shared" si="86"/>
        <v>국유지도</v>
      </c>
      <c r="T368" s="61"/>
      <c r="U368" s="119">
        <f t="shared" si="98"/>
        <v>0</v>
      </c>
      <c r="V368" s="75" t="str">
        <f t="shared" si="95"/>
        <v>ok</v>
      </c>
      <c r="W368" s="61"/>
      <c r="AI368" s="35">
        <v>161</v>
      </c>
      <c r="AJ368" s="35">
        <v>1</v>
      </c>
      <c r="AL368" s="35" t="s">
        <v>709</v>
      </c>
      <c r="AM368" s="75" t="str">
        <f t="shared" si="97"/>
        <v>-</v>
      </c>
      <c r="AN368" s="68" t="str">
        <f t="shared" si="96"/>
        <v>도</v>
      </c>
      <c r="AO368" s="88">
        <v>4010</v>
      </c>
      <c r="AP368" s="88" t="s">
        <v>107</v>
      </c>
      <c r="AQ368" s="88" t="s">
        <v>116</v>
      </c>
      <c r="AR368" s="85">
        <f>J368-K368</f>
        <v>3741</v>
      </c>
      <c r="AS368" s="75"/>
      <c r="AT368" s="76"/>
      <c r="AY368" s="75"/>
    </row>
    <row r="369" spans="1:51" s="35" customFormat="1" ht="19.5" customHeight="1">
      <c r="A369" s="92">
        <v>364</v>
      </c>
      <c r="B369" s="93" t="s">
        <v>756</v>
      </c>
      <c r="C369" s="93" t="s">
        <v>758</v>
      </c>
      <c r="D369" s="93" t="s">
        <v>709</v>
      </c>
      <c r="E369" s="93"/>
      <c r="F369" s="101"/>
      <c r="G369" s="101"/>
      <c r="H369" s="93" t="s">
        <v>871</v>
      </c>
      <c r="I369" s="93" t="s">
        <v>862</v>
      </c>
      <c r="J369" s="108">
        <v>156</v>
      </c>
      <c r="K369" s="108">
        <v>9</v>
      </c>
      <c r="L369" s="93"/>
      <c r="M369" s="93" t="s">
        <v>894</v>
      </c>
      <c r="N369" s="95"/>
      <c r="O369" s="95"/>
      <c r="P369" s="95"/>
      <c r="Q369" s="95"/>
      <c r="R369" s="59" t="str">
        <f t="shared" si="90"/>
        <v>국유지</v>
      </c>
      <c r="S369" s="60" t="str">
        <f t="shared" si="86"/>
        <v>국유지도</v>
      </c>
      <c r="T369" s="61">
        <f>W369</f>
        <v>0</v>
      </c>
      <c r="U369" s="119">
        <f t="shared" si="98"/>
        <v>0</v>
      </c>
      <c r="V369" s="75"/>
      <c r="W369" s="61"/>
      <c r="AM369" s="75"/>
      <c r="AN369" s="68" t="str">
        <f t="shared" si="96"/>
        <v>도</v>
      </c>
      <c r="AO369" s="88"/>
      <c r="AP369" s="88"/>
      <c r="AQ369" s="88"/>
      <c r="AR369" s="85"/>
      <c r="AS369" s="75"/>
      <c r="AT369" s="76"/>
      <c r="AY369" s="75"/>
    </row>
    <row r="370" spans="1:51" s="35" customFormat="1" ht="19.5" customHeight="1">
      <c r="A370" s="92">
        <v>365</v>
      </c>
      <c r="B370" s="93" t="s">
        <v>756</v>
      </c>
      <c r="C370" s="93" t="s">
        <v>758</v>
      </c>
      <c r="D370" s="93" t="s">
        <v>709</v>
      </c>
      <c r="E370" s="93"/>
      <c r="F370" s="101"/>
      <c r="G370" s="101"/>
      <c r="H370" s="93" t="s">
        <v>872</v>
      </c>
      <c r="I370" s="93" t="s">
        <v>862</v>
      </c>
      <c r="J370" s="108">
        <v>251</v>
      </c>
      <c r="K370" s="108">
        <v>36</v>
      </c>
      <c r="L370" s="93" t="s">
        <v>908</v>
      </c>
      <c r="M370" s="93" t="s">
        <v>907</v>
      </c>
      <c r="N370" s="95" t="s">
        <v>1146</v>
      </c>
      <c r="O370" s="95" t="s">
        <v>1147</v>
      </c>
      <c r="P370" s="95"/>
      <c r="Q370" s="95"/>
      <c r="R370" s="59" t="str">
        <f t="shared" si="90"/>
        <v>사유지</v>
      </c>
      <c r="S370" s="60" t="str">
        <f t="shared" si="86"/>
        <v>사유지도</v>
      </c>
      <c r="T370" s="61">
        <f>W370</f>
        <v>7920</v>
      </c>
      <c r="U370" s="119">
        <f t="shared" si="98"/>
        <v>855360</v>
      </c>
      <c r="V370" s="75" t="str">
        <f t="shared" ref="V370" si="101">IF(J370&gt;=K370:K370,"ok","XXX")</f>
        <v>ok</v>
      </c>
      <c r="W370" s="61">
        <v>7920</v>
      </c>
      <c r="AM370" s="75"/>
      <c r="AN370" s="68" t="str">
        <f t="shared" si="96"/>
        <v>도</v>
      </c>
      <c r="AO370" s="88"/>
      <c r="AP370" s="88"/>
      <c r="AQ370" s="88"/>
      <c r="AR370" s="85"/>
      <c r="AS370" s="75"/>
      <c r="AT370" s="76"/>
      <c r="AY370" s="75"/>
    </row>
    <row r="371" spans="1:51" s="35" customFormat="1" ht="19.5" customHeight="1">
      <c r="A371" s="92">
        <v>366</v>
      </c>
      <c r="B371" s="93" t="s">
        <v>756</v>
      </c>
      <c r="C371" s="93" t="s">
        <v>758</v>
      </c>
      <c r="D371" s="93" t="s">
        <v>759</v>
      </c>
      <c r="E371" s="93"/>
      <c r="F371" s="101"/>
      <c r="G371" s="101"/>
      <c r="H371" s="93" t="s">
        <v>576</v>
      </c>
      <c r="I371" s="93" t="s">
        <v>91</v>
      </c>
      <c r="J371" s="108">
        <v>1896</v>
      </c>
      <c r="K371" s="108">
        <v>108</v>
      </c>
      <c r="L371" s="93" t="s">
        <v>107</v>
      </c>
      <c r="M371" s="93" t="s">
        <v>736</v>
      </c>
      <c r="N371" s="93"/>
      <c r="O371" s="93"/>
      <c r="P371" s="93"/>
      <c r="Q371" s="93"/>
      <c r="R371" s="59" t="str">
        <f t="shared" si="90"/>
        <v>국유지</v>
      </c>
      <c r="S371" s="60" t="str">
        <f t="shared" si="86"/>
        <v>국유지도</v>
      </c>
      <c r="T371" s="61"/>
      <c r="U371" s="119">
        <f t="shared" si="98"/>
        <v>0</v>
      </c>
      <c r="V371" s="75" t="str">
        <f t="shared" ref="V371:V402" si="102">IF(J371&gt;=K371:K371,"ok","XXX")</f>
        <v>ok</v>
      </c>
      <c r="W371" s="61"/>
      <c r="AL371" s="35" t="s">
        <v>709</v>
      </c>
      <c r="AM371" s="75" t="str">
        <f t="shared" ref="AM371:AM412" si="103">E371&amp;F371&amp;$AM$2&amp;G371</f>
        <v>-</v>
      </c>
      <c r="AN371" s="68" t="str">
        <f t="shared" si="96"/>
        <v>도</v>
      </c>
      <c r="AO371" s="75">
        <v>1896</v>
      </c>
      <c r="AP371" s="35" t="s">
        <v>107</v>
      </c>
      <c r="AQ371" s="86" t="s">
        <v>98</v>
      </c>
      <c r="AR371" s="85">
        <f t="shared" ref="AR371:AR402" si="104">J371-K371</f>
        <v>1788</v>
      </c>
      <c r="AS371" s="75"/>
      <c r="AT371" s="86"/>
      <c r="AU371" s="86"/>
      <c r="AY371" s="75"/>
    </row>
    <row r="372" spans="1:51" s="35" customFormat="1" ht="19.5" customHeight="1">
      <c r="A372" s="92">
        <v>367</v>
      </c>
      <c r="B372" s="93" t="s">
        <v>756</v>
      </c>
      <c r="C372" s="93" t="s">
        <v>758</v>
      </c>
      <c r="D372" s="93" t="s">
        <v>759</v>
      </c>
      <c r="E372" s="93"/>
      <c r="F372" s="101"/>
      <c r="G372" s="101"/>
      <c r="H372" s="93" t="s">
        <v>762</v>
      </c>
      <c r="I372" s="93" t="s">
        <v>61</v>
      </c>
      <c r="J372" s="108">
        <v>2380</v>
      </c>
      <c r="K372" s="108">
        <v>12</v>
      </c>
      <c r="L372" s="93" t="s">
        <v>277</v>
      </c>
      <c r="M372" s="93" t="s">
        <v>278</v>
      </c>
      <c r="N372" s="93" t="s">
        <v>277</v>
      </c>
      <c r="O372" s="93" t="s">
        <v>278</v>
      </c>
      <c r="P372" s="93" t="s">
        <v>1133</v>
      </c>
      <c r="Q372" s="93"/>
      <c r="R372" s="59" t="str">
        <f t="shared" si="90"/>
        <v>사유지</v>
      </c>
      <c r="S372" s="60" t="str">
        <f t="shared" si="86"/>
        <v>사유지천</v>
      </c>
      <c r="T372" s="61">
        <f>W372</f>
        <v>56200</v>
      </c>
      <c r="U372" s="119">
        <f t="shared" si="98"/>
        <v>2023200</v>
      </c>
      <c r="V372" s="75" t="str">
        <f t="shared" si="102"/>
        <v>ok</v>
      </c>
      <c r="W372" s="61">
        <v>56200</v>
      </c>
      <c r="AL372" s="35" t="s">
        <v>709</v>
      </c>
      <c r="AM372" s="75" t="str">
        <f t="shared" si="103"/>
        <v>-</v>
      </c>
      <c r="AN372" s="68" t="str">
        <f t="shared" si="96"/>
        <v>천</v>
      </c>
      <c r="AO372" s="75">
        <v>2380</v>
      </c>
      <c r="AP372" s="75" t="s">
        <v>277</v>
      </c>
      <c r="AQ372" s="86" t="s">
        <v>278</v>
      </c>
      <c r="AR372" s="85">
        <f t="shared" si="104"/>
        <v>2368</v>
      </c>
      <c r="AS372" s="75"/>
      <c r="AT372" s="86"/>
      <c r="AU372" s="86"/>
      <c r="AY372" s="75"/>
    </row>
    <row r="373" spans="1:51" s="35" customFormat="1" ht="19.5" customHeight="1">
      <c r="A373" s="92">
        <v>368</v>
      </c>
      <c r="B373" s="93" t="s">
        <v>756</v>
      </c>
      <c r="C373" s="93" t="s">
        <v>757</v>
      </c>
      <c r="D373" s="93"/>
      <c r="E373" s="93"/>
      <c r="F373" s="101"/>
      <c r="G373" s="101"/>
      <c r="H373" s="93" t="s">
        <v>622</v>
      </c>
      <c r="I373" s="93" t="s">
        <v>58</v>
      </c>
      <c r="J373" s="108">
        <v>460</v>
      </c>
      <c r="K373" s="108">
        <v>11</v>
      </c>
      <c r="L373" s="93" t="s">
        <v>107</v>
      </c>
      <c r="M373" s="93" t="s">
        <v>736</v>
      </c>
      <c r="N373" s="95"/>
      <c r="O373" s="95"/>
      <c r="P373" s="95"/>
      <c r="Q373" s="95"/>
      <c r="R373" s="59" t="str">
        <f t="shared" si="90"/>
        <v>국유지</v>
      </c>
      <c r="S373" s="60" t="str">
        <f t="shared" si="86"/>
        <v>국유지도</v>
      </c>
      <c r="T373" s="61"/>
      <c r="U373" s="119">
        <f t="shared" si="98"/>
        <v>0</v>
      </c>
      <c r="V373" s="75" t="str">
        <f t="shared" si="102"/>
        <v>ok</v>
      </c>
      <c r="W373" s="61"/>
      <c r="AL373" s="75" t="s">
        <v>708</v>
      </c>
      <c r="AM373" s="75" t="str">
        <f t="shared" si="103"/>
        <v>-</v>
      </c>
      <c r="AN373" s="68" t="str">
        <f t="shared" si="96"/>
        <v>도</v>
      </c>
      <c r="AO373" s="88">
        <v>460</v>
      </c>
      <c r="AP373" s="88" t="s">
        <v>107</v>
      </c>
      <c r="AQ373" s="88" t="s">
        <v>98</v>
      </c>
      <c r="AR373" s="85">
        <f t="shared" si="104"/>
        <v>449</v>
      </c>
      <c r="AS373" s="75"/>
      <c r="AT373" s="76"/>
      <c r="AY373" s="75"/>
    </row>
    <row r="374" spans="1:51" s="35" customFormat="1" ht="19.5" customHeight="1">
      <c r="A374" s="92">
        <v>369</v>
      </c>
      <c r="B374" s="93" t="s">
        <v>756</v>
      </c>
      <c r="C374" s="93" t="s">
        <v>757</v>
      </c>
      <c r="D374" s="93"/>
      <c r="E374" s="93"/>
      <c r="F374" s="101"/>
      <c r="G374" s="101"/>
      <c r="H374" s="93" t="s">
        <v>675</v>
      </c>
      <c r="I374" s="93" t="s">
        <v>91</v>
      </c>
      <c r="J374" s="108">
        <v>409</v>
      </c>
      <c r="K374" s="108">
        <v>55</v>
      </c>
      <c r="L374" s="93" t="s">
        <v>107</v>
      </c>
      <c r="M374" s="93" t="s">
        <v>113</v>
      </c>
      <c r="N374" s="93" t="s">
        <v>107</v>
      </c>
      <c r="O374" s="93" t="s">
        <v>113</v>
      </c>
      <c r="P374" s="93"/>
      <c r="Q374" s="93" t="s">
        <v>1148</v>
      </c>
      <c r="R374" s="59" t="str">
        <f t="shared" si="90"/>
        <v>사유지</v>
      </c>
      <c r="S374" s="60" t="str">
        <f t="shared" si="86"/>
        <v>사유지도</v>
      </c>
      <c r="T374" s="61">
        <f>W374</f>
        <v>8250</v>
      </c>
      <c r="U374" s="119">
        <f t="shared" si="98"/>
        <v>1361250</v>
      </c>
      <c r="V374" s="75" t="str">
        <f t="shared" si="102"/>
        <v>ok</v>
      </c>
      <c r="W374" s="61">
        <v>8250</v>
      </c>
      <c r="AL374" s="75" t="s">
        <v>708</v>
      </c>
      <c r="AM374" s="75" t="str">
        <f t="shared" si="103"/>
        <v>-</v>
      </c>
      <c r="AN374" s="68" t="str">
        <f t="shared" si="96"/>
        <v>도</v>
      </c>
      <c r="AO374" s="75">
        <v>409</v>
      </c>
      <c r="AP374" s="35" t="s">
        <v>107</v>
      </c>
      <c r="AQ374" s="86" t="s">
        <v>113</v>
      </c>
      <c r="AR374" s="85">
        <f t="shared" si="104"/>
        <v>354</v>
      </c>
      <c r="AS374" s="75"/>
      <c r="AT374" s="86"/>
      <c r="AU374" s="86"/>
      <c r="AY374" s="75"/>
    </row>
    <row r="375" spans="1:51" s="35" customFormat="1" ht="19.5" customHeight="1">
      <c r="A375" s="92">
        <v>370</v>
      </c>
      <c r="B375" s="93" t="s">
        <v>756</v>
      </c>
      <c r="C375" s="93" t="s">
        <v>757</v>
      </c>
      <c r="D375" s="93"/>
      <c r="E375" s="93"/>
      <c r="F375" s="101"/>
      <c r="G375" s="101"/>
      <c r="H375" s="93" t="s">
        <v>674</v>
      </c>
      <c r="I375" s="93" t="s">
        <v>91</v>
      </c>
      <c r="J375" s="108">
        <v>224</v>
      </c>
      <c r="K375" s="108">
        <v>69</v>
      </c>
      <c r="L375" s="93" t="s">
        <v>107</v>
      </c>
      <c r="M375" s="93" t="s">
        <v>913</v>
      </c>
      <c r="N375" s="93"/>
      <c r="O375" s="93"/>
      <c r="P375" s="93"/>
      <c r="Q375" s="93"/>
      <c r="R375" s="59" t="s">
        <v>896</v>
      </c>
      <c r="S375" s="60" t="str">
        <f t="shared" si="86"/>
        <v>국유지도</v>
      </c>
      <c r="T375" s="61">
        <f>W375</f>
        <v>8250</v>
      </c>
      <c r="U375" s="119">
        <f t="shared" si="98"/>
        <v>1707750</v>
      </c>
      <c r="V375" s="75" t="str">
        <f t="shared" si="102"/>
        <v>ok</v>
      </c>
      <c r="W375" s="61">
        <v>8250</v>
      </c>
      <c r="AL375" s="75" t="s">
        <v>708</v>
      </c>
      <c r="AM375" s="75" t="str">
        <f t="shared" si="103"/>
        <v>-</v>
      </c>
      <c r="AN375" s="68" t="str">
        <f t="shared" si="96"/>
        <v>도</v>
      </c>
      <c r="AO375" s="75">
        <v>224</v>
      </c>
      <c r="AP375" s="35" t="s">
        <v>107</v>
      </c>
      <c r="AQ375" s="86" t="s">
        <v>103</v>
      </c>
      <c r="AR375" s="85">
        <f t="shared" si="104"/>
        <v>155</v>
      </c>
      <c r="AS375" s="75"/>
      <c r="AT375" s="86"/>
      <c r="AU375" s="86"/>
      <c r="AW375" s="63"/>
      <c r="AY375" s="75"/>
    </row>
    <row r="376" spans="1:51" s="35" customFormat="1" ht="19.5" customHeight="1">
      <c r="A376" s="92">
        <v>371</v>
      </c>
      <c r="B376" s="93" t="s">
        <v>756</v>
      </c>
      <c r="C376" s="93" t="s">
        <v>757</v>
      </c>
      <c r="D376" s="93"/>
      <c r="E376" s="93"/>
      <c r="F376" s="101"/>
      <c r="G376" s="101"/>
      <c r="H376" s="93" t="s">
        <v>623</v>
      </c>
      <c r="I376" s="93" t="s">
        <v>91</v>
      </c>
      <c r="J376" s="108">
        <v>262</v>
      </c>
      <c r="K376" s="108">
        <v>86</v>
      </c>
      <c r="L376" s="93" t="s">
        <v>107</v>
      </c>
      <c r="M376" s="93" t="s">
        <v>913</v>
      </c>
      <c r="N376" s="95"/>
      <c r="O376" s="95"/>
      <c r="P376" s="95"/>
      <c r="Q376" s="95"/>
      <c r="R376" s="59" t="s">
        <v>896</v>
      </c>
      <c r="S376" s="60" t="str">
        <f t="shared" si="86"/>
        <v>국유지도</v>
      </c>
      <c r="T376" s="61">
        <f>W376</f>
        <v>8250</v>
      </c>
      <c r="U376" s="119">
        <f t="shared" si="98"/>
        <v>2128500</v>
      </c>
      <c r="V376" s="75" t="str">
        <f t="shared" si="102"/>
        <v>ok</v>
      </c>
      <c r="W376" s="61">
        <v>8250</v>
      </c>
      <c r="AL376" s="75" t="s">
        <v>708</v>
      </c>
      <c r="AM376" s="75" t="str">
        <f t="shared" si="103"/>
        <v>-</v>
      </c>
      <c r="AN376" s="68" t="str">
        <f t="shared" si="96"/>
        <v>도</v>
      </c>
      <c r="AO376" s="88">
        <v>262</v>
      </c>
      <c r="AP376" s="88" t="s">
        <v>107</v>
      </c>
      <c r="AQ376" s="88" t="s">
        <v>103</v>
      </c>
      <c r="AR376" s="85">
        <f t="shared" si="104"/>
        <v>176</v>
      </c>
      <c r="AS376" s="75"/>
      <c r="AT376" s="76"/>
      <c r="AY376" s="75"/>
    </row>
    <row r="377" spans="1:51" s="35" customFormat="1" ht="19.5" customHeight="1">
      <c r="A377" s="92">
        <v>372</v>
      </c>
      <c r="B377" s="93" t="s">
        <v>756</v>
      </c>
      <c r="C377" s="93" t="s">
        <v>757</v>
      </c>
      <c r="D377" s="93"/>
      <c r="E377" s="93"/>
      <c r="F377" s="101"/>
      <c r="G377" s="101"/>
      <c r="H377" s="93" t="s">
        <v>624</v>
      </c>
      <c r="I377" s="93" t="s">
        <v>58</v>
      </c>
      <c r="J377" s="108">
        <v>88</v>
      </c>
      <c r="K377" s="108">
        <v>19</v>
      </c>
      <c r="L377" s="93" t="s">
        <v>107</v>
      </c>
      <c r="M377" s="93" t="s">
        <v>113</v>
      </c>
      <c r="N377" s="93" t="s">
        <v>107</v>
      </c>
      <c r="O377" s="93" t="s">
        <v>113</v>
      </c>
      <c r="P377" s="95"/>
      <c r="Q377" s="93" t="s">
        <v>1148</v>
      </c>
      <c r="R377" s="59" t="str">
        <f t="shared" ref="R377:R387" si="105">IF(LEFT(M377,1)="국", "국유지", "사유지")</f>
        <v>사유지</v>
      </c>
      <c r="S377" s="60" t="str">
        <f t="shared" si="86"/>
        <v>사유지도</v>
      </c>
      <c r="T377" s="61">
        <f>W377</f>
        <v>8250</v>
      </c>
      <c r="U377" s="119">
        <f t="shared" si="98"/>
        <v>470250</v>
      </c>
      <c r="V377" s="75" t="str">
        <f t="shared" si="102"/>
        <v>ok</v>
      </c>
      <c r="W377" s="61">
        <v>8250</v>
      </c>
      <c r="AL377" s="75" t="s">
        <v>708</v>
      </c>
      <c r="AM377" s="75" t="str">
        <f t="shared" si="103"/>
        <v>-</v>
      </c>
      <c r="AN377" s="68" t="str">
        <f t="shared" si="96"/>
        <v>도</v>
      </c>
      <c r="AO377" s="88">
        <v>88</v>
      </c>
      <c r="AP377" s="88" t="s">
        <v>107</v>
      </c>
      <c r="AQ377" s="88" t="s">
        <v>113</v>
      </c>
      <c r="AR377" s="85">
        <f t="shared" si="104"/>
        <v>69</v>
      </c>
      <c r="AS377" s="75"/>
      <c r="AT377" s="76"/>
      <c r="AY377" s="75"/>
    </row>
    <row r="378" spans="1:51" s="35" customFormat="1" ht="19.5" customHeight="1">
      <c r="A378" s="92">
        <v>373</v>
      </c>
      <c r="B378" s="93" t="s">
        <v>756</v>
      </c>
      <c r="C378" s="93" t="s">
        <v>757</v>
      </c>
      <c r="D378" s="93"/>
      <c r="E378" s="93"/>
      <c r="F378" s="101"/>
      <c r="G378" s="101"/>
      <c r="H378" s="93" t="s">
        <v>779</v>
      </c>
      <c r="I378" s="93" t="s">
        <v>57</v>
      </c>
      <c r="J378" s="108">
        <v>2539</v>
      </c>
      <c r="K378" s="108">
        <v>200</v>
      </c>
      <c r="L378" s="93" t="s">
        <v>107</v>
      </c>
      <c r="M378" s="93" t="s">
        <v>741</v>
      </c>
      <c r="N378" s="95"/>
      <c r="O378" s="95"/>
      <c r="P378" s="95"/>
      <c r="Q378" s="95"/>
      <c r="R378" s="59" t="str">
        <f t="shared" si="105"/>
        <v>국유지</v>
      </c>
      <c r="S378" s="60" t="str">
        <f t="shared" si="86"/>
        <v>국유지구</v>
      </c>
      <c r="T378" s="61"/>
      <c r="U378" s="119">
        <f t="shared" si="98"/>
        <v>0</v>
      </c>
      <c r="V378" s="75" t="str">
        <f t="shared" si="102"/>
        <v>ok</v>
      </c>
      <c r="W378" s="61"/>
      <c r="AL378" s="75" t="s">
        <v>708</v>
      </c>
      <c r="AM378" s="75" t="str">
        <f t="shared" si="103"/>
        <v>-</v>
      </c>
      <c r="AN378" s="68" t="str">
        <f t="shared" si="96"/>
        <v>구</v>
      </c>
      <c r="AO378" s="88">
        <v>2539</v>
      </c>
      <c r="AP378" s="88" t="s">
        <v>107</v>
      </c>
      <c r="AQ378" s="88" t="s">
        <v>102</v>
      </c>
      <c r="AR378" s="85">
        <f t="shared" si="104"/>
        <v>2339</v>
      </c>
      <c r="AS378" s="75"/>
      <c r="AT378" s="76"/>
      <c r="AY378" s="75"/>
    </row>
    <row r="379" spans="1:51" s="35" customFormat="1" ht="19.5" customHeight="1">
      <c r="A379" s="92">
        <v>374</v>
      </c>
      <c r="B379" s="93" t="s">
        <v>756</v>
      </c>
      <c r="C379" s="93" t="s">
        <v>757</v>
      </c>
      <c r="D379" s="93"/>
      <c r="E379" s="93"/>
      <c r="F379" s="101"/>
      <c r="G379" s="101"/>
      <c r="H379" s="93" t="s">
        <v>626</v>
      </c>
      <c r="I379" s="93" t="s">
        <v>61</v>
      </c>
      <c r="J379" s="108">
        <v>267</v>
      </c>
      <c r="K379" s="108">
        <v>267</v>
      </c>
      <c r="L379" s="93">
        <v>476</v>
      </c>
      <c r="M379" s="93" t="s">
        <v>114</v>
      </c>
      <c r="N379" s="95" t="s">
        <v>1134</v>
      </c>
      <c r="O379" s="95" t="s">
        <v>1135</v>
      </c>
      <c r="P379" s="95"/>
      <c r="Q379" s="95" t="s">
        <v>849</v>
      </c>
      <c r="R379" s="59" t="str">
        <f t="shared" si="105"/>
        <v>사유지</v>
      </c>
      <c r="S379" s="60" t="str">
        <f t="shared" si="86"/>
        <v>사유지천</v>
      </c>
      <c r="T379" s="61">
        <f t="shared" ref="T379:T382" si="106">W379</f>
        <v>43600</v>
      </c>
      <c r="U379" s="119">
        <f t="shared" si="98"/>
        <v>34923600</v>
      </c>
      <c r="V379" s="75" t="str">
        <f t="shared" si="102"/>
        <v>ok</v>
      </c>
      <c r="W379" s="61">
        <v>43600</v>
      </c>
      <c r="AL379" s="75" t="s">
        <v>708</v>
      </c>
      <c r="AM379" s="75" t="str">
        <f t="shared" si="103"/>
        <v>-</v>
      </c>
      <c r="AN379" s="68" t="str">
        <f t="shared" si="96"/>
        <v>천</v>
      </c>
      <c r="AO379" s="88">
        <v>267</v>
      </c>
      <c r="AP379" s="88">
        <v>476</v>
      </c>
      <c r="AQ379" s="88" t="s">
        <v>114</v>
      </c>
      <c r="AR379" s="85">
        <f t="shared" si="104"/>
        <v>0</v>
      </c>
      <c r="AS379" s="75"/>
      <c r="AT379" s="76"/>
      <c r="AY379" s="75"/>
    </row>
    <row r="380" spans="1:51" s="35" customFormat="1" ht="19.5" customHeight="1">
      <c r="A380" s="92">
        <v>375</v>
      </c>
      <c r="B380" s="93" t="s">
        <v>756</v>
      </c>
      <c r="C380" s="93" t="s">
        <v>757</v>
      </c>
      <c r="D380" s="93"/>
      <c r="E380" s="93"/>
      <c r="F380" s="101"/>
      <c r="G380" s="101"/>
      <c r="H380" s="93" t="s">
        <v>627</v>
      </c>
      <c r="I380" s="93" t="s">
        <v>61</v>
      </c>
      <c r="J380" s="108">
        <v>2744</v>
      </c>
      <c r="K380" s="108">
        <v>1126</v>
      </c>
      <c r="L380" s="93" t="s">
        <v>125</v>
      </c>
      <c r="M380" s="93" t="s">
        <v>115</v>
      </c>
      <c r="N380" s="93" t="s">
        <v>125</v>
      </c>
      <c r="O380" s="93" t="s">
        <v>115</v>
      </c>
      <c r="P380" s="95"/>
      <c r="Q380" s="93" t="s">
        <v>1148</v>
      </c>
      <c r="R380" s="59" t="str">
        <f t="shared" si="105"/>
        <v>사유지</v>
      </c>
      <c r="S380" s="60" t="str">
        <f t="shared" si="86"/>
        <v>사유지천</v>
      </c>
      <c r="T380" s="61">
        <f t="shared" si="106"/>
        <v>8910</v>
      </c>
      <c r="U380" s="119">
        <f t="shared" si="98"/>
        <v>30097980</v>
      </c>
      <c r="V380" s="75" t="str">
        <f t="shared" si="102"/>
        <v>ok</v>
      </c>
      <c r="W380" s="61">
        <v>8910</v>
      </c>
      <c r="AL380" s="75" t="s">
        <v>708</v>
      </c>
      <c r="AM380" s="75" t="str">
        <f t="shared" si="103"/>
        <v>-</v>
      </c>
      <c r="AN380" s="68" t="str">
        <f t="shared" si="96"/>
        <v>천</v>
      </c>
      <c r="AO380" s="88">
        <v>2744</v>
      </c>
      <c r="AP380" s="88" t="s">
        <v>125</v>
      </c>
      <c r="AQ380" s="88" t="s">
        <v>115</v>
      </c>
      <c r="AR380" s="85">
        <f t="shared" si="104"/>
        <v>1618</v>
      </c>
      <c r="AS380" s="75"/>
      <c r="AT380" s="76"/>
      <c r="AY380" s="75"/>
    </row>
    <row r="381" spans="1:51" s="35" customFormat="1" ht="19.5" customHeight="1">
      <c r="A381" s="92">
        <v>376</v>
      </c>
      <c r="B381" s="93" t="s">
        <v>756</v>
      </c>
      <c r="C381" s="93" t="s">
        <v>757</v>
      </c>
      <c r="D381" s="93"/>
      <c r="E381" s="93"/>
      <c r="F381" s="101"/>
      <c r="G381" s="101"/>
      <c r="H381" s="93" t="s">
        <v>628</v>
      </c>
      <c r="I381" s="93" t="s">
        <v>58</v>
      </c>
      <c r="J381" s="108">
        <v>33</v>
      </c>
      <c r="K381" s="108">
        <v>33</v>
      </c>
      <c r="L381" s="93" t="s">
        <v>125</v>
      </c>
      <c r="M381" s="93" t="s">
        <v>115</v>
      </c>
      <c r="N381" s="93" t="s">
        <v>125</v>
      </c>
      <c r="O381" s="93" t="s">
        <v>115</v>
      </c>
      <c r="P381" s="95"/>
      <c r="Q381" s="95" t="s">
        <v>1151</v>
      </c>
      <c r="R381" s="59" t="str">
        <f t="shared" si="105"/>
        <v>사유지</v>
      </c>
      <c r="S381" s="60" t="str">
        <f t="shared" si="86"/>
        <v>사유지도</v>
      </c>
      <c r="T381" s="61">
        <f t="shared" si="106"/>
        <v>8250</v>
      </c>
      <c r="U381" s="119">
        <f t="shared" si="98"/>
        <v>816750</v>
      </c>
      <c r="V381" s="75" t="str">
        <f t="shared" si="102"/>
        <v>ok</v>
      </c>
      <c r="W381" s="61">
        <v>8250</v>
      </c>
      <c r="AL381" s="75" t="s">
        <v>708</v>
      </c>
      <c r="AM381" s="75" t="str">
        <f t="shared" si="103"/>
        <v>-</v>
      </c>
      <c r="AN381" s="68" t="str">
        <f t="shared" ref="AN381:AN412" si="107">I381</f>
        <v>도</v>
      </c>
      <c r="AO381" s="88">
        <v>33</v>
      </c>
      <c r="AP381" s="88" t="s">
        <v>125</v>
      </c>
      <c r="AQ381" s="88" t="s">
        <v>115</v>
      </c>
      <c r="AR381" s="85">
        <f t="shared" si="104"/>
        <v>0</v>
      </c>
      <c r="AS381" s="75" t="s">
        <v>722</v>
      </c>
      <c r="AT381" s="76">
        <v>28.23</v>
      </c>
      <c r="AW381" s="35" t="s">
        <v>729</v>
      </c>
      <c r="AY381" s="75"/>
    </row>
    <row r="382" spans="1:51" s="35" customFormat="1" ht="19.5" customHeight="1">
      <c r="A382" s="92">
        <v>377</v>
      </c>
      <c r="B382" s="93" t="s">
        <v>756</v>
      </c>
      <c r="C382" s="93" t="s">
        <v>757</v>
      </c>
      <c r="D382" s="93"/>
      <c r="E382" s="93"/>
      <c r="F382" s="101"/>
      <c r="G382" s="101"/>
      <c r="H382" s="93" t="s">
        <v>629</v>
      </c>
      <c r="I382" s="93" t="s">
        <v>61</v>
      </c>
      <c r="J382" s="108">
        <v>209</v>
      </c>
      <c r="K382" s="108">
        <v>209</v>
      </c>
      <c r="L382" s="93">
        <v>476</v>
      </c>
      <c r="M382" s="93" t="s">
        <v>114</v>
      </c>
      <c r="N382" s="95" t="s">
        <v>1134</v>
      </c>
      <c r="O382" s="95" t="s">
        <v>1135</v>
      </c>
      <c r="P382" s="95"/>
      <c r="Q382" s="95" t="s">
        <v>849</v>
      </c>
      <c r="R382" s="59" t="str">
        <f t="shared" si="105"/>
        <v>사유지</v>
      </c>
      <c r="S382" s="60" t="str">
        <f t="shared" si="86"/>
        <v>사유지천</v>
      </c>
      <c r="T382" s="61">
        <f t="shared" si="106"/>
        <v>43600</v>
      </c>
      <c r="U382" s="119">
        <f t="shared" si="98"/>
        <v>27337200</v>
      </c>
      <c r="V382" s="75" t="str">
        <f t="shared" si="102"/>
        <v>ok</v>
      </c>
      <c r="W382" s="61">
        <v>43600</v>
      </c>
      <c r="AL382" s="75" t="s">
        <v>708</v>
      </c>
      <c r="AM382" s="75" t="str">
        <f t="shared" si="103"/>
        <v>-</v>
      </c>
      <c r="AN382" s="68" t="str">
        <f t="shared" si="107"/>
        <v>천</v>
      </c>
      <c r="AO382" s="88">
        <v>209</v>
      </c>
      <c r="AP382" s="88">
        <v>476</v>
      </c>
      <c r="AQ382" s="88" t="s">
        <v>114</v>
      </c>
      <c r="AR382" s="85">
        <f t="shared" si="104"/>
        <v>0</v>
      </c>
      <c r="AS382" s="75"/>
      <c r="AT382" s="76"/>
      <c r="AY382" s="75"/>
    </row>
    <row r="383" spans="1:51" s="35" customFormat="1" ht="19.5" customHeight="1">
      <c r="A383" s="92">
        <v>378</v>
      </c>
      <c r="B383" s="93" t="s">
        <v>756</v>
      </c>
      <c r="C383" s="93" t="s">
        <v>757</v>
      </c>
      <c r="D383" s="93"/>
      <c r="E383" s="93"/>
      <c r="F383" s="101"/>
      <c r="G383" s="101"/>
      <c r="H383" s="93" t="s">
        <v>630</v>
      </c>
      <c r="I383" s="93" t="s">
        <v>58</v>
      </c>
      <c r="J383" s="108">
        <v>2119</v>
      </c>
      <c r="K383" s="108">
        <v>1564</v>
      </c>
      <c r="L383" s="93" t="s">
        <v>107</v>
      </c>
      <c r="M383" s="93" t="s">
        <v>736</v>
      </c>
      <c r="N383" s="95"/>
      <c r="O383" s="95"/>
      <c r="P383" s="95"/>
      <c r="Q383" s="95"/>
      <c r="R383" s="59" t="str">
        <f t="shared" si="105"/>
        <v>국유지</v>
      </c>
      <c r="S383" s="60" t="str">
        <f t="shared" si="86"/>
        <v>국유지도</v>
      </c>
      <c r="T383" s="61"/>
      <c r="U383" s="119">
        <f t="shared" si="98"/>
        <v>0</v>
      </c>
      <c r="V383" s="75" t="str">
        <f t="shared" si="102"/>
        <v>ok</v>
      </c>
      <c r="W383" s="61"/>
      <c r="AL383" s="75" t="s">
        <v>708</v>
      </c>
      <c r="AM383" s="75" t="str">
        <f t="shared" si="103"/>
        <v>-</v>
      </c>
      <c r="AN383" s="68" t="str">
        <f t="shared" si="107"/>
        <v>도</v>
      </c>
      <c r="AO383" s="88">
        <v>2119</v>
      </c>
      <c r="AP383" s="88" t="s">
        <v>107</v>
      </c>
      <c r="AQ383" s="88" t="s">
        <v>98</v>
      </c>
      <c r="AR383" s="85">
        <f t="shared" si="104"/>
        <v>555</v>
      </c>
      <c r="AS383" s="75"/>
      <c r="AT383" s="76"/>
      <c r="AY383" s="75"/>
    </row>
    <row r="384" spans="1:51" s="35" customFormat="1" ht="19.5" customHeight="1">
      <c r="A384" s="92">
        <v>379</v>
      </c>
      <c r="B384" s="93" t="s">
        <v>756</v>
      </c>
      <c r="C384" s="93" t="s">
        <v>757</v>
      </c>
      <c r="D384" s="93"/>
      <c r="E384" s="93"/>
      <c r="F384" s="101"/>
      <c r="G384" s="101"/>
      <c r="H384" s="93" t="s">
        <v>631</v>
      </c>
      <c r="I384" s="93" t="s">
        <v>95</v>
      </c>
      <c r="J384" s="108">
        <v>3084</v>
      </c>
      <c r="K384" s="108">
        <v>233</v>
      </c>
      <c r="L384" s="93" t="s">
        <v>107</v>
      </c>
      <c r="M384" s="93" t="s">
        <v>743</v>
      </c>
      <c r="N384" s="95"/>
      <c r="O384" s="95"/>
      <c r="P384" s="95"/>
      <c r="Q384" s="95"/>
      <c r="R384" s="59" t="str">
        <f t="shared" si="105"/>
        <v>국유지</v>
      </c>
      <c r="S384" s="60" t="str">
        <f t="shared" si="86"/>
        <v>국유지도</v>
      </c>
      <c r="T384" s="61"/>
      <c r="U384" s="119">
        <f t="shared" si="98"/>
        <v>0</v>
      </c>
      <c r="V384" s="75" t="str">
        <f t="shared" si="102"/>
        <v>ok</v>
      </c>
      <c r="W384" s="61"/>
      <c r="AL384" s="75" t="s">
        <v>708</v>
      </c>
      <c r="AM384" s="75" t="str">
        <f t="shared" si="103"/>
        <v>-</v>
      </c>
      <c r="AN384" s="68" t="str">
        <f t="shared" si="107"/>
        <v>도</v>
      </c>
      <c r="AO384" s="88">
        <v>3084</v>
      </c>
      <c r="AP384" s="88" t="s">
        <v>107</v>
      </c>
      <c r="AQ384" s="88" t="s">
        <v>116</v>
      </c>
      <c r="AR384" s="85">
        <f t="shared" si="104"/>
        <v>2851</v>
      </c>
      <c r="AS384" s="75"/>
      <c r="AT384" s="76"/>
      <c r="AY384" s="75"/>
    </row>
    <row r="385" spans="1:247" s="35" customFormat="1" ht="19.5" customHeight="1">
      <c r="A385" s="92">
        <v>380</v>
      </c>
      <c r="B385" s="93" t="s">
        <v>756</v>
      </c>
      <c r="C385" s="93" t="s">
        <v>757</v>
      </c>
      <c r="D385" s="93"/>
      <c r="E385" s="93"/>
      <c r="F385" s="101"/>
      <c r="G385" s="101"/>
      <c r="H385" s="93" t="s">
        <v>632</v>
      </c>
      <c r="I385" s="93" t="s">
        <v>96</v>
      </c>
      <c r="J385" s="108">
        <v>4</v>
      </c>
      <c r="K385" s="108">
        <v>4</v>
      </c>
      <c r="L385" s="93" t="s">
        <v>107</v>
      </c>
      <c r="M385" s="93" t="s">
        <v>743</v>
      </c>
      <c r="N385" s="95"/>
      <c r="O385" s="95"/>
      <c r="P385" s="95"/>
      <c r="Q385" s="95" t="s">
        <v>849</v>
      </c>
      <c r="R385" s="59" t="str">
        <f t="shared" si="105"/>
        <v>국유지</v>
      </c>
      <c r="S385" s="60" t="str">
        <f t="shared" si="86"/>
        <v>국유지잡</v>
      </c>
      <c r="T385" s="61"/>
      <c r="U385" s="119">
        <f t="shared" si="98"/>
        <v>0</v>
      </c>
      <c r="V385" s="75" t="str">
        <f t="shared" si="102"/>
        <v>ok</v>
      </c>
      <c r="W385" s="61"/>
      <c r="AL385" s="75" t="s">
        <v>708</v>
      </c>
      <c r="AM385" s="75" t="str">
        <f t="shared" si="103"/>
        <v>-</v>
      </c>
      <c r="AN385" s="68" t="str">
        <f t="shared" si="107"/>
        <v>잡</v>
      </c>
      <c r="AO385" s="88">
        <v>4</v>
      </c>
      <c r="AP385" s="88" t="s">
        <v>107</v>
      </c>
      <c r="AQ385" s="88" t="s">
        <v>116</v>
      </c>
      <c r="AR385" s="85">
        <f t="shared" si="104"/>
        <v>0</v>
      </c>
      <c r="AS385" s="75"/>
      <c r="AT385" s="76"/>
      <c r="AW385" s="63"/>
      <c r="AY385" s="75"/>
    </row>
    <row r="386" spans="1:247" s="35" customFormat="1" ht="19.5" customHeight="1">
      <c r="A386" s="92">
        <v>381</v>
      </c>
      <c r="B386" s="93" t="s">
        <v>756</v>
      </c>
      <c r="C386" s="93" t="s">
        <v>757</v>
      </c>
      <c r="D386" s="93"/>
      <c r="E386" s="93"/>
      <c r="F386" s="101"/>
      <c r="G386" s="101"/>
      <c r="H386" s="93" t="s">
        <v>633</v>
      </c>
      <c r="I386" s="93" t="s">
        <v>95</v>
      </c>
      <c r="J386" s="108">
        <v>100</v>
      </c>
      <c r="K386" s="108">
        <v>100</v>
      </c>
      <c r="L386" s="93" t="s">
        <v>107</v>
      </c>
      <c r="M386" s="93" t="s">
        <v>736</v>
      </c>
      <c r="N386" s="95"/>
      <c r="O386" s="95"/>
      <c r="P386" s="95"/>
      <c r="Q386" s="95" t="s">
        <v>849</v>
      </c>
      <c r="R386" s="59" t="str">
        <f t="shared" si="105"/>
        <v>국유지</v>
      </c>
      <c r="S386" s="60" t="str">
        <f t="shared" si="86"/>
        <v>국유지도</v>
      </c>
      <c r="T386" s="61"/>
      <c r="U386" s="119">
        <f t="shared" ref="U386:U414" si="108">$U$4*K386*T386</f>
        <v>0</v>
      </c>
      <c r="V386" s="75" t="str">
        <f t="shared" si="102"/>
        <v>ok</v>
      </c>
      <c r="W386" s="61"/>
      <c r="AL386" s="75" t="s">
        <v>708</v>
      </c>
      <c r="AM386" s="75" t="str">
        <f t="shared" si="103"/>
        <v>-</v>
      </c>
      <c r="AN386" s="68" t="str">
        <f t="shared" si="107"/>
        <v>도</v>
      </c>
      <c r="AO386" s="88">
        <v>100</v>
      </c>
      <c r="AP386" s="88" t="s">
        <v>107</v>
      </c>
      <c r="AQ386" s="88" t="s">
        <v>98</v>
      </c>
      <c r="AR386" s="85">
        <f t="shared" si="104"/>
        <v>0</v>
      </c>
      <c r="AS386" s="75"/>
      <c r="AT386" s="76"/>
      <c r="AY386" s="75"/>
    </row>
    <row r="387" spans="1:247" s="35" customFormat="1" ht="19.5" customHeight="1">
      <c r="A387" s="92">
        <v>382</v>
      </c>
      <c r="B387" s="93" t="s">
        <v>756</v>
      </c>
      <c r="C387" s="93" t="s">
        <v>757</v>
      </c>
      <c r="D387" s="93"/>
      <c r="E387" s="93"/>
      <c r="F387" s="101"/>
      <c r="G387" s="101"/>
      <c r="H387" s="93" t="s">
        <v>836</v>
      </c>
      <c r="I387" s="93" t="s">
        <v>97</v>
      </c>
      <c r="J387" s="108">
        <v>1693</v>
      </c>
      <c r="K387" s="108">
        <v>122</v>
      </c>
      <c r="L387" s="93" t="s">
        <v>126</v>
      </c>
      <c r="M387" s="93" t="s">
        <v>117</v>
      </c>
      <c r="N387" s="93" t="s">
        <v>126</v>
      </c>
      <c r="O387" s="93" t="s">
        <v>117</v>
      </c>
      <c r="P387" s="95" t="s">
        <v>1113</v>
      </c>
      <c r="Q387" s="95"/>
      <c r="R387" s="59" t="str">
        <f t="shared" si="105"/>
        <v>사유지</v>
      </c>
      <c r="S387" s="60" t="str">
        <f t="shared" si="86"/>
        <v>사유지대</v>
      </c>
      <c r="T387" s="61">
        <f>W387</f>
        <v>85800</v>
      </c>
      <c r="U387" s="119">
        <f t="shared" si="108"/>
        <v>31402800</v>
      </c>
      <c r="V387" s="75" t="str">
        <f t="shared" si="102"/>
        <v>ok</v>
      </c>
      <c r="W387" s="61">
        <v>85800</v>
      </c>
      <c r="AL387" s="75" t="s">
        <v>708</v>
      </c>
      <c r="AM387" s="75" t="str">
        <f t="shared" si="103"/>
        <v>-</v>
      </c>
      <c r="AN387" s="68" t="str">
        <f t="shared" si="107"/>
        <v>대</v>
      </c>
      <c r="AO387" s="88">
        <v>1693</v>
      </c>
      <c r="AP387" s="88" t="s">
        <v>126</v>
      </c>
      <c r="AQ387" s="88" t="s">
        <v>117</v>
      </c>
      <c r="AR387" s="85">
        <f t="shared" si="104"/>
        <v>1571</v>
      </c>
      <c r="AS387" s="75"/>
      <c r="AT387" s="76"/>
      <c r="AY387" s="75"/>
    </row>
    <row r="388" spans="1:247" s="35" customFormat="1" ht="19.5" customHeight="1">
      <c r="A388" s="92">
        <v>383</v>
      </c>
      <c r="B388" s="93" t="s">
        <v>756</v>
      </c>
      <c r="C388" s="93" t="s">
        <v>757</v>
      </c>
      <c r="D388" s="93"/>
      <c r="E388" s="93"/>
      <c r="F388" s="101"/>
      <c r="G388" s="101"/>
      <c r="H388" s="93" t="s">
        <v>635</v>
      </c>
      <c r="I388" s="93" t="s">
        <v>58</v>
      </c>
      <c r="J388" s="108">
        <v>79</v>
      </c>
      <c r="K388" s="108">
        <v>79</v>
      </c>
      <c r="L388" s="93" t="s">
        <v>107</v>
      </c>
      <c r="M388" s="93" t="s">
        <v>913</v>
      </c>
      <c r="N388" s="95"/>
      <c r="O388" s="95"/>
      <c r="P388" s="95"/>
      <c r="Q388" s="95" t="s">
        <v>849</v>
      </c>
      <c r="R388" s="59" t="s">
        <v>896</v>
      </c>
      <c r="S388" s="60" t="str">
        <f t="shared" si="86"/>
        <v>국유지도</v>
      </c>
      <c r="T388" s="61">
        <f t="shared" ref="T388:T392" si="109">W388</f>
        <v>8250</v>
      </c>
      <c r="U388" s="119">
        <f t="shared" si="108"/>
        <v>1955250</v>
      </c>
      <c r="V388" s="75" t="str">
        <f t="shared" si="102"/>
        <v>ok</v>
      </c>
      <c r="W388" s="61">
        <v>8250</v>
      </c>
      <c r="AL388" s="75" t="s">
        <v>708</v>
      </c>
      <c r="AM388" s="75" t="str">
        <f t="shared" si="103"/>
        <v>-</v>
      </c>
      <c r="AN388" s="68" t="str">
        <f t="shared" si="107"/>
        <v>도</v>
      </c>
      <c r="AO388" s="88">
        <v>79</v>
      </c>
      <c r="AP388" s="88" t="s">
        <v>107</v>
      </c>
      <c r="AQ388" s="88" t="s">
        <v>103</v>
      </c>
      <c r="AR388" s="85">
        <f t="shared" si="104"/>
        <v>0</v>
      </c>
      <c r="AS388" s="75"/>
      <c r="AT388" s="76"/>
      <c r="AY388" s="75"/>
    </row>
    <row r="389" spans="1:247" s="35" customFormat="1" ht="19.5" customHeight="1">
      <c r="A389" s="92">
        <v>384</v>
      </c>
      <c r="B389" s="93" t="s">
        <v>756</v>
      </c>
      <c r="C389" s="93" t="s">
        <v>757</v>
      </c>
      <c r="D389" s="93"/>
      <c r="E389" s="93"/>
      <c r="F389" s="101"/>
      <c r="G389" s="101"/>
      <c r="H389" s="93" t="s">
        <v>636</v>
      </c>
      <c r="I389" s="93" t="s">
        <v>33</v>
      </c>
      <c r="J389" s="108">
        <v>76</v>
      </c>
      <c r="K389" s="108">
        <v>76</v>
      </c>
      <c r="L389" s="93" t="s">
        <v>107</v>
      </c>
      <c r="M389" s="93" t="s">
        <v>913</v>
      </c>
      <c r="N389" s="95"/>
      <c r="O389" s="95"/>
      <c r="P389" s="95"/>
      <c r="Q389" s="95" t="s">
        <v>849</v>
      </c>
      <c r="R389" s="59" t="s">
        <v>896</v>
      </c>
      <c r="S389" s="60" t="str">
        <f t="shared" si="86"/>
        <v>국유지전</v>
      </c>
      <c r="T389" s="61">
        <f t="shared" si="109"/>
        <v>8910</v>
      </c>
      <c r="U389" s="119">
        <f t="shared" si="108"/>
        <v>2031480</v>
      </c>
      <c r="V389" s="75" t="str">
        <f t="shared" si="102"/>
        <v>ok</v>
      </c>
      <c r="W389" s="61">
        <v>8910</v>
      </c>
      <c r="AL389" s="75" t="s">
        <v>708</v>
      </c>
      <c r="AM389" s="75" t="str">
        <f t="shared" si="103"/>
        <v>-</v>
      </c>
      <c r="AN389" s="68" t="str">
        <f t="shared" si="107"/>
        <v>전</v>
      </c>
      <c r="AO389" s="88">
        <v>76</v>
      </c>
      <c r="AP389" s="88" t="s">
        <v>107</v>
      </c>
      <c r="AQ389" s="88" t="s">
        <v>103</v>
      </c>
      <c r="AR389" s="85">
        <f t="shared" si="104"/>
        <v>0</v>
      </c>
      <c r="AS389" s="75" t="s">
        <v>722</v>
      </c>
      <c r="AT389" s="76">
        <v>65.819999999999993</v>
      </c>
      <c r="AW389" s="35" t="s">
        <v>729</v>
      </c>
      <c r="AY389" s="75"/>
    </row>
    <row r="390" spans="1:247" s="35" customFormat="1" ht="19.5" customHeight="1">
      <c r="A390" s="92">
        <v>385</v>
      </c>
      <c r="B390" s="93" t="s">
        <v>756</v>
      </c>
      <c r="C390" s="93" t="s">
        <v>757</v>
      </c>
      <c r="D390" s="93"/>
      <c r="E390" s="93"/>
      <c r="F390" s="101"/>
      <c r="G390" s="101"/>
      <c r="H390" s="93" t="s">
        <v>780</v>
      </c>
      <c r="I390" s="93" t="s">
        <v>61</v>
      </c>
      <c r="J390" s="108">
        <v>2026</v>
      </c>
      <c r="K390" s="108">
        <v>480</v>
      </c>
      <c r="L390" s="93" t="s">
        <v>107</v>
      </c>
      <c r="M390" s="93" t="s">
        <v>913</v>
      </c>
      <c r="N390" s="95"/>
      <c r="O390" s="95"/>
      <c r="P390" s="95"/>
      <c r="Q390" s="95"/>
      <c r="R390" s="59" t="s">
        <v>896</v>
      </c>
      <c r="S390" s="60" t="str">
        <f t="shared" ref="S390:S429" si="110">R390&amp;I390</f>
        <v>국유지천</v>
      </c>
      <c r="T390" s="61">
        <f t="shared" si="109"/>
        <v>8910</v>
      </c>
      <c r="U390" s="119">
        <f t="shared" si="108"/>
        <v>12830400</v>
      </c>
      <c r="V390" s="75" t="str">
        <f t="shared" si="102"/>
        <v>ok</v>
      </c>
      <c r="W390" s="61">
        <v>8910</v>
      </c>
      <c r="AL390" s="75" t="s">
        <v>708</v>
      </c>
      <c r="AM390" s="75" t="str">
        <f t="shared" si="103"/>
        <v>-</v>
      </c>
      <c r="AN390" s="68" t="str">
        <f t="shared" si="107"/>
        <v>천</v>
      </c>
      <c r="AO390" s="88">
        <v>2026</v>
      </c>
      <c r="AP390" s="88" t="s">
        <v>107</v>
      </c>
      <c r="AQ390" s="88" t="s">
        <v>103</v>
      </c>
      <c r="AR390" s="85">
        <f t="shared" si="104"/>
        <v>1546</v>
      </c>
      <c r="AS390" s="75"/>
      <c r="AT390" s="76"/>
      <c r="AY390" s="75"/>
    </row>
    <row r="391" spans="1:247" s="35" customFormat="1" ht="19.5" customHeight="1">
      <c r="A391" s="92">
        <v>386</v>
      </c>
      <c r="B391" s="93" t="s">
        <v>756</v>
      </c>
      <c r="C391" s="93" t="s">
        <v>757</v>
      </c>
      <c r="D391" s="93"/>
      <c r="E391" s="93"/>
      <c r="F391" s="101"/>
      <c r="G391" s="101"/>
      <c r="H391" s="93" t="s">
        <v>640</v>
      </c>
      <c r="I391" s="93" t="s">
        <v>95</v>
      </c>
      <c r="J391" s="108">
        <v>83</v>
      </c>
      <c r="K391" s="108">
        <v>28</v>
      </c>
      <c r="L391" s="93">
        <v>547</v>
      </c>
      <c r="M391" s="93" t="s">
        <v>118</v>
      </c>
      <c r="N391" s="95" t="s">
        <v>1136</v>
      </c>
      <c r="O391" s="95" t="s">
        <v>1137</v>
      </c>
      <c r="P391" s="95"/>
      <c r="Q391" s="95"/>
      <c r="R391" s="59" t="str">
        <f>IF(LEFT(M391,1)="국", "국유지", "사유지")</f>
        <v>사유지</v>
      </c>
      <c r="S391" s="60" t="str">
        <f t="shared" si="110"/>
        <v>사유지도</v>
      </c>
      <c r="T391" s="61">
        <f>W391</f>
        <v>8250</v>
      </c>
      <c r="U391" s="119">
        <f t="shared" si="108"/>
        <v>693000</v>
      </c>
      <c r="V391" s="75" t="str">
        <f t="shared" si="102"/>
        <v>ok</v>
      </c>
      <c r="W391" s="61">
        <v>8250</v>
      </c>
      <c r="AL391" s="75" t="s">
        <v>708</v>
      </c>
      <c r="AM391" s="75" t="str">
        <f t="shared" si="103"/>
        <v>-</v>
      </c>
      <c r="AN391" s="68" t="str">
        <f t="shared" si="107"/>
        <v>도</v>
      </c>
      <c r="AO391" s="88">
        <v>83</v>
      </c>
      <c r="AP391" s="88">
        <v>547</v>
      </c>
      <c r="AQ391" s="88" t="s">
        <v>118</v>
      </c>
      <c r="AR391" s="85">
        <f t="shared" si="104"/>
        <v>55</v>
      </c>
      <c r="AS391" s="75"/>
      <c r="AT391" s="76"/>
      <c r="AY391" s="75"/>
    </row>
    <row r="392" spans="1:247" s="35" customFormat="1" ht="19.5" customHeight="1">
      <c r="A392" s="92">
        <v>387</v>
      </c>
      <c r="B392" s="93" t="s">
        <v>756</v>
      </c>
      <c r="C392" s="93" t="s">
        <v>757</v>
      </c>
      <c r="D392" s="93"/>
      <c r="E392" s="93"/>
      <c r="F392" s="101"/>
      <c r="G392" s="101"/>
      <c r="H392" s="93" t="s">
        <v>638</v>
      </c>
      <c r="I392" s="93" t="s">
        <v>58</v>
      </c>
      <c r="J392" s="108">
        <v>43</v>
      </c>
      <c r="K392" s="108">
        <v>43</v>
      </c>
      <c r="L392" s="93" t="s">
        <v>107</v>
      </c>
      <c r="M392" s="93" t="s">
        <v>913</v>
      </c>
      <c r="N392" s="95"/>
      <c r="O392" s="95"/>
      <c r="P392" s="95"/>
      <c r="Q392" s="95" t="s">
        <v>849</v>
      </c>
      <c r="R392" s="59" t="s">
        <v>896</v>
      </c>
      <c r="S392" s="60" t="str">
        <f t="shared" si="110"/>
        <v>국유지도</v>
      </c>
      <c r="T392" s="61">
        <f t="shared" si="109"/>
        <v>8250</v>
      </c>
      <c r="U392" s="119">
        <f t="shared" si="108"/>
        <v>1064250</v>
      </c>
      <c r="V392" s="75" t="str">
        <f t="shared" si="102"/>
        <v>ok</v>
      </c>
      <c r="W392" s="61">
        <v>8250</v>
      </c>
      <c r="AL392" s="75" t="s">
        <v>708</v>
      </c>
      <c r="AM392" s="75" t="str">
        <f t="shared" si="103"/>
        <v>-</v>
      </c>
      <c r="AN392" s="68" t="str">
        <f t="shared" si="107"/>
        <v>도</v>
      </c>
      <c r="AO392" s="88">
        <v>43</v>
      </c>
      <c r="AP392" s="88" t="s">
        <v>107</v>
      </c>
      <c r="AQ392" s="88" t="s">
        <v>103</v>
      </c>
      <c r="AR392" s="85">
        <f t="shared" si="104"/>
        <v>0</v>
      </c>
      <c r="AS392" s="75" t="s">
        <v>712</v>
      </c>
      <c r="AT392" s="76">
        <v>40.840000000000003</v>
      </c>
      <c r="AW392" s="35" t="s">
        <v>729</v>
      </c>
      <c r="AY392" s="75"/>
    </row>
    <row r="393" spans="1:247" s="35" customFormat="1" ht="19.5" customHeight="1">
      <c r="A393" s="92">
        <v>388</v>
      </c>
      <c r="B393" s="93" t="s">
        <v>756</v>
      </c>
      <c r="C393" s="93" t="s">
        <v>757</v>
      </c>
      <c r="D393" s="93"/>
      <c r="E393" s="93"/>
      <c r="F393" s="101"/>
      <c r="G393" s="101"/>
      <c r="H393" s="93" t="s">
        <v>641</v>
      </c>
      <c r="I393" s="93" t="s">
        <v>95</v>
      </c>
      <c r="J393" s="108">
        <v>145</v>
      </c>
      <c r="K393" s="108">
        <v>77</v>
      </c>
      <c r="L393" s="93" t="s">
        <v>107</v>
      </c>
      <c r="M393" s="93" t="s">
        <v>736</v>
      </c>
      <c r="N393" s="95"/>
      <c r="O393" s="95"/>
      <c r="P393" s="95"/>
      <c r="Q393" s="95"/>
      <c r="R393" s="59" t="str">
        <f>IF(LEFT(M393,1)="국", "국유지", "사유지")</f>
        <v>국유지</v>
      </c>
      <c r="S393" s="60" t="str">
        <f t="shared" si="110"/>
        <v>국유지도</v>
      </c>
      <c r="T393" s="61"/>
      <c r="U393" s="119">
        <f t="shared" si="108"/>
        <v>0</v>
      </c>
      <c r="V393" s="75" t="str">
        <f t="shared" si="102"/>
        <v>ok</v>
      </c>
      <c r="W393" s="61"/>
      <c r="AL393" s="75" t="s">
        <v>708</v>
      </c>
      <c r="AM393" s="75" t="str">
        <f t="shared" si="103"/>
        <v>-</v>
      </c>
      <c r="AN393" s="68" t="str">
        <f t="shared" si="107"/>
        <v>도</v>
      </c>
      <c r="AO393" s="88">
        <v>145</v>
      </c>
      <c r="AP393" s="88" t="s">
        <v>107</v>
      </c>
      <c r="AQ393" s="88" t="s">
        <v>98</v>
      </c>
      <c r="AR393" s="85">
        <f t="shared" si="104"/>
        <v>68</v>
      </c>
      <c r="AS393" s="75"/>
      <c r="AT393" s="76"/>
      <c r="AY393" s="75"/>
    </row>
    <row r="394" spans="1:247" ht="19.5" customHeight="1">
      <c r="A394" s="92">
        <v>389</v>
      </c>
      <c r="B394" s="93" t="s">
        <v>756</v>
      </c>
      <c r="C394" s="93" t="s">
        <v>757</v>
      </c>
      <c r="D394" s="93"/>
      <c r="E394" s="93"/>
      <c r="F394" s="101"/>
      <c r="G394" s="101"/>
      <c r="H394" s="93" t="s">
        <v>639</v>
      </c>
      <c r="I394" s="93" t="s">
        <v>29</v>
      </c>
      <c r="J394" s="108">
        <v>265</v>
      </c>
      <c r="K394" s="108">
        <v>265</v>
      </c>
      <c r="L394" s="93" t="s">
        <v>107</v>
      </c>
      <c r="M394" s="93" t="s">
        <v>913</v>
      </c>
      <c r="N394" s="95"/>
      <c r="O394" s="95"/>
      <c r="P394" s="95"/>
      <c r="Q394" s="95" t="s">
        <v>849</v>
      </c>
      <c r="R394" s="59" t="s">
        <v>896</v>
      </c>
      <c r="S394" s="60" t="str">
        <f t="shared" si="110"/>
        <v>국유지답</v>
      </c>
      <c r="T394" s="61">
        <f>W394</f>
        <v>43600</v>
      </c>
      <c r="U394" s="119">
        <f t="shared" si="108"/>
        <v>34662000</v>
      </c>
      <c r="V394" s="75" t="str">
        <f t="shared" si="102"/>
        <v>ok</v>
      </c>
      <c r="W394" s="61">
        <v>43600</v>
      </c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75" t="s">
        <v>708</v>
      </c>
      <c r="AM394" s="75" t="str">
        <f t="shared" si="103"/>
        <v>-</v>
      </c>
      <c r="AN394" s="68" t="str">
        <f t="shared" si="107"/>
        <v>답</v>
      </c>
      <c r="AO394" s="88">
        <v>265</v>
      </c>
      <c r="AP394" s="88" t="s">
        <v>107</v>
      </c>
      <c r="AQ394" s="88" t="s">
        <v>103</v>
      </c>
      <c r="AR394" s="85">
        <f t="shared" si="104"/>
        <v>0</v>
      </c>
      <c r="AS394" s="75"/>
      <c r="AT394" s="76"/>
      <c r="AU394" s="35"/>
      <c r="AV394" s="35"/>
      <c r="AW394" s="35"/>
      <c r="AX394" s="35"/>
      <c r="AY394" s="7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  <c r="BX394" s="35"/>
      <c r="BY394" s="35"/>
      <c r="BZ394" s="35"/>
      <c r="CA394" s="35"/>
      <c r="CB394" s="35"/>
      <c r="CC394" s="35"/>
      <c r="CD394" s="35"/>
      <c r="CE394" s="35"/>
      <c r="CF394" s="35"/>
      <c r="CG394" s="35"/>
      <c r="CH394" s="35"/>
      <c r="CI394" s="35"/>
      <c r="CJ394" s="35"/>
      <c r="CK394" s="35"/>
      <c r="CL394" s="35"/>
      <c r="CM394" s="35"/>
      <c r="CN394" s="35"/>
      <c r="CO394" s="35"/>
      <c r="CP394" s="35"/>
      <c r="CQ394" s="35"/>
      <c r="CR394" s="35"/>
      <c r="CS394" s="35"/>
      <c r="CT394" s="35"/>
      <c r="CU394" s="35"/>
      <c r="CV394" s="35"/>
      <c r="CW394" s="35"/>
      <c r="CX394" s="35"/>
      <c r="CY394" s="35"/>
      <c r="CZ394" s="35"/>
      <c r="DA394" s="35"/>
      <c r="DB394" s="35"/>
      <c r="DC394" s="35"/>
      <c r="DD394" s="35"/>
      <c r="DE394" s="35"/>
      <c r="DF394" s="35"/>
      <c r="DG394" s="35"/>
      <c r="DH394" s="35"/>
      <c r="DI394" s="35"/>
      <c r="DJ394" s="35"/>
      <c r="DK394" s="35"/>
      <c r="DL394" s="35"/>
      <c r="DM394" s="35"/>
      <c r="DN394" s="35"/>
      <c r="DO394" s="35"/>
      <c r="DP394" s="35"/>
      <c r="DQ394" s="35"/>
      <c r="DR394" s="35"/>
      <c r="DS394" s="35"/>
      <c r="DT394" s="35"/>
      <c r="DU394" s="35"/>
      <c r="DV394" s="35"/>
      <c r="DW394" s="35"/>
      <c r="DX394" s="35"/>
      <c r="DY394" s="35"/>
      <c r="DZ394" s="35"/>
      <c r="EA394" s="35"/>
      <c r="EB394" s="35"/>
      <c r="EC394" s="35"/>
      <c r="ED394" s="35"/>
      <c r="EE394" s="35"/>
      <c r="EF394" s="35"/>
      <c r="EG394" s="35"/>
      <c r="EH394" s="35"/>
      <c r="EI394" s="35"/>
      <c r="EJ394" s="35"/>
      <c r="EK394" s="35"/>
      <c r="EL394" s="35"/>
      <c r="EM394" s="35"/>
      <c r="EN394" s="35"/>
      <c r="EO394" s="35"/>
      <c r="EP394" s="35"/>
      <c r="EQ394" s="35"/>
      <c r="ER394" s="35"/>
      <c r="ES394" s="35"/>
      <c r="ET394" s="35"/>
      <c r="EU394" s="35"/>
      <c r="EV394" s="35"/>
      <c r="EW394" s="35"/>
      <c r="EX394" s="35"/>
      <c r="EY394" s="35"/>
      <c r="EZ394" s="35"/>
      <c r="FA394" s="35"/>
      <c r="FB394" s="35"/>
      <c r="FC394" s="35"/>
      <c r="FD394" s="35"/>
      <c r="FE394" s="35"/>
      <c r="FF394" s="35"/>
      <c r="FG394" s="35"/>
      <c r="FH394" s="35"/>
      <c r="FI394" s="35"/>
      <c r="FJ394" s="35"/>
      <c r="FK394" s="35"/>
      <c r="FL394" s="35"/>
      <c r="FM394" s="35"/>
      <c r="FN394" s="35"/>
      <c r="FO394" s="35"/>
      <c r="FP394" s="35"/>
      <c r="FQ394" s="35"/>
      <c r="FR394" s="35"/>
      <c r="FS394" s="35"/>
      <c r="FT394" s="35"/>
      <c r="FU394" s="35"/>
      <c r="FV394" s="35"/>
      <c r="FW394" s="35"/>
      <c r="FX394" s="35"/>
      <c r="FY394" s="35"/>
      <c r="FZ394" s="35"/>
      <c r="GA394" s="35"/>
      <c r="GB394" s="35"/>
      <c r="GC394" s="35"/>
      <c r="GD394" s="35"/>
      <c r="GE394" s="35"/>
      <c r="GF394" s="35"/>
      <c r="GG394" s="35"/>
      <c r="GH394" s="35"/>
      <c r="GI394" s="35"/>
      <c r="GJ394" s="35"/>
      <c r="GK394" s="35"/>
      <c r="GL394" s="35"/>
      <c r="GM394" s="35"/>
      <c r="GN394" s="35"/>
      <c r="GO394" s="35"/>
      <c r="GP394" s="35"/>
      <c r="GQ394" s="35"/>
      <c r="GR394" s="35"/>
      <c r="GS394" s="35"/>
      <c r="GT394" s="35"/>
      <c r="GU394" s="35"/>
      <c r="GV394" s="35"/>
      <c r="GW394" s="35"/>
      <c r="GX394" s="35"/>
      <c r="GY394" s="35"/>
      <c r="GZ394" s="35"/>
      <c r="HA394" s="35"/>
      <c r="HB394" s="35"/>
      <c r="HC394" s="35"/>
      <c r="HD394" s="35"/>
      <c r="HE394" s="35"/>
      <c r="HF394" s="35"/>
      <c r="HG394" s="35"/>
      <c r="HH394" s="35"/>
      <c r="HI394" s="35"/>
      <c r="HJ394" s="35"/>
      <c r="HK394" s="35"/>
      <c r="HL394" s="35"/>
      <c r="HM394" s="35"/>
      <c r="HN394" s="35"/>
      <c r="HO394" s="35"/>
      <c r="HP394" s="35"/>
      <c r="HQ394" s="35"/>
      <c r="HR394" s="35"/>
      <c r="HS394" s="35"/>
      <c r="HT394" s="35"/>
      <c r="HU394" s="35"/>
      <c r="HV394" s="35"/>
      <c r="HW394" s="35"/>
      <c r="HX394" s="35"/>
      <c r="HY394" s="35"/>
      <c r="HZ394" s="35"/>
      <c r="IA394" s="35"/>
      <c r="IB394" s="35"/>
      <c r="IC394" s="35"/>
      <c r="ID394" s="35"/>
      <c r="IE394" s="35"/>
      <c r="IF394" s="35"/>
      <c r="IG394" s="35"/>
      <c r="IH394" s="35"/>
      <c r="II394" s="35"/>
      <c r="IJ394" s="35"/>
      <c r="IK394" s="35"/>
      <c r="IL394" s="35"/>
      <c r="IM394" s="35"/>
    </row>
    <row r="395" spans="1:247" s="63" customFormat="1" ht="19.5" customHeight="1">
      <c r="A395" s="92">
        <v>390</v>
      </c>
      <c r="B395" s="93" t="s">
        <v>756</v>
      </c>
      <c r="C395" s="93" t="s">
        <v>757</v>
      </c>
      <c r="D395" s="93"/>
      <c r="E395" s="93"/>
      <c r="F395" s="101"/>
      <c r="G395" s="101"/>
      <c r="H395" s="93" t="s">
        <v>642</v>
      </c>
      <c r="I395" s="93" t="s">
        <v>58</v>
      </c>
      <c r="J395" s="108">
        <v>7</v>
      </c>
      <c r="K395" s="108">
        <v>7</v>
      </c>
      <c r="L395" s="93">
        <v>395</v>
      </c>
      <c r="M395" s="93" t="s">
        <v>119</v>
      </c>
      <c r="N395" s="93">
        <v>395</v>
      </c>
      <c r="O395" s="93" t="s">
        <v>119</v>
      </c>
      <c r="P395" s="95"/>
      <c r="Q395" s="95" t="s">
        <v>1151</v>
      </c>
      <c r="R395" s="59" t="str">
        <f>IF(LEFT(M395,1)="국", "국유지", "사유지")</f>
        <v>사유지</v>
      </c>
      <c r="S395" s="60" t="str">
        <f t="shared" si="110"/>
        <v>사유지도</v>
      </c>
      <c r="T395" s="61">
        <f t="shared" ref="T395:T396" si="111">W395</f>
        <v>8250</v>
      </c>
      <c r="U395" s="119">
        <f t="shared" si="108"/>
        <v>173250</v>
      </c>
      <c r="V395" s="75" t="str">
        <f t="shared" si="102"/>
        <v>ok</v>
      </c>
      <c r="W395" s="61">
        <v>8250</v>
      </c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75" t="s">
        <v>708</v>
      </c>
      <c r="AM395" s="75" t="str">
        <f t="shared" si="103"/>
        <v>-</v>
      </c>
      <c r="AN395" s="68" t="str">
        <f t="shared" si="107"/>
        <v>도</v>
      </c>
      <c r="AO395" s="88">
        <v>7</v>
      </c>
      <c r="AP395" s="88">
        <v>395</v>
      </c>
      <c r="AQ395" s="88" t="s">
        <v>119</v>
      </c>
      <c r="AR395" s="85">
        <f t="shared" si="104"/>
        <v>0</v>
      </c>
      <c r="AS395" s="75"/>
      <c r="AT395" s="76"/>
      <c r="AU395" s="35"/>
      <c r="AV395" s="35"/>
      <c r="AW395" s="35"/>
      <c r="AX395" s="35"/>
      <c r="AY395" s="7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  <c r="BX395" s="35"/>
      <c r="BY395" s="35"/>
      <c r="BZ395" s="35"/>
      <c r="CA395" s="35"/>
      <c r="CB395" s="35"/>
      <c r="CC395" s="35"/>
      <c r="CD395" s="35"/>
      <c r="CE395" s="35"/>
      <c r="CF395" s="35"/>
      <c r="CG395" s="35"/>
      <c r="CH395" s="35"/>
      <c r="CI395" s="35"/>
      <c r="CJ395" s="35"/>
      <c r="CK395" s="35"/>
      <c r="CL395" s="35"/>
      <c r="CM395" s="35"/>
      <c r="CN395" s="35"/>
      <c r="CO395" s="35"/>
      <c r="CP395" s="35"/>
      <c r="CQ395" s="35"/>
      <c r="CR395" s="35"/>
      <c r="CS395" s="35"/>
      <c r="CT395" s="35"/>
      <c r="CU395" s="35"/>
      <c r="CV395" s="35"/>
      <c r="CW395" s="35"/>
      <c r="CX395" s="35"/>
      <c r="CY395" s="35"/>
      <c r="CZ395" s="35"/>
      <c r="DA395" s="35"/>
      <c r="DB395" s="35"/>
      <c r="DC395" s="35"/>
      <c r="DD395" s="35"/>
      <c r="DE395" s="35"/>
      <c r="DF395" s="35"/>
      <c r="DG395" s="35"/>
      <c r="DH395" s="35"/>
      <c r="DI395" s="35"/>
      <c r="DJ395" s="35"/>
      <c r="DK395" s="35"/>
      <c r="DL395" s="35"/>
      <c r="DM395" s="35"/>
      <c r="DN395" s="35"/>
      <c r="DO395" s="35"/>
      <c r="DP395" s="35"/>
      <c r="DQ395" s="35"/>
      <c r="DR395" s="35"/>
      <c r="DS395" s="35"/>
      <c r="DT395" s="35"/>
      <c r="DU395" s="35"/>
      <c r="DV395" s="35"/>
      <c r="DW395" s="35"/>
      <c r="DX395" s="35"/>
      <c r="DY395" s="35"/>
      <c r="DZ395" s="35"/>
      <c r="EA395" s="35"/>
      <c r="EB395" s="35"/>
      <c r="EC395" s="35"/>
      <c r="ED395" s="35"/>
      <c r="EE395" s="35"/>
      <c r="EF395" s="35"/>
      <c r="EG395" s="35"/>
      <c r="EH395" s="35"/>
      <c r="EI395" s="35"/>
      <c r="EJ395" s="35"/>
      <c r="EK395" s="35"/>
      <c r="EL395" s="35"/>
      <c r="EM395" s="35"/>
      <c r="EN395" s="35"/>
      <c r="EO395" s="35"/>
      <c r="EP395" s="35"/>
      <c r="EQ395" s="35"/>
      <c r="ER395" s="35"/>
      <c r="ES395" s="35"/>
      <c r="ET395" s="35"/>
      <c r="EU395" s="35"/>
      <c r="EV395" s="35"/>
      <c r="EW395" s="35"/>
      <c r="EX395" s="35"/>
      <c r="EY395" s="35"/>
      <c r="EZ395" s="35"/>
      <c r="FA395" s="35"/>
      <c r="FB395" s="35"/>
      <c r="FC395" s="35"/>
      <c r="FD395" s="35"/>
      <c r="FE395" s="35"/>
      <c r="FF395" s="35"/>
      <c r="FG395" s="35"/>
      <c r="FH395" s="35"/>
      <c r="FI395" s="35"/>
      <c r="FJ395" s="35"/>
      <c r="FK395" s="35"/>
      <c r="FL395" s="35"/>
      <c r="FM395" s="35"/>
      <c r="FN395" s="35"/>
      <c r="FO395" s="35"/>
      <c r="FP395" s="35"/>
      <c r="FQ395" s="35"/>
      <c r="FR395" s="35"/>
      <c r="FS395" s="35"/>
      <c r="FT395" s="35"/>
      <c r="FU395" s="35"/>
      <c r="FV395" s="35"/>
      <c r="FW395" s="35"/>
      <c r="FX395" s="35"/>
      <c r="FY395" s="35"/>
      <c r="FZ395" s="35"/>
      <c r="GA395" s="35"/>
      <c r="GB395" s="35"/>
      <c r="GC395" s="35"/>
      <c r="GD395" s="35"/>
      <c r="GE395" s="35"/>
      <c r="GF395" s="35"/>
      <c r="GG395" s="35"/>
      <c r="GH395" s="35"/>
      <c r="GI395" s="35"/>
      <c r="GJ395" s="35"/>
      <c r="GK395" s="35"/>
      <c r="GL395" s="35"/>
      <c r="GM395" s="35"/>
      <c r="GN395" s="35"/>
      <c r="GO395" s="35"/>
      <c r="GP395" s="35"/>
      <c r="GQ395" s="35"/>
      <c r="GR395" s="35"/>
      <c r="GS395" s="35"/>
      <c r="GT395" s="35"/>
      <c r="GU395" s="35"/>
      <c r="GV395" s="35"/>
      <c r="GW395" s="35"/>
      <c r="GX395" s="35"/>
      <c r="GY395" s="35"/>
      <c r="GZ395" s="35"/>
      <c r="HA395" s="35"/>
      <c r="HB395" s="35"/>
      <c r="HC395" s="35"/>
      <c r="HD395" s="35"/>
      <c r="HE395" s="35"/>
      <c r="HF395" s="35"/>
      <c r="HG395" s="35"/>
      <c r="HH395" s="35"/>
      <c r="HI395" s="35"/>
      <c r="HJ395" s="35"/>
      <c r="HK395" s="35"/>
      <c r="HL395" s="35"/>
      <c r="HM395" s="35"/>
      <c r="HN395" s="35"/>
      <c r="HO395" s="35"/>
      <c r="HP395" s="35"/>
      <c r="HQ395" s="35"/>
      <c r="HR395" s="35"/>
      <c r="HS395" s="35"/>
      <c r="HT395" s="35"/>
      <c r="HU395" s="35"/>
      <c r="HV395" s="35"/>
      <c r="HW395" s="35"/>
      <c r="HX395" s="35"/>
      <c r="HY395" s="35"/>
      <c r="HZ395" s="35"/>
      <c r="IA395" s="35"/>
      <c r="IB395" s="35"/>
      <c r="IC395" s="35"/>
      <c r="ID395" s="35"/>
      <c r="IE395" s="35"/>
      <c r="IF395" s="35"/>
      <c r="IG395" s="35"/>
      <c r="IH395" s="35"/>
      <c r="II395" s="35"/>
      <c r="IJ395" s="35"/>
      <c r="IK395" s="35"/>
      <c r="IL395" s="35"/>
      <c r="IM395" s="35"/>
    </row>
    <row r="396" spans="1:247" s="63" customFormat="1" ht="19.5" customHeight="1">
      <c r="A396" s="92">
        <v>391</v>
      </c>
      <c r="B396" s="93" t="s">
        <v>756</v>
      </c>
      <c r="C396" s="93" t="s">
        <v>757</v>
      </c>
      <c r="D396" s="93"/>
      <c r="E396" s="93"/>
      <c r="F396" s="101"/>
      <c r="G396" s="101"/>
      <c r="H396" s="93" t="s">
        <v>643</v>
      </c>
      <c r="I396" s="93" t="s">
        <v>58</v>
      </c>
      <c r="J396" s="108">
        <v>17</v>
      </c>
      <c r="K396" s="108">
        <v>12</v>
      </c>
      <c r="L396" s="93">
        <v>366</v>
      </c>
      <c r="M396" s="93" t="s">
        <v>120</v>
      </c>
      <c r="N396" s="95" t="s">
        <v>1138</v>
      </c>
      <c r="O396" s="95" t="s">
        <v>1139</v>
      </c>
      <c r="P396" s="95"/>
      <c r="Q396" s="95"/>
      <c r="R396" s="59" t="str">
        <f>IF(LEFT(M396,1)="국", "국유지", "사유지")</f>
        <v>사유지</v>
      </c>
      <c r="S396" s="60" t="str">
        <f t="shared" si="110"/>
        <v>사유지도</v>
      </c>
      <c r="T396" s="61">
        <f t="shared" si="111"/>
        <v>8250</v>
      </c>
      <c r="U396" s="119">
        <f t="shared" si="108"/>
        <v>297000</v>
      </c>
      <c r="V396" s="75" t="str">
        <f t="shared" si="102"/>
        <v>ok</v>
      </c>
      <c r="W396" s="61">
        <v>8250</v>
      </c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75" t="s">
        <v>708</v>
      </c>
      <c r="AM396" s="75" t="str">
        <f t="shared" si="103"/>
        <v>-</v>
      </c>
      <c r="AN396" s="68" t="str">
        <f t="shared" si="107"/>
        <v>도</v>
      </c>
      <c r="AO396" s="88">
        <v>17</v>
      </c>
      <c r="AP396" s="88">
        <v>366</v>
      </c>
      <c r="AQ396" s="88" t="s">
        <v>120</v>
      </c>
      <c r="AR396" s="85">
        <f t="shared" si="104"/>
        <v>5</v>
      </c>
      <c r="AS396" s="75" t="s">
        <v>722</v>
      </c>
      <c r="AT396" s="76">
        <v>13.28</v>
      </c>
      <c r="AU396" s="35"/>
      <c r="AV396" s="35"/>
      <c r="AW396" s="35" t="s">
        <v>729</v>
      </c>
      <c r="AX396" s="35"/>
      <c r="AY396" s="7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  <c r="BX396" s="35"/>
      <c r="BY396" s="35"/>
      <c r="BZ396" s="35"/>
      <c r="CA396" s="35"/>
      <c r="CB396" s="35"/>
      <c r="CC396" s="35"/>
      <c r="CD396" s="35"/>
      <c r="CE396" s="35"/>
      <c r="CF396" s="35"/>
      <c r="CG396" s="35"/>
      <c r="CH396" s="35"/>
      <c r="CI396" s="35"/>
      <c r="CJ396" s="35"/>
      <c r="CK396" s="35"/>
      <c r="CL396" s="35"/>
      <c r="CM396" s="35"/>
      <c r="CN396" s="35"/>
      <c r="CO396" s="35"/>
      <c r="CP396" s="35"/>
      <c r="CQ396" s="35"/>
      <c r="CR396" s="35"/>
      <c r="CS396" s="35"/>
      <c r="CT396" s="35"/>
      <c r="CU396" s="35"/>
      <c r="CV396" s="35"/>
      <c r="CW396" s="35"/>
      <c r="CX396" s="35"/>
      <c r="CY396" s="35"/>
      <c r="CZ396" s="35"/>
      <c r="DA396" s="35"/>
      <c r="DB396" s="35"/>
      <c r="DC396" s="35"/>
      <c r="DD396" s="35"/>
      <c r="DE396" s="35"/>
      <c r="DF396" s="35"/>
      <c r="DG396" s="35"/>
      <c r="DH396" s="35"/>
      <c r="DI396" s="35"/>
      <c r="DJ396" s="35"/>
      <c r="DK396" s="35"/>
      <c r="DL396" s="35"/>
      <c r="DM396" s="35"/>
      <c r="DN396" s="35"/>
      <c r="DO396" s="35"/>
      <c r="DP396" s="35"/>
      <c r="DQ396" s="35"/>
      <c r="DR396" s="35"/>
      <c r="DS396" s="35"/>
      <c r="DT396" s="35"/>
      <c r="DU396" s="35"/>
      <c r="DV396" s="35"/>
      <c r="DW396" s="35"/>
      <c r="DX396" s="35"/>
      <c r="DY396" s="35"/>
      <c r="DZ396" s="35"/>
      <c r="EA396" s="35"/>
      <c r="EB396" s="35"/>
      <c r="EC396" s="35"/>
      <c r="ED396" s="35"/>
      <c r="EE396" s="35"/>
      <c r="EF396" s="35"/>
      <c r="EG396" s="35"/>
      <c r="EH396" s="35"/>
      <c r="EI396" s="35"/>
      <c r="EJ396" s="35"/>
      <c r="EK396" s="35"/>
      <c r="EL396" s="35"/>
      <c r="EM396" s="35"/>
      <c r="EN396" s="35"/>
      <c r="EO396" s="35"/>
      <c r="EP396" s="35"/>
      <c r="EQ396" s="35"/>
      <c r="ER396" s="35"/>
      <c r="ES396" s="35"/>
      <c r="ET396" s="35"/>
      <c r="EU396" s="35"/>
      <c r="EV396" s="35"/>
      <c r="EW396" s="35"/>
      <c r="EX396" s="35"/>
      <c r="EY396" s="35"/>
      <c r="EZ396" s="35"/>
      <c r="FA396" s="35"/>
      <c r="FB396" s="35"/>
      <c r="FC396" s="35"/>
      <c r="FD396" s="35"/>
      <c r="FE396" s="35"/>
      <c r="FF396" s="35"/>
      <c r="FG396" s="35"/>
      <c r="FH396" s="35"/>
      <c r="FI396" s="35"/>
      <c r="FJ396" s="35"/>
      <c r="FK396" s="35"/>
      <c r="FL396" s="35"/>
      <c r="FM396" s="35"/>
      <c r="FN396" s="35"/>
      <c r="FO396" s="35"/>
      <c r="FP396" s="35"/>
      <c r="FQ396" s="35"/>
      <c r="FR396" s="35"/>
      <c r="FS396" s="35"/>
      <c r="FT396" s="35"/>
      <c r="FU396" s="35"/>
      <c r="FV396" s="35"/>
      <c r="FW396" s="35"/>
      <c r="FX396" s="35"/>
      <c r="FY396" s="35"/>
      <c r="FZ396" s="35"/>
      <c r="GA396" s="35"/>
      <c r="GB396" s="35"/>
      <c r="GC396" s="35"/>
      <c r="GD396" s="35"/>
      <c r="GE396" s="35"/>
      <c r="GF396" s="35"/>
      <c r="GG396" s="35"/>
      <c r="GH396" s="35"/>
      <c r="GI396" s="35"/>
      <c r="GJ396" s="35"/>
      <c r="GK396" s="35"/>
      <c r="GL396" s="35"/>
      <c r="GM396" s="35"/>
      <c r="GN396" s="35"/>
      <c r="GO396" s="35"/>
      <c r="GP396" s="35"/>
      <c r="GQ396" s="35"/>
      <c r="GR396" s="35"/>
      <c r="GS396" s="35"/>
      <c r="GT396" s="35"/>
      <c r="GU396" s="35"/>
      <c r="GV396" s="35"/>
      <c r="GW396" s="35"/>
      <c r="GX396" s="35"/>
      <c r="GY396" s="35"/>
      <c r="GZ396" s="35"/>
      <c r="HA396" s="35"/>
      <c r="HB396" s="35"/>
      <c r="HC396" s="35"/>
      <c r="HD396" s="35"/>
      <c r="HE396" s="35"/>
      <c r="HF396" s="35"/>
      <c r="HG396" s="35"/>
      <c r="HH396" s="35"/>
      <c r="HI396" s="35"/>
      <c r="HJ396" s="35"/>
      <c r="HK396" s="35"/>
      <c r="HL396" s="35"/>
      <c r="HM396" s="35"/>
      <c r="HN396" s="35"/>
      <c r="HO396" s="35"/>
      <c r="HP396" s="35"/>
      <c r="HQ396" s="35"/>
      <c r="HR396" s="35"/>
      <c r="HS396" s="35"/>
      <c r="HT396" s="35"/>
      <c r="HU396" s="35"/>
      <c r="HV396" s="35"/>
      <c r="HW396" s="35"/>
      <c r="HX396" s="35"/>
      <c r="HY396" s="35"/>
      <c r="HZ396" s="35"/>
      <c r="IA396" s="35"/>
      <c r="IB396" s="35"/>
      <c r="IC396" s="35"/>
      <c r="ID396" s="35"/>
      <c r="IE396" s="35"/>
      <c r="IF396" s="35"/>
      <c r="IG396" s="35"/>
      <c r="IH396" s="35"/>
      <c r="II396" s="35"/>
      <c r="IJ396" s="35"/>
      <c r="IK396" s="35"/>
      <c r="IL396" s="35"/>
      <c r="IM396" s="35"/>
    </row>
    <row r="397" spans="1:247" s="63" customFormat="1" ht="19.5" customHeight="1">
      <c r="A397" s="92">
        <v>392</v>
      </c>
      <c r="B397" s="93" t="s">
        <v>756</v>
      </c>
      <c r="C397" s="93" t="s">
        <v>757</v>
      </c>
      <c r="D397" s="93"/>
      <c r="E397" s="93"/>
      <c r="F397" s="101"/>
      <c r="G397" s="101"/>
      <c r="H397" s="93" t="s">
        <v>644</v>
      </c>
      <c r="I397" s="93" t="s">
        <v>77</v>
      </c>
      <c r="J397" s="108">
        <v>330</v>
      </c>
      <c r="K397" s="108">
        <v>204</v>
      </c>
      <c r="L397" s="93" t="s">
        <v>107</v>
      </c>
      <c r="M397" s="93" t="s">
        <v>913</v>
      </c>
      <c r="N397" s="95"/>
      <c r="O397" s="95"/>
      <c r="P397" s="95"/>
      <c r="Q397" s="95"/>
      <c r="R397" s="59" t="s">
        <v>896</v>
      </c>
      <c r="S397" s="60" t="str">
        <f t="shared" si="110"/>
        <v>국유지주</v>
      </c>
      <c r="T397" s="61">
        <f>W397</f>
        <v>90400</v>
      </c>
      <c r="U397" s="119">
        <f t="shared" si="108"/>
        <v>55324800</v>
      </c>
      <c r="V397" s="75" t="str">
        <f t="shared" si="102"/>
        <v>ok</v>
      </c>
      <c r="W397" s="61">
        <v>90400</v>
      </c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75" t="s">
        <v>708</v>
      </c>
      <c r="AM397" s="75" t="str">
        <f t="shared" si="103"/>
        <v>-</v>
      </c>
      <c r="AN397" s="68" t="str">
        <f t="shared" si="107"/>
        <v>주</v>
      </c>
      <c r="AO397" s="88">
        <v>330</v>
      </c>
      <c r="AP397" s="88" t="s">
        <v>107</v>
      </c>
      <c r="AQ397" s="88" t="s">
        <v>103</v>
      </c>
      <c r="AR397" s="85">
        <f t="shared" si="104"/>
        <v>126</v>
      </c>
      <c r="AS397" s="75"/>
      <c r="AT397" s="76"/>
      <c r="AU397" s="35"/>
      <c r="AV397" s="35"/>
      <c r="AW397" s="35"/>
      <c r="AX397" s="35"/>
      <c r="AY397" s="7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  <c r="BX397" s="35"/>
      <c r="BY397" s="35"/>
      <c r="BZ397" s="35"/>
      <c r="CA397" s="35"/>
      <c r="CB397" s="35"/>
      <c r="CC397" s="35"/>
      <c r="CD397" s="35"/>
      <c r="CE397" s="35"/>
      <c r="CF397" s="35"/>
      <c r="CG397" s="35"/>
      <c r="CH397" s="35"/>
      <c r="CI397" s="35"/>
      <c r="CJ397" s="35"/>
      <c r="CK397" s="35"/>
      <c r="CL397" s="35"/>
      <c r="CM397" s="35"/>
      <c r="CN397" s="35"/>
      <c r="CO397" s="35"/>
      <c r="CP397" s="35"/>
      <c r="CQ397" s="35"/>
      <c r="CR397" s="35"/>
      <c r="CS397" s="35"/>
      <c r="CT397" s="35"/>
      <c r="CU397" s="35"/>
      <c r="CV397" s="35"/>
      <c r="CW397" s="35"/>
      <c r="CX397" s="35"/>
      <c r="CY397" s="35"/>
      <c r="CZ397" s="35"/>
      <c r="DA397" s="35"/>
      <c r="DB397" s="35"/>
      <c r="DC397" s="35"/>
      <c r="DD397" s="35"/>
      <c r="DE397" s="35"/>
      <c r="DF397" s="35"/>
      <c r="DG397" s="35"/>
      <c r="DH397" s="35"/>
      <c r="DI397" s="35"/>
      <c r="DJ397" s="35"/>
      <c r="DK397" s="35"/>
      <c r="DL397" s="35"/>
      <c r="DM397" s="35"/>
      <c r="DN397" s="35"/>
      <c r="DO397" s="35"/>
      <c r="DP397" s="35"/>
      <c r="DQ397" s="35"/>
      <c r="DR397" s="35"/>
      <c r="DS397" s="35"/>
      <c r="DT397" s="35"/>
      <c r="DU397" s="35"/>
      <c r="DV397" s="35"/>
      <c r="DW397" s="35"/>
      <c r="DX397" s="35"/>
      <c r="DY397" s="35"/>
      <c r="DZ397" s="35"/>
      <c r="EA397" s="35"/>
      <c r="EB397" s="35"/>
      <c r="EC397" s="35"/>
      <c r="ED397" s="35"/>
      <c r="EE397" s="35"/>
      <c r="EF397" s="35"/>
      <c r="EG397" s="35"/>
      <c r="EH397" s="35"/>
      <c r="EI397" s="35"/>
      <c r="EJ397" s="35"/>
      <c r="EK397" s="35"/>
      <c r="EL397" s="35"/>
      <c r="EM397" s="35"/>
      <c r="EN397" s="35"/>
      <c r="EO397" s="35"/>
      <c r="EP397" s="35"/>
      <c r="EQ397" s="35"/>
      <c r="ER397" s="35"/>
      <c r="ES397" s="35"/>
      <c r="ET397" s="35"/>
      <c r="EU397" s="35"/>
      <c r="EV397" s="35"/>
      <c r="EW397" s="35"/>
      <c r="EX397" s="35"/>
      <c r="EY397" s="35"/>
      <c r="EZ397" s="35"/>
      <c r="FA397" s="35"/>
      <c r="FB397" s="35"/>
      <c r="FC397" s="35"/>
      <c r="FD397" s="35"/>
      <c r="FE397" s="35"/>
      <c r="FF397" s="35"/>
      <c r="FG397" s="35"/>
      <c r="FH397" s="35"/>
      <c r="FI397" s="35"/>
      <c r="FJ397" s="35"/>
      <c r="FK397" s="35"/>
      <c r="FL397" s="35"/>
      <c r="FM397" s="35"/>
      <c r="FN397" s="35"/>
      <c r="FO397" s="35"/>
      <c r="FP397" s="35"/>
      <c r="FQ397" s="35"/>
      <c r="FR397" s="35"/>
      <c r="FS397" s="35"/>
      <c r="FT397" s="35"/>
      <c r="FU397" s="35"/>
      <c r="FV397" s="35"/>
      <c r="FW397" s="35"/>
      <c r="FX397" s="35"/>
      <c r="FY397" s="35"/>
      <c r="FZ397" s="35"/>
      <c r="GA397" s="35"/>
      <c r="GB397" s="35"/>
      <c r="GC397" s="35"/>
      <c r="GD397" s="35"/>
      <c r="GE397" s="35"/>
      <c r="GF397" s="35"/>
      <c r="GG397" s="35"/>
      <c r="GH397" s="35"/>
      <c r="GI397" s="35"/>
      <c r="GJ397" s="35"/>
      <c r="GK397" s="35"/>
      <c r="GL397" s="35"/>
      <c r="GM397" s="35"/>
      <c r="GN397" s="35"/>
      <c r="GO397" s="35"/>
      <c r="GP397" s="35"/>
      <c r="GQ397" s="35"/>
      <c r="GR397" s="35"/>
      <c r="GS397" s="35"/>
      <c r="GT397" s="35"/>
      <c r="GU397" s="35"/>
      <c r="GV397" s="35"/>
      <c r="GW397" s="35"/>
      <c r="GX397" s="35"/>
      <c r="GY397" s="35"/>
      <c r="GZ397" s="35"/>
      <c r="HA397" s="35"/>
      <c r="HB397" s="35"/>
      <c r="HC397" s="35"/>
      <c r="HD397" s="35"/>
      <c r="HE397" s="35"/>
      <c r="HF397" s="35"/>
      <c r="HG397" s="35"/>
      <c r="HH397" s="35"/>
      <c r="HI397" s="35"/>
      <c r="HJ397" s="35"/>
      <c r="HK397" s="35"/>
      <c r="HL397" s="35"/>
      <c r="HM397" s="35"/>
      <c r="HN397" s="35"/>
      <c r="HO397" s="35"/>
      <c r="HP397" s="35"/>
      <c r="HQ397" s="35"/>
      <c r="HR397" s="35"/>
      <c r="HS397" s="35"/>
      <c r="HT397" s="35"/>
      <c r="HU397" s="35"/>
      <c r="HV397" s="35"/>
      <c r="HW397" s="35"/>
      <c r="HX397" s="35"/>
      <c r="HY397" s="35"/>
      <c r="HZ397" s="35"/>
      <c r="IA397" s="35"/>
      <c r="IB397" s="35"/>
      <c r="IC397" s="35"/>
      <c r="ID397" s="35"/>
      <c r="IE397" s="35"/>
      <c r="IF397" s="35"/>
      <c r="IG397" s="35"/>
      <c r="IH397" s="35"/>
      <c r="II397" s="35"/>
      <c r="IJ397" s="35"/>
      <c r="IK397" s="35"/>
      <c r="IL397" s="35"/>
      <c r="IM397" s="35"/>
    </row>
    <row r="398" spans="1:247" s="63" customFormat="1" ht="19.5" customHeight="1">
      <c r="A398" s="92">
        <v>393</v>
      </c>
      <c r="B398" s="93" t="s">
        <v>756</v>
      </c>
      <c r="C398" s="93" t="s">
        <v>757</v>
      </c>
      <c r="D398" s="93"/>
      <c r="E398" s="93"/>
      <c r="F398" s="101"/>
      <c r="G398" s="101"/>
      <c r="H398" s="93" t="s">
        <v>645</v>
      </c>
      <c r="I398" s="93" t="s">
        <v>33</v>
      </c>
      <c r="J398" s="108">
        <v>10</v>
      </c>
      <c r="K398" s="108">
        <v>3</v>
      </c>
      <c r="L398" s="93">
        <v>395</v>
      </c>
      <c r="M398" s="93" t="s">
        <v>119</v>
      </c>
      <c r="N398" s="93">
        <v>395</v>
      </c>
      <c r="O398" s="93" t="s">
        <v>119</v>
      </c>
      <c r="P398" s="95"/>
      <c r="Q398" s="93" t="s">
        <v>1148</v>
      </c>
      <c r="R398" s="59" t="str">
        <f>IF(LEFT(M398,1)="국", "국유지", "사유지")</f>
        <v>사유지</v>
      </c>
      <c r="S398" s="60" t="str">
        <f t="shared" si="110"/>
        <v>사유지전</v>
      </c>
      <c r="T398" s="61">
        <f>W398</f>
        <v>43600</v>
      </c>
      <c r="U398" s="119">
        <f t="shared" si="108"/>
        <v>392400</v>
      </c>
      <c r="V398" s="75" t="str">
        <f t="shared" si="102"/>
        <v>ok</v>
      </c>
      <c r="W398" s="61">
        <v>43600</v>
      </c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75" t="s">
        <v>708</v>
      </c>
      <c r="AM398" s="75" t="str">
        <f t="shared" si="103"/>
        <v>-</v>
      </c>
      <c r="AN398" s="68" t="str">
        <f t="shared" si="107"/>
        <v>전</v>
      </c>
      <c r="AO398" s="88">
        <v>10</v>
      </c>
      <c r="AP398" s="88">
        <v>395</v>
      </c>
      <c r="AQ398" s="88" t="s">
        <v>119</v>
      </c>
      <c r="AR398" s="85">
        <f t="shared" si="104"/>
        <v>7</v>
      </c>
      <c r="AS398" s="75"/>
      <c r="AT398" s="76"/>
      <c r="AU398" s="35"/>
      <c r="AV398" s="35"/>
      <c r="AW398" s="35"/>
      <c r="AX398" s="35"/>
      <c r="AY398" s="7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  <c r="BX398" s="35"/>
      <c r="BY398" s="35"/>
      <c r="BZ398" s="35"/>
      <c r="CA398" s="35"/>
      <c r="CB398" s="35"/>
      <c r="CC398" s="35"/>
      <c r="CD398" s="35"/>
      <c r="CE398" s="35"/>
      <c r="CF398" s="35"/>
      <c r="CG398" s="35"/>
      <c r="CH398" s="35"/>
      <c r="CI398" s="35"/>
      <c r="CJ398" s="35"/>
      <c r="CK398" s="35"/>
      <c r="CL398" s="35"/>
      <c r="CM398" s="35"/>
      <c r="CN398" s="35"/>
      <c r="CO398" s="35"/>
      <c r="CP398" s="35"/>
      <c r="CQ398" s="35"/>
      <c r="CR398" s="35"/>
      <c r="CS398" s="35"/>
      <c r="CT398" s="35"/>
      <c r="CU398" s="35"/>
      <c r="CV398" s="35"/>
      <c r="CW398" s="35"/>
      <c r="CX398" s="35"/>
      <c r="CY398" s="35"/>
      <c r="CZ398" s="35"/>
      <c r="DA398" s="35"/>
      <c r="DB398" s="35"/>
      <c r="DC398" s="35"/>
      <c r="DD398" s="35"/>
      <c r="DE398" s="35"/>
      <c r="DF398" s="35"/>
      <c r="DG398" s="35"/>
      <c r="DH398" s="35"/>
      <c r="DI398" s="35"/>
      <c r="DJ398" s="35"/>
      <c r="DK398" s="35"/>
      <c r="DL398" s="35"/>
      <c r="DM398" s="35"/>
      <c r="DN398" s="35"/>
      <c r="DO398" s="35"/>
      <c r="DP398" s="35"/>
      <c r="DQ398" s="35"/>
      <c r="DR398" s="35"/>
      <c r="DS398" s="35"/>
      <c r="DT398" s="35"/>
      <c r="DU398" s="35"/>
      <c r="DV398" s="35"/>
      <c r="DW398" s="35"/>
      <c r="DX398" s="35"/>
      <c r="DY398" s="35"/>
      <c r="DZ398" s="35"/>
      <c r="EA398" s="35"/>
      <c r="EB398" s="35"/>
      <c r="EC398" s="35"/>
      <c r="ED398" s="35"/>
      <c r="EE398" s="35"/>
      <c r="EF398" s="35"/>
      <c r="EG398" s="35"/>
      <c r="EH398" s="35"/>
      <c r="EI398" s="35"/>
      <c r="EJ398" s="35"/>
      <c r="EK398" s="35"/>
      <c r="EL398" s="35"/>
      <c r="EM398" s="35"/>
      <c r="EN398" s="35"/>
      <c r="EO398" s="35"/>
      <c r="EP398" s="35"/>
      <c r="EQ398" s="35"/>
      <c r="ER398" s="35"/>
      <c r="ES398" s="35"/>
      <c r="ET398" s="35"/>
      <c r="EU398" s="35"/>
      <c r="EV398" s="35"/>
      <c r="EW398" s="35"/>
      <c r="EX398" s="35"/>
      <c r="EY398" s="35"/>
      <c r="EZ398" s="35"/>
      <c r="FA398" s="35"/>
      <c r="FB398" s="35"/>
      <c r="FC398" s="35"/>
      <c r="FD398" s="35"/>
      <c r="FE398" s="35"/>
      <c r="FF398" s="35"/>
      <c r="FG398" s="35"/>
      <c r="FH398" s="35"/>
      <c r="FI398" s="35"/>
      <c r="FJ398" s="35"/>
      <c r="FK398" s="35"/>
      <c r="FL398" s="35"/>
      <c r="FM398" s="35"/>
      <c r="FN398" s="35"/>
      <c r="FO398" s="35"/>
      <c r="FP398" s="35"/>
      <c r="FQ398" s="35"/>
      <c r="FR398" s="35"/>
      <c r="FS398" s="35"/>
      <c r="FT398" s="35"/>
      <c r="FU398" s="35"/>
      <c r="FV398" s="35"/>
      <c r="FW398" s="35"/>
      <c r="FX398" s="35"/>
      <c r="FY398" s="35"/>
      <c r="FZ398" s="35"/>
      <c r="GA398" s="35"/>
      <c r="GB398" s="35"/>
      <c r="GC398" s="35"/>
      <c r="GD398" s="35"/>
      <c r="GE398" s="35"/>
      <c r="GF398" s="35"/>
      <c r="GG398" s="35"/>
      <c r="GH398" s="35"/>
      <c r="GI398" s="35"/>
      <c r="GJ398" s="35"/>
      <c r="GK398" s="35"/>
      <c r="GL398" s="35"/>
      <c r="GM398" s="35"/>
      <c r="GN398" s="35"/>
      <c r="GO398" s="35"/>
      <c r="GP398" s="35"/>
      <c r="GQ398" s="35"/>
      <c r="GR398" s="35"/>
      <c r="GS398" s="35"/>
      <c r="GT398" s="35"/>
      <c r="GU398" s="35"/>
      <c r="GV398" s="35"/>
      <c r="GW398" s="35"/>
      <c r="GX398" s="35"/>
      <c r="GY398" s="35"/>
      <c r="GZ398" s="35"/>
      <c r="HA398" s="35"/>
      <c r="HB398" s="35"/>
      <c r="HC398" s="35"/>
      <c r="HD398" s="35"/>
      <c r="HE398" s="35"/>
      <c r="HF398" s="35"/>
      <c r="HG398" s="35"/>
      <c r="HH398" s="35"/>
      <c r="HI398" s="35"/>
      <c r="HJ398" s="35"/>
      <c r="HK398" s="35"/>
      <c r="HL398" s="35"/>
      <c r="HM398" s="35"/>
      <c r="HN398" s="35"/>
      <c r="HO398" s="35"/>
      <c r="HP398" s="35"/>
      <c r="HQ398" s="35"/>
      <c r="HR398" s="35"/>
      <c r="HS398" s="35"/>
      <c r="HT398" s="35"/>
      <c r="HU398" s="35"/>
      <c r="HV398" s="35"/>
      <c r="HW398" s="35"/>
      <c r="HX398" s="35"/>
      <c r="HY398" s="35"/>
      <c r="HZ398" s="35"/>
      <c r="IA398" s="35"/>
      <c r="IB398" s="35"/>
      <c r="IC398" s="35"/>
      <c r="ID398" s="35"/>
      <c r="IE398" s="35"/>
      <c r="IF398" s="35"/>
      <c r="IG398" s="35"/>
      <c r="IH398" s="35"/>
      <c r="II398" s="35"/>
      <c r="IJ398" s="35"/>
      <c r="IK398" s="35"/>
      <c r="IL398" s="35"/>
      <c r="IM398" s="35"/>
    </row>
    <row r="399" spans="1:247" s="63" customFormat="1" ht="19.5" customHeight="1">
      <c r="A399" s="92">
        <v>394</v>
      </c>
      <c r="B399" s="93" t="s">
        <v>756</v>
      </c>
      <c r="C399" s="93" t="s">
        <v>757</v>
      </c>
      <c r="D399" s="93"/>
      <c r="E399" s="93"/>
      <c r="F399" s="101"/>
      <c r="G399" s="101"/>
      <c r="H399" s="93" t="s">
        <v>647</v>
      </c>
      <c r="I399" s="93" t="s">
        <v>58</v>
      </c>
      <c r="J399" s="108">
        <v>63</v>
      </c>
      <c r="K399" s="108">
        <v>43</v>
      </c>
      <c r="L399" s="93" t="s">
        <v>107</v>
      </c>
      <c r="M399" s="93" t="s">
        <v>914</v>
      </c>
      <c r="N399" s="95"/>
      <c r="O399" s="95"/>
      <c r="P399" s="95"/>
      <c r="Q399" s="95"/>
      <c r="R399" s="59" t="s">
        <v>746</v>
      </c>
      <c r="S399" s="60" t="str">
        <f t="shared" si="110"/>
        <v>국유지도</v>
      </c>
      <c r="T399" s="61"/>
      <c r="U399" s="119">
        <f t="shared" si="108"/>
        <v>0</v>
      </c>
      <c r="V399" s="75" t="str">
        <f t="shared" si="102"/>
        <v>ok</v>
      </c>
      <c r="W399" s="61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75" t="s">
        <v>708</v>
      </c>
      <c r="AM399" s="75" t="str">
        <f t="shared" si="103"/>
        <v>-</v>
      </c>
      <c r="AN399" s="68" t="str">
        <f t="shared" si="107"/>
        <v>도</v>
      </c>
      <c r="AO399" s="88">
        <v>63</v>
      </c>
      <c r="AP399" s="88" t="s">
        <v>107</v>
      </c>
      <c r="AQ399" s="88" t="s">
        <v>121</v>
      </c>
      <c r="AR399" s="85">
        <f t="shared" si="104"/>
        <v>20</v>
      </c>
      <c r="AS399" s="75"/>
      <c r="AT399" s="76"/>
      <c r="AU399" s="35"/>
      <c r="AV399" s="35"/>
      <c r="AX399" s="35"/>
      <c r="AY399" s="7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  <c r="BX399" s="35"/>
      <c r="BY399" s="35"/>
      <c r="BZ399" s="35"/>
      <c r="CA399" s="35"/>
      <c r="CB399" s="35"/>
      <c r="CC399" s="35"/>
      <c r="CD399" s="35"/>
      <c r="CE399" s="35"/>
      <c r="CF399" s="35"/>
      <c r="CG399" s="35"/>
      <c r="CH399" s="35"/>
      <c r="CI399" s="35"/>
      <c r="CJ399" s="35"/>
      <c r="CK399" s="35"/>
      <c r="CL399" s="35"/>
      <c r="CM399" s="35"/>
      <c r="CN399" s="35"/>
      <c r="CO399" s="35"/>
      <c r="CP399" s="35"/>
      <c r="CQ399" s="35"/>
      <c r="CR399" s="35"/>
      <c r="CS399" s="35"/>
      <c r="CT399" s="35"/>
      <c r="CU399" s="35"/>
      <c r="CV399" s="35"/>
      <c r="CW399" s="35"/>
      <c r="CX399" s="35"/>
      <c r="CY399" s="35"/>
      <c r="CZ399" s="35"/>
      <c r="DA399" s="35"/>
      <c r="DB399" s="35"/>
      <c r="DC399" s="35"/>
      <c r="DD399" s="35"/>
      <c r="DE399" s="35"/>
      <c r="DF399" s="35"/>
      <c r="DG399" s="35"/>
      <c r="DH399" s="35"/>
      <c r="DI399" s="35"/>
      <c r="DJ399" s="35"/>
      <c r="DK399" s="35"/>
      <c r="DL399" s="35"/>
      <c r="DM399" s="35"/>
      <c r="DN399" s="35"/>
      <c r="DO399" s="35"/>
      <c r="DP399" s="35"/>
      <c r="DQ399" s="35"/>
      <c r="DR399" s="35"/>
      <c r="DS399" s="35"/>
      <c r="DT399" s="35"/>
      <c r="DU399" s="35"/>
      <c r="DV399" s="35"/>
      <c r="DW399" s="35"/>
      <c r="DX399" s="35"/>
      <c r="DY399" s="35"/>
      <c r="DZ399" s="35"/>
      <c r="EA399" s="35"/>
      <c r="EB399" s="35"/>
      <c r="EC399" s="35"/>
      <c r="ED399" s="35"/>
      <c r="EE399" s="35"/>
      <c r="EF399" s="35"/>
      <c r="EG399" s="35"/>
      <c r="EH399" s="35"/>
      <c r="EI399" s="35"/>
      <c r="EJ399" s="35"/>
      <c r="EK399" s="35"/>
      <c r="EL399" s="35"/>
      <c r="EM399" s="35"/>
      <c r="EN399" s="35"/>
      <c r="EO399" s="35"/>
      <c r="EP399" s="35"/>
      <c r="EQ399" s="35"/>
      <c r="ER399" s="35"/>
      <c r="ES399" s="35"/>
      <c r="ET399" s="35"/>
      <c r="EU399" s="35"/>
      <c r="EV399" s="35"/>
      <c r="EW399" s="35"/>
      <c r="EX399" s="35"/>
      <c r="EY399" s="35"/>
      <c r="EZ399" s="35"/>
      <c r="FA399" s="35"/>
      <c r="FB399" s="35"/>
      <c r="FC399" s="35"/>
      <c r="FD399" s="35"/>
      <c r="FE399" s="35"/>
      <c r="FF399" s="35"/>
      <c r="FG399" s="35"/>
      <c r="FH399" s="35"/>
      <c r="FI399" s="35"/>
      <c r="FJ399" s="35"/>
      <c r="FK399" s="35"/>
      <c r="FL399" s="35"/>
      <c r="FM399" s="35"/>
      <c r="FN399" s="35"/>
      <c r="FO399" s="35"/>
      <c r="FP399" s="35"/>
      <c r="FQ399" s="35"/>
      <c r="FR399" s="35"/>
      <c r="FS399" s="35"/>
      <c r="FT399" s="35"/>
      <c r="FU399" s="35"/>
      <c r="FV399" s="35"/>
      <c r="FW399" s="35"/>
      <c r="FX399" s="35"/>
      <c r="FY399" s="35"/>
      <c r="FZ399" s="35"/>
      <c r="GA399" s="35"/>
      <c r="GB399" s="35"/>
      <c r="GC399" s="35"/>
      <c r="GD399" s="35"/>
      <c r="GE399" s="35"/>
      <c r="GF399" s="35"/>
      <c r="GG399" s="35"/>
      <c r="GH399" s="35"/>
      <c r="GI399" s="35"/>
      <c r="GJ399" s="35"/>
      <c r="GK399" s="35"/>
      <c r="GL399" s="35"/>
      <c r="GM399" s="35"/>
      <c r="GN399" s="35"/>
      <c r="GO399" s="35"/>
      <c r="GP399" s="35"/>
      <c r="GQ399" s="35"/>
      <c r="GR399" s="35"/>
      <c r="GS399" s="35"/>
      <c r="GT399" s="35"/>
      <c r="GU399" s="35"/>
      <c r="GV399" s="35"/>
      <c r="GW399" s="35"/>
      <c r="GX399" s="35"/>
      <c r="GY399" s="35"/>
      <c r="GZ399" s="35"/>
      <c r="HA399" s="35"/>
      <c r="HB399" s="35"/>
      <c r="HC399" s="35"/>
      <c r="HD399" s="35"/>
      <c r="HE399" s="35"/>
      <c r="HF399" s="35"/>
      <c r="HG399" s="35"/>
      <c r="HH399" s="35"/>
      <c r="HI399" s="35"/>
      <c r="HJ399" s="35"/>
      <c r="HK399" s="35"/>
      <c r="HL399" s="35"/>
      <c r="HM399" s="35"/>
      <c r="HN399" s="35"/>
      <c r="HO399" s="35"/>
      <c r="HP399" s="35"/>
      <c r="HQ399" s="35"/>
      <c r="HR399" s="35"/>
      <c r="HS399" s="35"/>
      <c r="HT399" s="35"/>
      <c r="HU399" s="35"/>
      <c r="HV399" s="35"/>
      <c r="HW399" s="35"/>
      <c r="HX399" s="35"/>
      <c r="HY399" s="35"/>
      <c r="HZ399" s="35"/>
      <c r="IA399" s="35"/>
      <c r="IB399" s="35"/>
      <c r="IC399" s="35"/>
      <c r="ID399" s="35"/>
      <c r="IE399" s="35"/>
      <c r="IF399" s="35"/>
      <c r="IG399" s="35"/>
      <c r="IH399" s="35"/>
      <c r="II399" s="35"/>
      <c r="IJ399" s="35"/>
      <c r="IK399" s="35"/>
      <c r="IL399" s="35"/>
      <c r="IM399" s="35"/>
    </row>
    <row r="400" spans="1:247" s="63" customFormat="1" ht="19.5" customHeight="1">
      <c r="A400" s="92">
        <v>395</v>
      </c>
      <c r="B400" s="93" t="s">
        <v>756</v>
      </c>
      <c r="C400" s="93" t="s">
        <v>757</v>
      </c>
      <c r="D400" s="93"/>
      <c r="E400" s="93"/>
      <c r="F400" s="101"/>
      <c r="G400" s="101"/>
      <c r="H400" s="93" t="s">
        <v>646</v>
      </c>
      <c r="I400" s="93" t="s">
        <v>33</v>
      </c>
      <c r="J400" s="108">
        <v>678</v>
      </c>
      <c r="K400" s="108">
        <v>20</v>
      </c>
      <c r="L400" s="93" t="s">
        <v>107</v>
      </c>
      <c r="M400" s="93" t="s">
        <v>914</v>
      </c>
      <c r="N400" s="95"/>
      <c r="O400" s="95"/>
      <c r="P400" s="95"/>
      <c r="Q400" s="95"/>
      <c r="R400" s="59" t="s">
        <v>746</v>
      </c>
      <c r="S400" s="60" t="str">
        <f t="shared" si="110"/>
        <v>국유지전</v>
      </c>
      <c r="T400" s="61"/>
      <c r="U400" s="119">
        <f t="shared" si="108"/>
        <v>0</v>
      </c>
      <c r="V400" s="75" t="str">
        <f t="shared" si="102"/>
        <v>ok</v>
      </c>
      <c r="W400" s="61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75" t="s">
        <v>708</v>
      </c>
      <c r="AM400" s="75" t="str">
        <f t="shared" si="103"/>
        <v>-</v>
      </c>
      <c r="AN400" s="68" t="str">
        <f t="shared" si="107"/>
        <v>전</v>
      </c>
      <c r="AO400" s="88">
        <v>678</v>
      </c>
      <c r="AP400" s="88" t="s">
        <v>107</v>
      </c>
      <c r="AQ400" s="88" t="s">
        <v>121</v>
      </c>
      <c r="AR400" s="85">
        <f t="shared" si="104"/>
        <v>658</v>
      </c>
      <c r="AS400" s="75"/>
      <c r="AT400" s="76"/>
      <c r="AU400" s="35"/>
      <c r="AV400" s="35"/>
      <c r="AW400" s="35"/>
      <c r="AX400" s="35"/>
      <c r="AY400" s="7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  <c r="BX400" s="35"/>
      <c r="BY400" s="35"/>
      <c r="BZ400" s="35"/>
      <c r="CA400" s="35"/>
      <c r="CB400" s="35"/>
      <c r="CC400" s="35"/>
      <c r="CD400" s="35"/>
      <c r="CE400" s="35"/>
      <c r="CF400" s="35"/>
      <c r="CG400" s="35"/>
      <c r="CH400" s="35"/>
      <c r="CI400" s="35"/>
      <c r="CJ400" s="35"/>
      <c r="CK400" s="35"/>
      <c r="CL400" s="35"/>
      <c r="CM400" s="35"/>
      <c r="CN400" s="35"/>
      <c r="CO400" s="35"/>
      <c r="CP400" s="35"/>
      <c r="CQ400" s="35"/>
      <c r="CR400" s="35"/>
      <c r="CS400" s="35"/>
      <c r="CT400" s="35"/>
      <c r="CU400" s="35"/>
      <c r="CV400" s="35"/>
      <c r="CW400" s="35"/>
      <c r="CX400" s="35"/>
      <c r="CY400" s="35"/>
      <c r="CZ400" s="35"/>
      <c r="DA400" s="35"/>
      <c r="DB400" s="35"/>
      <c r="DC400" s="35"/>
      <c r="DD400" s="35"/>
      <c r="DE400" s="35"/>
      <c r="DF400" s="35"/>
      <c r="DG400" s="35"/>
      <c r="DH400" s="35"/>
      <c r="DI400" s="35"/>
      <c r="DJ400" s="35"/>
      <c r="DK400" s="35"/>
      <c r="DL400" s="35"/>
      <c r="DM400" s="35"/>
      <c r="DN400" s="35"/>
      <c r="DO400" s="35"/>
      <c r="DP400" s="35"/>
      <c r="DQ400" s="35"/>
      <c r="DR400" s="35"/>
      <c r="DS400" s="35"/>
      <c r="DT400" s="35"/>
      <c r="DU400" s="35"/>
      <c r="DV400" s="35"/>
      <c r="DW400" s="35"/>
      <c r="DX400" s="35"/>
      <c r="DY400" s="35"/>
      <c r="DZ400" s="35"/>
      <c r="EA400" s="35"/>
      <c r="EB400" s="35"/>
      <c r="EC400" s="35"/>
      <c r="ED400" s="35"/>
      <c r="EE400" s="35"/>
      <c r="EF400" s="35"/>
      <c r="EG400" s="35"/>
      <c r="EH400" s="35"/>
      <c r="EI400" s="35"/>
      <c r="EJ400" s="35"/>
      <c r="EK400" s="35"/>
      <c r="EL400" s="35"/>
      <c r="EM400" s="35"/>
      <c r="EN400" s="35"/>
      <c r="EO400" s="35"/>
      <c r="EP400" s="35"/>
      <c r="EQ400" s="35"/>
      <c r="ER400" s="35"/>
      <c r="ES400" s="35"/>
      <c r="ET400" s="35"/>
      <c r="EU400" s="35"/>
      <c r="EV400" s="35"/>
      <c r="EW400" s="35"/>
      <c r="EX400" s="35"/>
      <c r="EY400" s="35"/>
      <c r="EZ400" s="35"/>
      <c r="FA400" s="35"/>
      <c r="FB400" s="35"/>
      <c r="FC400" s="35"/>
      <c r="FD400" s="35"/>
      <c r="FE400" s="35"/>
      <c r="FF400" s="35"/>
      <c r="FG400" s="35"/>
      <c r="FH400" s="35"/>
      <c r="FI400" s="35"/>
      <c r="FJ400" s="35"/>
      <c r="FK400" s="35"/>
      <c r="FL400" s="35"/>
      <c r="FM400" s="35"/>
      <c r="FN400" s="35"/>
      <c r="FO400" s="35"/>
      <c r="FP400" s="35"/>
      <c r="FQ400" s="35"/>
      <c r="FR400" s="35"/>
      <c r="FS400" s="35"/>
      <c r="FT400" s="35"/>
      <c r="FU400" s="35"/>
      <c r="FV400" s="35"/>
      <c r="FW400" s="35"/>
      <c r="FX400" s="35"/>
      <c r="FY400" s="35"/>
      <c r="FZ400" s="35"/>
      <c r="GA400" s="35"/>
      <c r="GB400" s="35"/>
      <c r="GC400" s="35"/>
      <c r="GD400" s="35"/>
      <c r="GE400" s="35"/>
      <c r="GF400" s="35"/>
      <c r="GG400" s="35"/>
      <c r="GH400" s="35"/>
      <c r="GI400" s="35"/>
      <c r="GJ400" s="35"/>
      <c r="GK400" s="35"/>
      <c r="GL400" s="35"/>
      <c r="GM400" s="35"/>
      <c r="GN400" s="35"/>
      <c r="GO400" s="35"/>
      <c r="GP400" s="35"/>
      <c r="GQ400" s="35"/>
      <c r="GR400" s="35"/>
      <c r="GS400" s="35"/>
      <c r="GT400" s="35"/>
      <c r="GU400" s="35"/>
      <c r="GV400" s="35"/>
      <c r="GW400" s="35"/>
      <c r="GX400" s="35"/>
      <c r="GY400" s="35"/>
      <c r="GZ400" s="35"/>
      <c r="HA400" s="35"/>
      <c r="HB400" s="35"/>
      <c r="HC400" s="35"/>
      <c r="HD400" s="35"/>
      <c r="HE400" s="35"/>
      <c r="HF400" s="35"/>
      <c r="HG400" s="35"/>
      <c r="HH400" s="35"/>
      <c r="HI400" s="35"/>
      <c r="HJ400" s="35"/>
      <c r="HK400" s="35"/>
      <c r="HL400" s="35"/>
      <c r="HM400" s="35"/>
      <c r="HN400" s="35"/>
      <c r="HO400" s="35"/>
      <c r="HP400" s="35"/>
      <c r="HQ400" s="35"/>
      <c r="HR400" s="35"/>
      <c r="HS400" s="35"/>
      <c r="HT400" s="35"/>
      <c r="HU400" s="35"/>
      <c r="HV400" s="35"/>
      <c r="HW400" s="35"/>
      <c r="HX400" s="35"/>
      <c r="HY400" s="35"/>
      <c r="HZ400" s="35"/>
      <c r="IA400" s="35"/>
      <c r="IB400" s="35"/>
      <c r="IC400" s="35"/>
      <c r="ID400" s="35"/>
      <c r="IE400" s="35"/>
      <c r="IF400" s="35"/>
      <c r="IG400" s="35"/>
      <c r="IH400" s="35"/>
      <c r="II400" s="35"/>
      <c r="IJ400" s="35"/>
      <c r="IK400" s="35"/>
      <c r="IL400" s="35"/>
      <c r="IM400" s="35"/>
    </row>
    <row r="401" spans="1:247" s="63" customFormat="1" ht="19.5" customHeight="1">
      <c r="A401" s="92">
        <v>396</v>
      </c>
      <c r="B401" s="93" t="s">
        <v>756</v>
      </c>
      <c r="C401" s="93" t="s">
        <v>757</v>
      </c>
      <c r="D401" s="93"/>
      <c r="E401" s="93"/>
      <c r="F401" s="101"/>
      <c r="G401" s="101"/>
      <c r="H401" s="93" t="s">
        <v>781</v>
      </c>
      <c r="I401" s="93" t="s">
        <v>58</v>
      </c>
      <c r="J401" s="108">
        <v>3411</v>
      </c>
      <c r="K401" s="108">
        <v>44</v>
      </c>
      <c r="L401" s="93" t="s">
        <v>107</v>
      </c>
      <c r="M401" s="93" t="s">
        <v>736</v>
      </c>
      <c r="N401" s="95"/>
      <c r="O401" s="95"/>
      <c r="P401" s="95"/>
      <c r="Q401" s="95"/>
      <c r="R401" s="59" t="str">
        <f>IF(LEFT(M401,1)="국", "국유지", "사유지")</f>
        <v>국유지</v>
      </c>
      <c r="S401" s="60" t="str">
        <f t="shared" si="110"/>
        <v>국유지도</v>
      </c>
      <c r="T401" s="61"/>
      <c r="U401" s="119">
        <f t="shared" si="108"/>
        <v>0</v>
      </c>
      <c r="V401" s="75" t="str">
        <f t="shared" si="102"/>
        <v>ok</v>
      </c>
      <c r="W401" s="61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>
        <v>39</v>
      </c>
      <c r="AK401" s="35">
        <v>32</v>
      </c>
      <c r="AL401" s="75" t="s">
        <v>708</v>
      </c>
      <c r="AM401" s="75" t="str">
        <f t="shared" si="103"/>
        <v>-</v>
      </c>
      <c r="AN401" s="68" t="str">
        <f t="shared" si="107"/>
        <v>도</v>
      </c>
      <c r="AO401" s="88">
        <v>3411</v>
      </c>
      <c r="AP401" s="88" t="s">
        <v>107</v>
      </c>
      <c r="AQ401" s="88" t="s">
        <v>98</v>
      </c>
      <c r="AR401" s="85">
        <f t="shared" si="104"/>
        <v>3367</v>
      </c>
      <c r="AS401" s="75"/>
      <c r="AT401" s="76"/>
      <c r="AU401" s="35"/>
      <c r="AV401" s="35"/>
      <c r="AW401" s="35"/>
      <c r="AX401" s="35"/>
      <c r="AY401" s="7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  <c r="BX401" s="35"/>
      <c r="BY401" s="35"/>
      <c r="BZ401" s="35"/>
      <c r="CA401" s="35"/>
      <c r="CB401" s="35"/>
      <c r="CC401" s="35"/>
      <c r="CD401" s="35"/>
      <c r="CE401" s="35"/>
      <c r="CF401" s="35"/>
      <c r="CG401" s="35"/>
      <c r="CH401" s="35"/>
      <c r="CI401" s="35"/>
      <c r="CJ401" s="35"/>
      <c r="CK401" s="35"/>
      <c r="CL401" s="35"/>
      <c r="CM401" s="35"/>
      <c r="CN401" s="35"/>
      <c r="CO401" s="35"/>
      <c r="CP401" s="35"/>
      <c r="CQ401" s="35"/>
      <c r="CR401" s="35"/>
      <c r="CS401" s="35"/>
      <c r="CT401" s="35"/>
      <c r="CU401" s="35"/>
      <c r="CV401" s="35"/>
      <c r="CW401" s="35"/>
      <c r="CX401" s="35"/>
      <c r="CY401" s="35"/>
      <c r="CZ401" s="35"/>
      <c r="DA401" s="35"/>
      <c r="DB401" s="35"/>
      <c r="DC401" s="35"/>
      <c r="DD401" s="35"/>
      <c r="DE401" s="35"/>
      <c r="DF401" s="35"/>
      <c r="DG401" s="35"/>
      <c r="DH401" s="35"/>
      <c r="DI401" s="35"/>
      <c r="DJ401" s="35"/>
      <c r="DK401" s="35"/>
      <c r="DL401" s="35"/>
      <c r="DM401" s="35"/>
      <c r="DN401" s="35"/>
      <c r="DO401" s="35"/>
      <c r="DP401" s="35"/>
      <c r="DQ401" s="35"/>
      <c r="DR401" s="35"/>
      <c r="DS401" s="35"/>
      <c r="DT401" s="35"/>
      <c r="DU401" s="35"/>
      <c r="DV401" s="35"/>
      <c r="DW401" s="35"/>
      <c r="DX401" s="35"/>
      <c r="DY401" s="35"/>
      <c r="DZ401" s="35"/>
      <c r="EA401" s="35"/>
      <c r="EB401" s="35"/>
      <c r="EC401" s="35"/>
      <c r="ED401" s="35"/>
      <c r="EE401" s="35"/>
      <c r="EF401" s="35"/>
      <c r="EG401" s="35"/>
      <c r="EH401" s="35"/>
      <c r="EI401" s="35"/>
      <c r="EJ401" s="35"/>
      <c r="EK401" s="35"/>
      <c r="EL401" s="35"/>
      <c r="EM401" s="35"/>
      <c r="EN401" s="35"/>
      <c r="EO401" s="35"/>
      <c r="EP401" s="35"/>
      <c r="EQ401" s="35"/>
      <c r="ER401" s="35"/>
      <c r="ES401" s="35"/>
      <c r="ET401" s="35"/>
      <c r="EU401" s="35"/>
      <c r="EV401" s="35"/>
      <c r="EW401" s="35"/>
      <c r="EX401" s="35"/>
      <c r="EY401" s="35"/>
      <c r="EZ401" s="35"/>
      <c r="FA401" s="35"/>
      <c r="FB401" s="35"/>
      <c r="FC401" s="35"/>
      <c r="FD401" s="35"/>
      <c r="FE401" s="35"/>
      <c r="FF401" s="35"/>
      <c r="FG401" s="35"/>
      <c r="FH401" s="35"/>
      <c r="FI401" s="35"/>
      <c r="FJ401" s="35"/>
      <c r="FK401" s="35"/>
      <c r="FL401" s="35"/>
      <c r="FM401" s="35"/>
      <c r="FN401" s="35"/>
      <c r="FO401" s="35"/>
      <c r="FP401" s="35"/>
      <c r="FQ401" s="35"/>
      <c r="FR401" s="35"/>
      <c r="FS401" s="35"/>
      <c r="FT401" s="35"/>
      <c r="FU401" s="35"/>
      <c r="FV401" s="35"/>
      <c r="FW401" s="35"/>
      <c r="FX401" s="35"/>
      <c r="FY401" s="35"/>
      <c r="FZ401" s="35"/>
      <c r="GA401" s="35"/>
      <c r="GB401" s="35"/>
      <c r="GC401" s="35"/>
      <c r="GD401" s="35"/>
      <c r="GE401" s="35"/>
      <c r="GF401" s="35"/>
      <c r="GG401" s="35"/>
      <c r="GH401" s="35"/>
      <c r="GI401" s="35"/>
      <c r="GJ401" s="35"/>
      <c r="GK401" s="35"/>
      <c r="GL401" s="35"/>
      <c r="GM401" s="35"/>
      <c r="GN401" s="35"/>
      <c r="GO401" s="35"/>
      <c r="GP401" s="35"/>
      <c r="GQ401" s="35"/>
      <c r="GR401" s="35"/>
      <c r="GS401" s="35"/>
      <c r="GT401" s="35"/>
      <c r="GU401" s="35"/>
      <c r="GV401" s="35"/>
      <c r="GW401" s="35"/>
      <c r="GX401" s="35"/>
      <c r="GY401" s="35"/>
      <c r="GZ401" s="35"/>
      <c r="HA401" s="35"/>
      <c r="HB401" s="35"/>
      <c r="HC401" s="35"/>
      <c r="HD401" s="35"/>
      <c r="HE401" s="35"/>
      <c r="HF401" s="35"/>
      <c r="HG401" s="35"/>
      <c r="HH401" s="35"/>
      <c r="HI401" s="35"/>
      <c r="HJ401" s="35"/>
      <c r="HK401" s="35"/>
      <c r="HL401" s="35"/>
      <c r="HM401" s="35"/>
      <c r="HN401" s="35"/>
      <c r="HO401" s="35"/>
      <c r="HP401" s="35"/>
      <c r="HQ401" s="35"/>
      <c r="HR401" s="35"/>
      <c r="HS401" s="35"/>
      <c r="HT401" s="35"/>
      <c r="HU401" s="35"/>
      <c r="HV401" s="35"/>
      <c r="HW401" s="35"/>
      <c r="HX401" s="35"/>
      <c r="HY401" s="35"/>
      <c r="HZ401" s="35"/>
      <c r="IA401" s="35"/>
      <c r="IB401" s="35"/>
      <c r="IC401" s="35"/>
      <c r="ID401" s="35"/>
      <c r="IE401" s="35"/>
      <c r="IF401" s="35"/>
      <c r="IG401" s="35"/>
      <c r="IH401" s="35"/>
      <c r="II401" s="35"/>
      <c r="IJ401" s="35"/>
      <c r="IK401" s="35"/>
      <c r="IL401" s="35"/>
      <c r="IM401" s="35"/>
    </row>
    <row r="402" spans="1:247" s="63" customFormat="1" ht="19.5" customHeight="1">
      <c r="A402" s="92">
        <v>397</v>
      </c>
      <c r="B402" s="93" t="s">
        <v>756</v>
      </c>
      <c r="C402" s="93" t="s">
        <v>757</v>
      </c>
      <c r="D402" s="93"/>
      <c r="E402" s="93"/>
      <c r="F402" s="101"/>
      <c r="G402" s="101"/>
      <c r="H402" s="93" t="s">
        <v>651</v>
      </c>
      <c r="I402" s="93" t="s">
        <v>33</v>
      </c>
      <c r="J402" s="108">
        <v>1124</v>
      </c>
      <c r="K402" s="108">
        <v>82</v>
      </c>
      <c r="L402" s="93" t="s">
        <v>107</v>
      </c>
      <c r="M402" s="93" t="s">
        <v>914</v>
      </c>
      <c r="N402" s="95"/>
      <c r="O402" s="95"/>
      <c r="P402" s="95"/>
      <c r="Q402" s="95"/>
      <c r="R402" s="59" t="s">
        <v>746</v>
      </c>
      <c r="S402" s="60" t="str">
        <f t="shared" si="110"/>
        <v>국유지전</v>
      </c>
      <c r="T402" s="61"/>
      <c r="U402" s="119">
        <f t="shared" si="108"/>
        <v>0</v>
      </c>
      <c r="V402" s="75" t="str">
        <f t="shared" si="102"/>
        <v>ok</v>
      </c>
      <c r="W402" s="61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75" t="s">
        <v>708</v>
      </c>
      <c r="AM402" s="75" t="str">
        <f t="shared" si="103"/>
        <v>-</v>
      </c>
      <c r="AN402" s="68" t="str">
        <f t="shared" si="107"/>
        <v>전</v>
      </c>
      <c r="AO402" s="75">
        <v>1124</v>
      </c>
      <c r="AP402" s="75" t="s">
        <v>107</v>
      </c>
      <c r="AQ402" s="86" t="s">
        <v>121</v>
      </c>
      <c r="AR402" s="85">
        <f t="shared" si="104"/>
        <v>1042</v>
      </c>
      <c r="AS402" s="75"/>
      <c r="AT402" s="76"/>
      <c r="AU402" s="35"/>
      <c r="AV402" s="35"/>
      <c r="AW402" s="35"/>
      <c r="AX402" s="35"/>
      <c r="AY402" s="75"/>
      <c r="AZ402" s="35"/>
      <c r="BA402" s="35"/>
      <c r="BB402" s="35"/>
      <c r="BC402" s="35"/>
      <c r="BD402" s="35"/>
      <c r="BE402" s="35"/>
      <c r="BF402" s="35"/>
      <c r="BG402" s="35"/>
      <c r="BH402" s="35"/>
      <c r="BI402" s="35"/>
      <c r="BJ402" s="35"/>
      <c r="BK402" s="35"/>
      <c r="BL402" s="35"/>
      <c r="BM402" s="35"/>
      <c r="BN402" s="35"/>
      <c r="BO402" s="35"/>
      <c r="BP402" s="35"/>
      <c r="BQ402" s="35"/>
      <c r="BR402" s="35"/>
      <c r="BS402" s="35"/>
      <c r="BT402" s="35"/>
      <c r="BU402" s="35"/>
      <c r="BV402" s="35"/>
      <c r="BW402" s="35"/>
      <c r="BX402" s="35"/>
      <c r="BY402" s="35"/>
      <c r="BZ402" s="35"/>
      <c r="CA402" s="35"/>
      <c r="CB402" s="35"/>
      <c r="CC402" s="35"/>
      <c r="CD402" s="35"/>
      <c r="CE402" s="35"/>
      <c r="CF402" s="35"/>
      <c r="CG402" s="35"/>
      <c r="CH402" s="35"/>
      <c r="CI402" s="35"/>
      <c r="CJ402" s="35"/>
      <c r="CK402" s="35"/>
      <c r="CL402" s="35"/>
      <c r="CM402" s="35"/>
      <c r="CN402" s="35"/>
      <c r="CO402" s="35"/>
      <c r="CP402" s="35"/>
      <c r="CQ402" s="35"/>
      <c r="CR402" s="35"/>
      <c r="CS402" s="35"/>
      <c r="CT402" s="35"/>
      <c r="CU402" s="35"/>
      <c r="CV402" s="35"/>
      <c r="CW402" s="35"/>
      <c r="CX402" s="35"/>
      <c r="CY402" s="35"/>
      <c r="CZ402" s="35"/>
      <c r="DA402" s="35"/>
      <c r="DB402" s="35"/>
      <c r="DC402" s="35"/>
      <c r="DD402" s="35"/>
      <c r="DE402" s="35"/>
      <c r="DF402" s="35"/>
      <c r="DG402" s="35"/>
      <c r="DH402" s="35"/>
      <c r="DI402" s="35"/>
      <c r="DJ402" s="35"/>
      <c r="DK402" s="35"/>
      <c r="DL402" s="35"/>
      <c r="DM402" s="35"/>
      <c r="DN402" s="35"/>
      <c r="DO402" s="35"/>
      <c r="DP402" s="35"/>
      <c r="DQ402" s="35"/>
      <c r="DR402" s="35"/>
      <c r="DS402" s="35"/>
      <c r="DT402" s="35"/>
      <c r="DU402" s="35"/>
      <c r="DV402" s="35"/>
      <c r="DW402" s="35"/>
      <c r="DX402" s="35"/>
      <c r="DY402" s="35"/>
      <c r="DZ402" s="35"/>
      <c r="EA402" s="35"/>
      <c r="EB402" s="35"/>
      <c r="EC402" s="35"/>
      <c r="ED402" s="35"/>
      <c r="EE402" s="35"/>
      <c r="EF402" s="35"/>
      <c r="EG402" s="35"/>
      <c r="EH402" s="35"/>
      <c r="EI402" s="35"/>
      <c r="EJ402" s="35"/>
      <c r="EK402" s="35"/>
      <c r="EL402" s="35"/>
      <c r="EM402" s="35"/>
      <c r="EN402" s="35"/>
      <c r="EO402" s="35"/>
      <c r="EP402" s="35"/>
      <c r="EQ402" s="35"/>
      <c r="ER402" s="35"/>
      <c r="ES402" s="35"/>
      <c r="ET402" s="35"/>
      <c r="EU402" s="35"/>
      <c r="EV402" s="35"/>
      <c r="EW402" s="35"/>
      <c r="EX402" s="35"/>
      <c r="EY402" s="35"/>
      <c r="EZ402" s="35"/>
      <c r="FA402" s="35"/>
      <c r="FB402" s="35"/>
      <c r="FC402" s="35"/>
      <c r="FD402" s="35"/>
      <c r="FE402" s="35"/>
      <c r="FF402" s="35"/>
      <c r="FG402" s="35"/>
      <c r="FH402" s="35"/>
      <c r="FI402" s="35"/>
      <c r="FJ402" s="35"/>
      <c r="FK402" s="35"/>
      <c r="FL402" s="35"/>
      <c r="FM402" s="35"/>
      <c r="FN402" s="35"/>
      <c r="FO402" s="35"/>
      <c r="FP402" s="35"/>
      <c r="FQ402" s="35"/>
      <c r="FR402" s="35"/>
      <c r="FS402" s="35"/>
      <c r="FT402" s="35"/>
      <c r="FU402" s="35"/>
      <c r="FV402" s="35"/>
      <c r="FW402" s="35"/>
      <c r="FX402" s="35"/>
      <c r="FY402" s="35"/>
      <c r="FZ402" s="35"/>
      <c r="GA402" s="35"/>
      <c r="GB402" s="35"/>
      <c r="GC402" s="35"/>
      <c r="GD402" s="35"/>
      <c r="GE402" s="35"/>
      <c r="GF402" s="35"/>
      <c r="GG402" s="35"/>
      <c r="GH402" s="35"/>
      <c r="GI402" s="35"/>
      <c r="GJ402" s="35"/>
      <c r="GK402" s="35"/>
      <c r="GL402" s="35"/>
      <c r="GM402" s="35"/>
      <c r="GN402" s="35"/>
      <c r="GO402" s="35"/>
      <c r="GP402" s="35"/>
      <c r="GQ402" s="35"/>
      <c r="GR402" s="35"/>
      <c r="GS402" s="35"/>
      <c r="GT402" s="35"/>
      <c r="GU402" s="35"/>
      <c r="GV402" s="35"/>
      <c r="GW402" s="35"/>
      <c r="GX402" s="35"/>
      <c r="GY402" s="35"/>
      <c r="GZ402" s="35"/>
      <c r="HA402" s="35"/>
      <c r="HB402" s="35"/>
      <c r="HC402" s="35"/>
      <c r="HD402" s="35"/>
      <c r="HE402" s="35"/>
      <c r="HF402" s="35"/>
      <c r="HG402" s="35"/>
      <c r="HH402" s="35"/>
      <c r="HI402" s="35"/>
      <c r="HJ402" s="35"/>
      <c r="HK402" s="35"/>
      <c r="HL402" s="35"/>
      <c r="HM402" s="35"/>
      <c r="HN402" s="35"/>
      <c r="HO402" s="35"/>
      <c r="HP402" s="35"/>
      <c r="HQ402" s="35"/>
      <c r="HR402" s="35"/>
      <c r="HS402" s="35"/>
      <c r="HT402" s="35"/>
      <c r="HU402" s="35"/>
      <c r="HV402" s="35"/>
      <c r="HW402" s="35"/>
      <c r="HX402" s="35"/>
      <c r="HY402" s="35"/>
      <c r="HZ402" s="35"/>
      <c r="IA402" s="35"/>
      <c r="IB402" s="35"/>
      <c r="IC402" s="35"/>
      <c r="ID402" s="35"/>
      <c r="IE402" s="35"/>
      <c r="IF402" s="35"/>
      <c r="IG402" s="35"/>
      <c r="IH402" s="35"/>
      <c r="II402" s="35"/>
      <c r="IJ402" s="35"/>
      <c r="IK402" s="35"/>
      <c r="IL402" s="35"/>
      <c r="IM402" s="35"/>
    </row>
    <row r="403" spans="1:247" s="63" customFormat="1" ht="19.5" customHeight="1">
      <c r="A403" s="92">
        <v>398</v>
      </c>
      <c r="B403" s="93" t="s">
        <v>873</v>
      </c>
      <c r="C403" s="93" t="s">
        <v>874</v>
      </c>
      <c r="D403" s="93"/>
      <c r="E403" s="93"/>
      <c r="F403" s="101"/>
      <c r="G403" s="101"/>
      <c r="H403" s="93" t="s">
        <v>875</v>
      </c>
      <c r="I403" s="93" t="s">
        <v>862</v>
      </c>
      <c r="J403" s="108">
        <v>89</v>
      </c>
      <c r="K403" s="108">
        <v>89</v>
      </c>
      <c r="L403" s="93"/>
      <c r="M403" s="93" t="s">
        <v>914</v>
      </c>
      <c r="N403" s="95"/>
      <c r="O403" s="95"/>
      <c r="P403" s="95"/>
      <c r="Q403" s="95" t="s">
        <v>849</v>
      </c>
      <c r="R403" s="59" t="s">
        <v>896</v>
      </c>
      <c r="S403" s="60" t="str">
        <f t="shared" si="110"/>
        <v>국유지도</v>
      </c>
      <c r="T403" s="61"/>
      <c r="U403" s="119">
        <f t="shared" si="108"/>
        <v>0</v>
      </c>
      <c r="V403" s="75"/>
      <c r="W403" s="61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 t="s">
        <v>895</v>
      </c>
      <c r="AM403" s="75" t="str">
        <f t="shared" si="103"/>
        <v>-</v>
      </c>
      <c r="AN403" s="68" t="str">
        <f t="shared" si="107"/>
        <v>도</v>
      </c>
      <c r="AO403" s="88"/>
      <c r="AP403" s="88"/>
      <c r="AQ403" s="88"/>
      <c r="AR403" s="85"/>
      <c r="AS403" s="75"/>
      <c r="AT403" s="76"/>
      <c r="AU403" s="35"/>
      <c r="AV403" s="35"/>
      <c r="AW403" s="35"/>
      <c r="AX403" s="35"/>
      <c r="AY403" s="35"/>
      <c r="AZ403" s="35"/>
      <c r="BA403" s="35"/>
      <c r="BB403" s="35"/>
      <c r="BC403" s="35"/>
      <c r="BD403" s="35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/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34"/>
      <c r="CE403" s="34"/>
      <c r="CF403" s="34"/>
      <c r="CG403" s="34"/>
      <c r="CH403" s="34"/>
      <c r="CI403" s="34"/>
      <c r="CJ403" s="34"/>
      <c r="CK403" s="34"/>
      <c r="CL403" s="34"/>
      <c r="CM403" s="34"/>
      <c r="CN403" s="34"/>
      <c r="CO403" s="34"/>
      <c r="CP403" s="34"/>
      <c r="CQ403" s="34"/>
      <c r="CR403" s="34"/>
      <c r="CS403" s="34"/>
      <c r="CT403" s="34"/>
      <c r="CU403" s="34"/>
      <c r="CV403" s="34"/>
      <c r="CW403" s="34"/>
      <c r="CX403" s="34"/>
      <c r="CY403" s="34"/>
      <c r="CZ403" s="34"/>
      <c r="DA403" s="34"/>
      <c r="DB403" s="34"/>
      <c r="DC403" s="34"/>
      <c r="DD403" s="34"/>
      <c r="DE403" s="34"/>
      <c r="DF403" s="34"/>
      <c r="DG403" s="34"/>
      <c r="DH403" s="34"/>
      <c r="DI403" s="34"/>
      <c r="DJ403" s="34"/>
      <c r="DK403" s="34"/>
      <c r="DL403" s="34"/>
      <c r="DM403" s="34"/>
      <c r="DN403" s="34"/>
      <c r="DO403" s="34"/>
      <c r="DP403" s="34"/>
      <c r="DQ403" s="34"/>
      <c r="DR403" s="34"/>
      <c r="DS403" s="34"/>
      <c r="DT403" s="34"/>
      <c r="DU403" s="34"/>
      <c r="DV403" s="34"/>
      <c r="DW403" s="34"/>
      <c r="DX403" s="34"/>
      <c r="DY403" s="34"/>
      <c r="DZ403" s="34"/>
      <c r="EA403" s="34"/>
      <c r="EB403" s="34"/>
      <c r="EC403" s="34"/>
      <c r="ED403" s="34"/>
      <c r="EE403" s="34"/>
      <c r="EF403" s="34"/>
      <c r="EG403" s="34"/>
      <c r="EH403" s="34"/>
      <c r="EI403" s="34"/>
      <c r="EJ403" s="34"/>
      <c r="EK403" s="34"/>
      <c r="EL403" s="34"/>
      <c r="EM403" s="34"/>
      <c r="EN403" s="34"/>
      <c r="EO403" s="34"/>
      <c r="EP403" s="34"/>
      <c r="EQ403" s="34"/>
      <c r="ER403" s="34"/>
      <c r="ES403" s="34"/>
      <c r="ET403" s="34"/>
      <c r="EU403" s="34"/>
      <c r="EV403" s="34"/>
      <c r="EW403" s="34"/>
      <c r="EX403" s="34"/>
      <c r="EY403" s="34"/>
      <c r="EZ403" s="34"/>
      <c r="FA403" s="34"/>
      <c r="FB403" s="34"/>
      <c r="FC403" s="34"/>
      <c r="FD403" s="34"/>
      <c r="FE403" s="34"/>
      <c r="FF403" s="34"/>
      <c r="FG403" s="34"/>
      <c r="FH403" s="34"/>
      <c r="FI403" s="34"/>
      <c r="FJ403" s="34"/>
      <c r="FK403" s="34"/>
      <c r="FL403" s="34"/>
      <c r="FM403" s="34"/>
      <c r="FN403" s="34"/>
      <c r="FO403" s="34"/>
      <c r="FP403" s="34"/>
      <c r="FQ403" s="34"/>
      <c r="FR403" s="34"/>
      <c r="FS403" s="34"/>
      <c r="FT403" s="34"/>
      <c r="FU403" s="34"/>
      <c r="FV403" s="34"/>
      <c r="FW403" s="34"/>
      <c r="FX403" s="34"/>
      <c r="FY403" s="34"/>
      <c r="FZ403" s="34"/>
      <c r="GA403" s="34"/>
      <c r="GB403" s="34"/>
      <c r="GC403" s="34"/>
      <c r="GD403" s="34"/>
      <c r="GE403" s="34"/>
      <c r="GF403" s="34"/>
      <c r="GG403" s="34"/>
      <c r="GH403" s="34"/>
      <c r="GI403" s="34"/>
      <c r="GJ403" s="34"/>
      <c r="GK403" s="34"/>
      <c r="GL403" s="34"/>
      <c r="GM403" s="34"/>
      <c r="GN403" s="34"/>
      <c r="GO403" s="34"/>
      <c r="GP403" s="34"/>
      <c r="GQ403" s="34"/>
      <c r="GR403" s="34"/>
      <c r="GS403" s="34"/>
      <c r="GT403" s="34"/>
      <c r="GU403" s="34"/>
      <c r="GV403" s="34"/>
      <c r="GW403" s="34"/>
      <c r="GX403" s="34"/>
      <c r="GY403" s="34"/>
      <c r="GZ403" s="34"/>
      <c r="HA403" s="34"/>
      <c r="HB403" s="34"/>
      <c r="HC403" s="34"/>
      <c r="HD403" s="34"/>
      <c r="HE403" s="34"/>
      <c r="HF403" s="34"/>
      <c r="HG403" s="34"/>
      <c r="HH403" s="34"/>
      <c r="HI403" s="34"/>
      <c r="HJ403" s="34"/>
      <c r="HK403" s="34"/>
      <c r="HL403" s="34"/>
      <c r="HM403" s="34"/>
      <c r="HN403" s="34"/>
      <c r="HO403" s="34"/>
      <c r="HP403" s="34"/>
      <c r="HQ403" s="34"/>
      <c r="HR403" s="34"/>
      <c r="HS403" s="34"/>
      <c r="HT403" s="34"/>
      <c r="HU403" s="34"/>
      <c r="HV403" s="34"/>
      <c r="HW403" s="34"/>
      <c r="HX403" s="34"/>
      <c r="HY403" s="34"/>
      <c r="HZ403" s="34"/>
      <c r="IA403" s="34"/>
      <c r="IB403" s="34"/>
      <c r="IC403" s="34"/>
      <c r="ID403" s="34"/>
      <c r="IE403" s="34"/>
      <c r="IF403" s="34"/>
      <c r="IG403" s="34"/>
      <c r="IH403" s="34"/>
      <c r="II403" s="34"/>
      <c r="IJ403" s="34"/>
      <c r="IK403" s="34"/>
      <c r="IL403" s="34"/>
      <c r="IM403" s="34"/>
    </row>
    <row r="404" spans="1:247" s="63" customFormat="1" ht="19.5" customHeight="1">
      <c r="A404" s="92">
        <v>399</v>
      </c>
      <c r="B404" s="93" t="s">
        <v>873</v>
      </c>
      <c r="C404" s="93" t="s">
        <v>874</v>
      </c>
      <c r="D404" s="93"/>
      <c r="E404" s="93"/>
      <c r="F404" s="101"/>
      <c r="G404" s="101"/>
      <c r="H404" s="93" t="s">
        <v>876</v>
      </c>
      <c r="I404" s="93" t="s">
        <v>862</v>
      </c>
      <c r="J404" s="108">
        <v>86</v>
      </c>
      <c r="K404" s="108">
        <v>86</v>
      </c>
      <c r="L404" s="93"/>
      <c r="M404" s="93" t="s">
        <v>894</v>
      </c>
      <c r="N404" s="95"/>
      <c r="O404" s="95"/>
      <c r="P404" s="95"/>
      <c r="Q404" s="95" t="s">
        <v>849</v>
      </c>
      <c r="R404" s="59" t="str">
        <f>IF(LEFT(M404,1)="국", "국유지", "사유지")</f>
        <v>국유지</v>
      </c>
      <c r="S404" s="60" t="str">
        <f t="shared" si="110"/>
        <v>국유지도</v>
      </c>
      <c r="T404" s="61"/>
      <c r="U404" s="119">
        <f t="shared" si="108"/>
        <v>0</v>
      </c>
      <c r="V404" s="75"/>
      <c r="W404" s="61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 t="s">
        <v>897</v>
      </c>
      <c r="AM404" s="75" t="str">
        <f t="shared" si="103"/>
        <v>-</v>
      </c>
      <c r="AN404" s="68" t="str">
        <f t="shared" si="107"/>
        <v>도</v>
      </c>
      <c r="AO404" s="88"/>
      <c r="AP404" s="88"/>
      <c r="AQ404" s="88"/>
      <c r="AR404" s="85"/>
      <c r="AS404" s="75"/>
      <c r="AT404" s="76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4"/>
      <c r="BF404" s="34"/>
      <c r="BG404" s="34"/>
      <c r="BH404" s="34"/>
      <c r="BI404" s="34"/>
      <c r="BJ404" s="34"/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34"/>
      <c r="CE404" s="34"/>
      <c r="CF404" s="34"/>
      <c r="CG404" s="34"/>
      <c r="CH404" s="34"/>
      <c r="CI404" s="34"/>
      <c r="CJ404" s="34"/>
      <c r="CK404" s="34"/>
      <c r="CL404" s="34"/>
      <c r="CM404" s="34"/>
      <c r="CN404" s="34"/>
      <c r="CO404" s="34"/>
      <c r="CP404" s="34"/>
      <c r="CQ404" s="34"/>
      <c r="CR404" s="34"/>
      <c r="CS404" s="34"/>
      <c r="CT404" s="34"/>
      <c r="CU404" s="34"/>
      <c r="CV404" s="34"/>
      <c r="CW404" s="34"/>
      <c r="CX404" s="34"/>
      <c r="CY404" s="34"/>
      <c r="CZ404" s="34"/>
      <c r="DA404" s="34"/>
      <c r="DB404" s="34"/>
      <c r="DC404" s="34"/>
      <c r="DD404" s="34"/>
      <c r="DE404" s="34"/>
      <c r="DF404" s="34"/>
      <c r="DG404" s="34"/>
      <c r="DH404" s="34"/>
      <c r="DI404" s="34"/>
      <c r="DJ404" s="34"/>
      <c r="DK404" s="34"/>
      <c r="DL404" s="34"/>
      <c r="DM404" s="34"/>
      <c r="DN404" s="34"/>
      <c r="DO404" s="34"/>
      <c r="DP404" s="34"/>
      <c r="DQ404" s="34"/>
      <c r="DR404" s="34"/>
      <c r="DS404" s="34"/>
      <c r="DT404" s="34"/>
      <c r="DU404" s="34"/>
      <c r="DV404" s="34"/>
      <c r="DW404" s="34"/>
      <c r="DX404" s="34"/>
      <c r="DY404" s="34"/>
      <c r="DZ404" s="34"/>
      <c r="EA404" s="34"/>
      <c r="EB404" s="34"/>
      <c r="EC404" s="34"/>
      <c r="ED404" s="34"/>
      <c r="EE404" s="34"/>
      <c r="EF404" s="34"/>
      <c r="EG404" s="34"/>
      <c r="EH404" s="34"/>
      <c r="EI404" s="34"/>
      <c r="EJ404" s="34"/>
      <c r="EK404" s="34"/>
      <c r="EL404" s="34"/>
      <c r="EM404" s="34"/>
      <c r="EN404" s="34"/>
      <c r="EO404" s="34"/>
      <c r="EP404" s="34"/>
      <c r="EQ404" s="34"/>
      <c r="ER404" s="34"/>
      <c r="ES404" s="34"/>
      <c r="ET404" s="34"/>
      <c r="EU404" s="34"/>
      <c r="EV404" s="34"/>
      <c r="EW404" s="34"/>
      <c r="EX404" s="34"/>
      <c r="EY404" s="34"/>
      <c r="EZ404" s="34"/>
      <c r="FA404" s="34"/>
      <c r="FB404" s="34"/>
      <c r="FC404" s="34"/>
      <c r="FD404" s="34"/>
      <c r="FE404" s="34"/>
      <c r="FF404" s="34"/>
      <c r="FG404" s="34"/>
      <c r="FH404" s="34"/>
      <c r="FI404" s="34"/>
      <c r="FJ404" s="34"/>
      <c r="FK404" s="34"/>
      <c r="FL404" s="34"/>
      <c r="FM404" s="34"/>
      <c r="FN404" s="34"/>
      <c r="FO404" s="34"/>
      <c r="FP404" s="34"/>
      <c r="FQ404" s="34"/>
      <c r="FR404" s="34"/>
      <c r="FS404" s="34"/>
      <c r="FT404" s="34"/>
      <c r="FU404" s="34"/>
      <c r="FV404" s="34"/>
      <c r="FW404" s="34"/>
      <c r="FX404" s="34"/>
      <c r="FY404" s="34"/>
      <c r="FZ404" s="34"/>
      <c r="GA404" s="34"/>
      <c r="GB404" s="34"/>
      <c r="GC404" s="34"/>
      <c r="GD404" s="34"/>
      <c r="GE404" s="34"/>
      <c r="GF404" s="34"/>
      <c r="GG404" s="34"/>
      <c r="GH404" s="34"/>
      <c r="GI404" s="34"/>
      <c r="GJ404" s="34"/>
      <c r="GK404" s="34"/>
      <c r="GL404" s="34"/>
      <c r="GM404" s="34"/>
      <c r="GN404" s="34"/>
      <c r="GO404" s="34"/>
      <c r="GP404" s="34"/>
      <c r="GQ404" s="34"/>
      <c r="GR404" s="34"/>
      <c r="GS404" s="34"/>
      <c r="GT404" s="34"/>
      <c r="GU404" s="34"/>
      <c r="GV404" s="34"/>
      <c r="GW404" s="34"/>
      <c r="GX404" s="34"/>
      <c r="GY404" s="34"/>
      <c r="GZ404" s="34"/>
      <c r="HA404" s="34"/>
      <c r="HB404" s="34"/>
      <c r="HC404" s="34"/>
      <c r="HD404" s="34"/>
      <c r="HE404" s="34"/>
      <c r="HF404" s="34"/>
      <c r="HG404" s="34"/>
      <c r="HH404" s="34"/>
      <c r="HI404" s="34"/>
      <c r="HJ404" s="34"/>
      <c r="HK404" s="34"/>
      <c r="HL404" s="34"/>
      <c r="HM404" s="34"/>
      <c r="HN404" s="34"/>
      <c r="HO404" s="34"/>
      <c r="HP404" s="34"/>
      <c r="HQ404" s="34"/>
      <c r="HR404" s="34"/>
      <c r="HS404" s="34"/>
      <c r="HT404" s="34"/>
      <c r="HU404" s="34"/>
      <c r="HV404" s="34"/>
      <c r="HW404" s="34"/>
      <c r="HX404" s="34"/>
      <c r="HY404" s="34"/>
      <c r="HZ404" s="34"/>
      <c r="IA404" s="34"/>
      <c r="IB404" s="34"/>
      <c r="IC404" s="34"/>
      <c r="ID404" s="34"/>
      <c r="IE404" s="34"/>
      <c r="IF404" s="34"/>
      <c r="IG404" s="34"/>
      <c r="IH404" s="34"/>
      <c r="II404" s="34"/>
      <c r="IJ404" s="34"/>
      <c r="IK404" s="34"/>
      <c r="IL404" s="34"/>
      <c r="IM404" s="34"/>
    </row>
    <row r="405" spans="1:247" s="63" customFormat="1" ht="19.5" customHeight="1">
      <c r="A405" s="92">
        <v>400</v>
      </c>
      <c r="B405" s="93" t="s">
        <v>756</v>
      </c>
      <c r="C405" s="93" t="s">
        <v>757</v>
      </c>
      <c r="D405" s="93"/>
      <c r="E405" s="93"/>
      <c r="F405" s="101"/>
      <c r="G405" s="101"/>
      <c r="H405" s="93" t="s">
        <v>652</v>
      </c>
      <c r="I405" s="93" t="s">
        <v>61</v>
      </c>
      <c r="J405" s="108">
        <v>1220</v>
      </c>
      <c r="K405" s="108">
        <v>46</v>
      </c>
      <c r="L405" s="93" t="s">
        <v>107</v>
      </c>
      <c r="M405" s="93" t="s">
        <v>913</v>
      </c>
      <c r="N405" s="95"/>
      <c r="O405" s="95"/>
      <c r="P405" s="95"/>
      <c r="Q405" s="95"/>
      <c r="R405" s="59" t="s">
        <v>896</v>
      </c>
      <c r="S405" s="60" t="str">
        <f t="shared" si="110"/>
        <v>국유지천</v>
      </c>
      <c r="T405" s="61">
        <f>W405</f>
        <v>8910</v>
      </c>
      <c r="U405" s="119">
        <f t="shared" si="108"/>
        <v>1229580</v>
      </c>
      <c r="V405" s="75" t="str">
        <f>IF(J405&gt;=K405:K405,"ok","XXX")</f>
        <v>ok</v>
      </c>
      <c r="W405" s="61">
        <v>8910</v>
      </c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75" t="s">
        <v>708</v>
      </c>
      <c r="AM405" s="75" t="str">
        <f t="shared" si="103"/>
        <v>-</v>
      </c>
      <c r="AN405" s="68" t="str">
        <f t="shared" si="107"/>
        <v>천</v>
      </c>
      <c r="AO405" s="75">
        <v>1220</v>
      </c>
      <c r="AP405" s="75" t="s">
        <v>107</v>
      </c>
      <c r="AQ405" s="86" t="s">
        <v>103</v>
      </c>
      <c r="AR405" s="85">
        <f>J405-K405</f>
        <v>1174</v>
      </c>
      <c r="AS405" s="75"/>
      <c r="AT405" s="76"/>
      <c r="AU405" s="35"/>
      <c r="AV405" s="35"/>
      <c r="AW405" s="35"/>
      <c r="AX405" s="35"/>
      <c r="AY405" s="75"/>
      <c r="AZ405" s="35"/>
      <c r="BA405" s="35"/>
      <c r="BB405" s="35"/>
      <c r="BC405" s="35"/>
      <c r="BD405" s="35"/>
      <c r="BE405" s="35"/>
      <c r="BF405" s="35"/>
      <c r="BG405" s="35"/>
      <c r="BH405" s="35"/>
      <c r="BI405" s="35"/>
      <c r="BJ405" s="35"/>
      <c r="BK405" s="35"/>
      <c r="BL405" s="35"/>
      <c r="BM405" s="35"/>
      <c r="BN405" s="35"/>
      <c r="BO405" s="35"/>
      <c r="BP405" s="35"/>
      <c r="BQ405" s="35"/>
      <c r="BR405" s="35"/>
      <c r="BS405" s="35"/>
      <c r="BT405" s="35"/>
      <c r="BU405" s="35"/>
      <c r="BV405" s="35"/>
      <c r="BW405" s="35"/>
      <c r="BX405" s="35"/>
      <c r="BY405" s="35"/>
      <c r="BZ405" s="35"/>
      <c r="CA405" s="35"/>
      <c r="CB405" s="35"/>
      <c r="CC405" s="35"/>
      <c r="CD405" s="35"/>
      <c r="CE405" s="35"/>
      <c r="CF405" s="35"/>
      <c r="CG405" s="35"/>
      <c r="CH405" s="35"/>
      <c r="CI405" s="35"/>
      <c r="CJ405" s="35"/>
      <c r="CK405" s="35"/>
      <c r="CL405" s="35"/>
      <c r="CM405" s="35"/>
      <c r="CN405" s="35"/>
      <c r="CO405" s="35"/>
      <c r="CP405" s="35"/>
      <c r="CQ405" s="35"/>
      <c r="CR405" s="35"/>
      <c r="CS405" s="35"/>
      <c r="CT405" s="35"/>
      <c r="CU405" s="35"/>
      <c r="CV405" s="35"/>
      <c r="CW405" s="35"/>
      <c r="CX405" s="35"/>
      <c r="CY405" s="35"/>
      <c r="CZ405" s="35"/>
      <c r="DA405" s="35"/>
      <c r="DB405" s="35"/>
      <c r="DC405" s="35"/>
      <c r="DD405" s="35"/>
      <c r="DE405" s="35"/>
      <c r="DF405" s="35"/>
      <c r="DG405" s="35"/>
      <c r="DH405" s="35"/>
      <c r="DI405" s="35"/>
      <c r="DJ405" s="35"/>
      <c r="DK405" s="35"/>
      <c r="DL405" s="35"/>
      <c r="DM405" s="35"/>
      <c r="DN405" s="35"/>
      <c r="DO405" s="35"/>
      <c r="DP405" s="35"/>
      <c r="DQ405" s="35"/>
      <c r="DR405" s="35"/>
      <c r="DS405" s="35"/>
      <c r="DT405" s="35"/>
      <c r="DU405" s="35"/>
      <c r="DV405" s="35"/>
      <c r="DW405" s="35"/>
      <c r="DX405" s="35"/>
      <c r="DY405" s="35"/>
      <c r="DZ405" s="35"/>
      <c r="EA405" s="35"/>
      <c r="EB405" s="35"/>
      <c r="EC405" s="35"/>
      <c r="ED405" s="35"/>
      <c r="EE405" s="35"/>
      <c r="EF405" s="35"/>
      <c r="EG405" s="35"/>
      <c r="EH405" s="35"/>
      <c r="EI405" s="35"/>
      <c r="EJ405" s="35"/>
      <c r="EK405" s="35"/>
      <c r="EL405" s="35"/>
      <c r="EM405" s="35"/>
      <c r="EN405" s="35"/>
      <c r="EO405" s="35"/>
      <c r="EP405" s="35"/>
      <c r="EQ405" s="35"/>
      <c r="ER405" s="35"/>
      <c r="ES405" s="35"/>
      <c r="ET405" s="35"/>
      <c r="EU405" s="35"/>
      <c r="EV405" s="35"/>
      <c r="EW405" s="35"/>
      <c r="EX405" s="35"/>
      <c r="EY405" s="35"/>
      <c r="EZ405" s="35"/>
      <c r="FA405" s="35"/>
      <c r="FB405" s="35"/>
      <c r="FC405" s="35"/>
      <c r="FD405" s="35"/>
      <c r="FE405" s="35"/>
      <c r="FF405" s="35"/>
      <c r="FG405" s="35"/>
      <c r="FH405" s="35"/>
      <c r="FI405" s="35"/>
      <c r="FJ405" s="35"/>
      <c r="FK405" s="35"/>
      <c r="FL405" s="35"/>
      <c r="FM405" s="35"/>
      <c r="FN405" s="35"/>
      <c r="FO405" s="35"/>
      <c r="FP405" s="35"/>
      <c r="FQ405" s="35"/>
      <c r="FR405" s="35"/>
      <c r="FS405" s="35"/>
      <c r="FT405" s="35"/>
      <c r="FU405" s="35"/>
      <c r="FV405" s="35"/>
      <c r="FW405" s="35"/>
      <c r="FX405" s="35"/>
      <c r="FY405" s="35"/>
      <c r="FZ405" s="35"/>
      <c r="GA405" s="35"/>
      <c r="GB405" s="35"/>
      <c r="GC405" s="35"/>
      <c r="GD405" s="35"/>
      <c r="GE405" s="35"/>
      <c r="GF405" s="35"/>
      <c r="GG405" s="35"/>
      <c r="GH405" s="35"/>
      <c r="GI405" s="35"/>
      <c r="GJ405" s="35"/>
      <c r="GK405" s="35"/>
      <c r="GL405" s="35"/>
      <c r="GM405" s="35"/>
      <c r="GN405" s="35"/>
      <c r="GO405" s="35"/>
      <c r="GP405" s="35"/>
      <c r="GQ405" s="35"/>
      <c r="GR405" s="35"/>
      <c r="GS405" s="35"/>
      <c r="GT405" s="35"/>
      <c r="GU405" s="35"/>
      <c r="GV405" s="35"/>
      <c r="GW405" s="35"/>
      <c r="GX405" s="35"/>
      <c r="GY405" s="35"/>
      <c r="GZ405" s="35"/>
      <c r="HA405" s="35"/>
      <c r="HB405" s="35"/>
      <c r="HC405" s="35"/>
      <c r="HD405" s="35"/>
      <c r="HE405" s="35"/>
      <c r="HF405" s="35"/>
      <c r="HG405" s="35"/>
      <c r="HH405" s="35"/>
      <c r="HI405" s="35"/>
      <c r="HJ405" s="35"/>
      <c r="HK405" s="35"/>
      <c r="HL405" s="35"/>
      <c r="HM405" s="35"/>
      <c r="HN405" s="35"/>
      <c r="HO405" s="35"/>
      <c r="HP405" s="35"/>
      <c r="HQ405" s="35"/>
      <c r="HR405" s="35"/>
      <c r="HS405" s="35"/>
      <c r="HT405" s="35"/>
      <c r="HU405" s="35"/>
      <c r="HV405" s="35"/>
      <c r="HW405" s="35"/>
      <c r="HX405" s="35"/>
      <c r="HY405" s="35"/>
      <c r="HZ405" s="35"/>
      <c r="IA405" s="35"/>
      <c r="IB405" s="35"/>
      <c r="IC405" s="35"/>
      <c r="ID405" s="35"/>
      <c r="IE405" s="35"/>
      <c r="IF405" s="35"/>
      <c r="IG405" s="35"/>
      <c r="IH405" s="35"/>
      <c r="II405" s="35"/>
      <c r="IJ405" s="35"/>
      <c r="IK405" s="35"/>
      <c r="IL405" s="35"/>
      <c r="IM405" s="35"/>
    </row>
    <row r="406" spans="1:247" s="63" customFormat="1" ht="19.5" customHeight="1">
      <c r="A406" s="92">
        <v>401</v>
      </c>
      <c r="B406" s="93" t="s">
        <v>873</v>
      </c>
      <c r="C406" s="93" t="s">
        <v>874</v>
      </c>
      <c r="D406" s="93"/>
      <c r="E406" s="93"/>
      <c r="F406" s="101"/>
      <c r="G406" s="101"/>
      <c r="H406" s="93" t="s">
        <v>877</v>
      </c>
      <c r="I406" s="93" t="s">
        <v>862</v>
      </c>
      <c r="J406" s="108">
        <v>5693</v>
      </c>
      <c r="K406" s="108">
        <v>193</v>
      </c>
      <c r="L406" s="93"/>
      <c r="M406" s="93" t="s">
        <v>894</v>
      </c>
      <c r="N406" s="95"/>
      <c r="O406" s="95"/>
      <c r="P406" s="95"/>
      <c r="Q406" s="95"/>
      <c r="R406" s="59" t="str">
        <f>IF(LEFT(M406,1)="국", "국유지", "사유지")</f>
        <v>국유지</v>
      </c>
      <c r="S406" s="60" t="str">
        <f t="shared" si="110"/>
        <v>국유지도</v>
      </c>
      <c r="T406" s="61"/>
      <c r="U406" s="119">
        <f t="shared" si="108"/>
        <v>0</v>
      </c>
      <c r="V406" s="75"/>
      <c r="W406" s="61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 t="s">
        <v>897</v>
      </c>
      <c r="AM406" s="75" t="str">
        <f t="shared" si="103"/>
        <v>-</v>
      </c>
      <c r="AN406" s="68" t="str">
        <f t="shared" si="107"/>
        <v>도</v>
      </c>
      <c r="AO406" s="88"/>
      <c r="AP406" s="88"/>
      <c r="AQ406" s="88"/>
      <c r="AR406" s="85"/>
      <c r="AS406" s="75"/>
      <c r="AT406" s="76"/>
      <c r="AU406" s="35"/>
      <c r="AV406" s="35"/>
      <c r="AW406" s="35"/>
      <c r="AX406" s="35"/>
      <c r="AY406" s="35"/>
      <c r="AZ406" s="35"/>
      <c r="BA406" s="35"/>
      <c r="BB406" s="35"/>
      <c r="BC406" s="35"/>
      <c r="BD406" s="35"/>
      <c r="BE406" s="34"/>
      <c r="BF406" s="34"/>
      <c r="BG406" s="34"/>
      <c r="BH406" s="34"/>
      <c r="BI406" s="34"/>
      <c r="BJ406" s="34"/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34"/>
      <c r="CE406" s="34"/>
      <c r="CF406" s="34"/>
      <c r="CG406" s="34"/>
      <c r="CH406" s="34"/>
      <c r="CI406" s="34"/>
      <c r="CJ406" s="34"/>
      <c r="CK406" s="34"/>
      <c r="CL406" s="34"/>
      <c r="CM406" s="34"/>
      <c r="CN406" s="34"/>
      <c r="CO406" s="34"/>
      <c r="CP406" s="34"/>
      <c r="CQ406" s="34"/>
      <c r="CR406" s="34"/>
      <c r="CS406" s="34"/>
      <c r="CT406" s="34"/>
      <c r="CU406" s="34"/>
      <c r="CV406" s="34"/>
      <c r="CW406" s="34"/>
      <c r="CX406" s="34"/>
      <c r="CY406" s="34"/>
      <c r="CZ406" s="34"/>
      <c r="DA406" s="34"/>
      <c r="DB406" s="34"/>
      <c r="DC406" s="34"/>
      <c r="DD406" s="34"/>
      <c r="DE406" s="34"/>
      <c r="DF406" s="34"/>
      <c r="DG406" s="34"/>
      <c r="DH406" s="34"/>
      <c r="DI406" s="34"/>
      <c r="DJ406" s="34"/>
      <c r="DK406" s="34"/>
      <c r="DL406" s="34"/>
      <c r="DM406" s="34"/>
      <c r="DN406" s="34"/>
      <c r="DO406" s="34"/>
      <c r="DP406" s="34"/>
      <c r="DQ406" s="34"/>
      <c r="DR406" s="34"/>
      <c r="DS406" s="34"/>
      <c r="DT406" s="34"/>
      <c r="DU406" s="34"/>
      <c r="DV406" s="34"/>
      <c r="DW406" s="34"/>
      <c r="DX406" s="34"/>
      <c r="DY406" s="34"/>
      <c r="DZ406" s="34"/>
      <c r="EA406" s="34"/>
      <c r="EB406" s="34"/>
      <c r="EC406" s="34"/>
      <c r="ED406" s="34"/>
      <c r="EE406" s="34"/>
      <c r="EF406" s="34"/>
      <c r="EG406" s="34"/>
      <c r="EH406" s="34"/>
      <c r="EI406" s="34"/>
      <c r="EJ406" s="34"/>
      <c r="EK406" s="34"/>
      <c r="EL406" s="34"/>
      <c r="EM406" s="34"/>
      <c r="EN406" s="34"/>
      <c r="EO406" s="34"/>
      <c r="EP406" s="34"/>
      <c r="EQ406" s="34"/>
      <c r="ER406" s="34"/>
      <c r="ES406" s="34"/>
      <c r="ET406" s="34"/>
      <c r="EU406" s="34"/>
      <c r="EV406" s="34"/>
      <c r="EW406" s="34"/>
      <c r="EX406" s="34"/>
      <c r="EY406" s="34"/>
      <c r="EZ406" s="34"/>
      <c r="FA406" s="34"/>
      <c r="FB406" s="34"/>
      <c r="FC406" s="34"/>
      <c r="FD406" s="34"/>
      <c r="FE406" s="34"/>
      <c r="FF406" s="34"/>
      <c r="FG406" s="34"/>
      <c r="FH406" s="34"/>
      <c r="FI406" s="34"/>
      <c r="FJ406" s="34"/>
      <c r="FK406" s="34"/>
      <c r="FL406" s="34"/>
      <c r="FM406" s="34"/>
      <c r="FN406" s="34"/>
      <c r="FO406" s="34"/>
      <c r="FP406" s="34"/>
      <c r="FQ406" s="34"/>
      <c r="FR406" s="34"/>
      <c r="FS406" s="34"/>
      <c r="FT406" s="34"/>
      <c r="FU406" s="34"/>
      <c r="FV406" s="34"/>
      <c r="FW406" s="34"/>
      <c r="FX406" s="34"/>
      <c r="FY406" s="34"/>
      <c r="FZ406" s="34"/>
      <c r="GA406" s="34"/>
      <c r="GB406" s="34"/>
      <c r="GC406" s="34"/>
      <c r="GD406" s="34"/>
      <c r="GE406" s="34"/>
      <c r="GF406" s="34"/>
      <c r="GG406" s="34"/>
      <c r="GH406" s="34"/>
      <c r="GI406" s="34"/>
      <c r="GJ406" s="34"/>
      <c r="GK406" s="34"/>
      <c r="GL406" s="34"/>
      <c r="GM406" s="34"/>
      <c r="GN406" s="34"/>
      <c r="GO406" s="34"/>
      <c r="GP406" s="34"/>
      <c r="GQ406" s="34"/>
      <c r="GR406" s="34"/>
      <c r="GS406" s="34"/>
      <c r="GT406" s="34"/>
      <c r="GU406" s="34"/>
      <c r="GV406" s="34"/>
      <c r="GW406" s="34"/>
      <c r="GX406" s="34"/>
      <c r="GY406" s="34"/>
      <c r="GZ406" s="34"/>
      <c r="HA406" s="34"/>
      <c r="HB406" s="34"/>
      <c r="HC406" s="34"/>
      <c r="HD406" s="34"/>
      <c r="HE406" s="34"/>
      <c r="HF406" s="34"/>
      <c r="HG406" s="34"/>
      <c r="HH406" s="34"/>
      <c r="HI406" s="34"/>
      <c r="HJ406" s="34"/>
      <c r="HK406" s="34"/>
      <c r="HL406" s="34"/>
      <c r="HM406" s="34"/>
      <c r="HN406" s="34"/>
      <c r="HO406" s="34"/>
      <c r="HP406" s="34"/>
      <c r="HQ406" s="34"/>
      <c r="HR406" s="34"/>
      <c r="HS406" s="34"/>
      <c r="HT406" s="34"/>
      <c r="HU406" s="34"/>
      <c r="HV406" s="34"/>
      <c r="HW406" s="34"/>
      <c r="HX406" s="34"/>
      <c r="HY406" s="34"/>
      <c r="HZ406" s="34"/>
      <c r="IA406" s="34"/>
      <c r="IB406" s="34"/>
      <c r="IC406" s="34"/>
      <c r="ID406" s="34"/>
      <c r="IE406" s="34"/>
      <c r="IF406" s="34"/>
      <c r="IG406" s="34"/>
      <c r="IH406" s="34"/>
      <c r="II406" s="34"/>
      <c r="IJ406" s="34"/>
      <c r="IK406" s="34"/>
      <c r="IL406" s="34"/>
      <c r="IM406" s="34"/>
    </row>
    <row r="407" spans="1:247" s="63" customFormat="1" ht="19.5" customHeight="1">
      <c r="A407" s="92">
        <v>402</v>
      </c>
      <c r="B407" s="93" t="s">
        <v>756</v>
      </c>
      <c r="C407" s="93" t="s">
        <v>757</v>
      </c>
      <c r="D407" s="93"/>
      <c r="E407" s="93"/>
      <c r="F407" s="101"/>
      <c r="G407" s="101"/>
      <c r="H407" s="93" t="s">
        <v>653</v>
      </c>
      <c r="I407" s="93" t="s">
        <v>33</v>
      </c>
      <c r="J407" s="108">
        <v>2628</v>
      </c>
      <c r="K407" s="108">
        <v>31</v>
      </c>
      <c r="L407" s="93" t="s">
        <v>107</v>
      </c>
      <c r="M407" s="93" t="s">
        <v>914</v>
      </c>
      <c r="N407" s="95"/>
      <c r="O407" s="95"/>
      <c r="P407" s="95"/>
      <c r="Q407" s="95"/>
      <c r="R407" s="59" t="s">
        <v>746</v>
      </c>
      <c r="S407" s="60" t="str">
        <f t="shared" si="110"/>
        <v>국유지전</v>
      </c>
      <c r="T407" s="61"/>
      <c r="U407" s="119">
        <f t="shared" si="108"/>
        <v>0</v>
      </c>
      <c r="V407" s="75" t="str">
        <f t="shared" ref="V407:V414" si="112">IF(J407&gt;=K407:K407,"ok","XXX")</f>
        <v>ok</v>
      </c>
      <c r="W407" s="61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75" t="s">
        <v>708</v>
      </c>
      <c r="AM407" s="75" t="str">
        <f t="shared" si="103"/>
        <v>-</v>
      </c>
      <c r="AN407" s="68" t="str">
        <f t="shared" si="107"/>
        <v>전</v>
      </c>
      <c r="AO407" s="75">
        <v>2628</v>
      </c>
      <c r="AP407" s="75" t="s">
        <v>107</v>
      </c>
      <c r="AQ407" s="86" t="s">
        <v>121</v>
      </c>
      <c r="AR407" s="85">
        <f>J407-K407</f>
        <v>2597</v>
      </c>
      <c r="AS407" s="75"/>
      <c r="AT407" s="76"/>
      <c r="AU407" s="35"/>
      <c r="AV407" s="35"/>
      <c r="AW407" s="35"/>
      <c r="AX407" s="35"/>
      <c r="AY407" s="75"/>
      <c r="AZ407" s="35"/>
      <c r="BA407" s="35"/>
      <c r="BB407" s="35"/>
      <c r="BC407" s="35"/>
      <c r="BD407" s="35"/>
      <c r="BE407" s="35"/>
      <c r="BF407" s="35"/>
      <c r="BG407" s="35"/>
      <c r="BH407" s="35"/>
      <c r="BI407" s="35"/>
      <c r="BJ407" s="35"/>
      <c r="BK407" s="35"/>
      <c r="BL407" s="35"/>
      <c r="BM407" s="35"/>
      <c r="BN407" s="35"/>
      <c r="BO407" s="35"/>
      <c r="BP407" s="35"/>
      <c r="BQ407" s="35"/>
      <c r="BR407" s="35"/>
      <c r="BS407" s="35"/>
      <c r="BT407" s="35"/>
      <c r="BU407" s="35"/>
      <c r="BV407" s="35"/>
      <c r="BW407" s="35"/>
      <c r="BX407" s="35"/>
      <c r="BY407" s="35"/>
      <c r="BZ407" s="35"/>
      <c r="CA407" s="35"/>
      <c r="CB407" s="35"/>
      <c r="CC407" s="35"/>
      <c r="CD407" s="35"/>
      <c r="CE407" s="35"/>
      <c r="CF407" s="35"/>
      <c r="CG407" s="35"/>
      <c r="CH407" s="35"/>
      <c r="CI407" s="35"/>
      <c r="CJ407" s="35"/>
      <c r="CK407" s="35"/>
      <c r="CL407" s="35"/>
      <c r="CM407" s="35"/>
      <c r="CN407" s="35"/>
      <c r="CO407" s="35"/>
      <c r="CP407" s="35"/>
      <c r="CQ407" s="35"/>
      <c r="CR407" s="35"/>
      <c r="CS407" s="35"/>
      <c r="CT407" s="35"/>
      <c r="CU407" s="35"/>
      <c r="CV407" s="35"/>
      <c r="CW407" s="35"/>
      <c r="CX407" s="35"/>
      <c r="CY407" s="35"/>
      <c r="CZ407" s="35"/>
      <c r="DA407" s="35"/>
      <c r="DB407" s="35"/>
      <c r="DC407" s="35"/>
      <c r="DD407" s="35"/>
      <c r="DE407" s="35"/>
      <c r="DF407" s="35"/>
      <c r="DG407" s="35"/>
      <c r="DH407" s="35"/>
      <c r="DI407" s="35"/>
      <c r="DJ407" s="35"/>
      <c r="DK407" s="35"/>
      <c r="DL407" s="35"/>
      <c r="DM407" s="35"/>
      <c r="DN407" s="35"/>
      <c r="DO407" s="35"/>
      <c r="DP407" s="35"/>
      <c r="DQ407" s="35"/>
      <c r="DR407" s="35"/>
      <c r="DS407" s="35"/>
      <c r="DT407" s="35"/>
      <c r="DU407" s="35"/>
      <c r="DV407" s="35"/>
      <c r="DW407" s="35"/>
      <c r="DX407" s="35"/>
      <c r="DY407" s="35"/>
      <c r="DZ407" s="35"/>
      <c r="EA407" s="35"/>
      <c r="EB407" s="35"/>
      <c r="EC407" s="35"/>
      <c r="ED407" s="35"/>
      <c r="EE407" s="35"/>
      <c r="EF407" s="35"/>
      <c r="EG407" s="35"/>
      <c r="EH407" s="35"/>
      <c r="EI407" s="35"/>
      <c r="EJ407" s="35"/>
      <c r="EK407" s="35"/>
      <c r="EL407" s="35"/>
      <c r="EM407" s="35"/>
      <c r="EN407" s="35"/>
      <c r="EO407" s="35"/>
      <c r="EP407" s="35"/>
      <c r="EQ407" s="35"/>
      <c r="ER407" s="35"/>
      <c r="ES407" s="35"/>
      <c r="ET407" s="35"/>
      <c r="EU407" s="35"/>
      <c r="EV407" s="35"/>
      <c r="EW407" s="35"/>
      <c r="EX407" s="35"/>
      <c r="EY407" s="35"/>
      <c r="EZ407" s="35"/>
      <c r="FA407" s="35"/>
      <c r="FB407" s="35"/>
      <c r="FC407" s="35"/>
      <c r="FD407" s="35"/>
      <c r="FE407" s="35"/>
      <c r="FF407" s="35"/>
      <c r="FG407" s="35"/>
      <c r="FH407" s="35"/>
      <c r="FI407" s="35"/>
      <c r="FJ407" s="35"/>
      <c r="FK407" s="35"/>
      <c r="FL407" s="35"/>
      <c r="FM407" s="35"/>
      <c r="FN407" s="35"/>
      <c r="FO407" s="35"/>
      <c r="FP407" s="35"/>
      <c r="FQ407" s="35"/>
      <c r="FR407" s="35"/>
      <c r="FS407" s="35"/>
      <c r="FT407" s="35"/>
      <c r="FU407" s="35"/>
      <c r="FV407" s="35"/>
      <c r="FW407" s="35"/>
      <c r="FX407" s="35"/>
      <c r="FY407" s="35"/>
      <c r="FZ407" s="35"/>
      <c r="GA407" s="35"/>
      <c r="GB407" s="35"/>
      <c r="GC407" s="35"/>
      <c r="GD407" s="35"/>
      <c r="GE407" s="35"/>
      <c r="GF407" s="35"/>
      <c r="GG407" s="35"/>
      <c r="GH407" s="35"/>
      <c r="GI407" s="35"/>
      <c r="GJ407" s="35"/>
      <c r="GK407" s="35"/>
      <c r="GL407" s="35"/>
      <c r="GM407" s="35"/>
      <c r="GN407" s="35"/>
      <c r="GO407" s="35"/>
      <c r="GP407" s="35"/>
      <c r="GQ407" s="35"/>
      <c r="GR407" s="35"/>
      <c r="GS407" s="35"/>
      <c r="GT407" s="35"/>
      <c r="GU407" s="35"/>
      <c r="GV407" s="35"/>
      <c r="GW407" s="35"/>
      <c r="GX407" s="35"/>
      <c r="GY407" s="35"/>
      <c r="GZ407" s="35"/>
      <c r="HA407" s="35"/>
      <c r="HB407" s="35"/>
      <c r="HC407" s="35"/>
      <c r="HD407" s="35"/>
      <c r="HE407" s="35"/>
      <c r="HF407" s="35"/>
      <c r="HG407" s="35"/>
      <c r="HH407" s="35"/>
      <c r="HI407" s="35"/>
      <c r="HJ407" s="35"/>
      <c r="HK407" s="35"/>
      <c r="HL407" s="35"/>
      <c r="HM407" s="35"/>
      <c r="HN407" s="35"/>
      <c r="HO407" s="35"/>
      <c r="HP407" s="35"/>
      <c r="HQ407" s="35"/>
      <c r="HR407" s="35"/>
      <c r="HS407" s="35"/>
      <c r="HT407" s="35"/>
      <c r="HU407" s="35"/>
      <c r="HV407" s="35"/>
      <c r="HW407" s="35"/>
      <c r="HX407" s="35"/>
      <c r="HY407" s="35"/>
      <c r="HZ407" s="35"/>
      <c r="IA407" s="35"/>
      <c r="IB407" s="35"/>
      <c r="IC407" s="35"/>
      <c r="ID407" s="35"/>
      <c r="IE407" s="35"/>
      <c r="IF407" s="35"/>
      <c r="IG407" s="35"/>
      <c r="IH407" s="35"/>
      <c r="II407" s="35"/>
      <c r="IJ407" s="35"/>
      <c r="IK407" s="35"/>
      <c r="IL407" s="35"/>
      <c r="IM407" s="35"/>
    </row>
    <row r="408" spans="1:247" s="63" customFormat="1" ht="19.5" customHeight="1">
      <c r="A408" s="92">
        <v>403</v>
      </c>
      <c r="B408" s="93" t="s">
        <v>873</v>
      </c>
      <c r="C408" s="93" t="s">
        <v>874</v>
      </c>
      <c r="D408" s="93"/>
      <c r="E408" s="93"/>
      <c r="F408" s="101"/>
      <c r="G408" s="101"/>
      <c r="H408" s="93" t="s">
        <v>878</v>
      </c>
      <c r="I408" s="93" t="s">
        <v>862</v>
      </c>
      <c r="J408" s="108">
        <v>308</v>
      </c>
      <c r="K408" s="108">
        <v>60</v>
      </c>
      <c r="L408" s="93"/>
      <c r="M408" s="93" t="s">
        <v>894</v>
      </c>
      <c r="N408" s="95"/>
      <c r="O408" s="95"/>
      <c r="P408" s="95"/>
      <c r="Q408" s="95"/>
      <c r="R408" s="59" t="str">
        <f t="shared" ref="R408:R418" si="113">IF(LEFT(M408,1)="국", "국유지", "사유지")</f>
        <v>국유지</v>
      </c>
      <c r="S408" s="60" t="str">
        <f t="shared" si="110"/>
        <v>국유지도</v>
      </c>
      <c r="T408" s="61"/>
      <c r="U408" s="119">
        <f t="shared" si="108"/>
        <v>0</v>
      </c>
      <c r="V408" s="75" t="str">
        <f t="shared" si="112"/>
        <v>ok</v>
      </c>
      <c r="W408" s="61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 t="s">
        <v>895</v>
      </c>
      <c r="AM408" s="75" t="str">
        <f t="shared" si="103"/>
        <v>-</v>
      </c>
      <c r="AN408" s="68" t="str">
        <f t="shared" si="107"/>
        <v>도</v>
      </c>
      <c r="AO408" s="88"/>
      <c r="AP408" s="88"/>
      <c r="AQ408" s="88"/>
      <c r="AR408" s="85">
        <f>J408-K408</f>
        <v>248</v>
      </c>
      <c r="AS408" s="75"/>
      <c r="AT408" s="76"/>
      <c r="AU408" s="35"/>
      <c r="AV408" s="35"/>
      <c r="AW408" s="35"/>
      <c r="AX408" s="35"/>
      <c r="AY408" s="35"/>
      <c r="AZ408" s="35"/>
      <c r="BA408" s="35"/>
      <c r="BB408" s="35"/>
      <c r="BC408" s="35"/>
      <c r="BD408" s="35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/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34"/>
      <c r="CE408" s="34"/>
      <c r="CF408" s="34"/>
      <c r="CG408" s="34"/>
      <c r="CH408" s="34"/>
      <c r="CI408" s="34"/>
      <c r="CJ408" s="34"/>
      <c r="CK408" s="34"/>
      <c r="CL408" s="34"/>
      <c r="CM408" s="34"/>
      <c r="CN408" s="34"/>
      <c r="CO408" s="34"/>
      <c r="CP408" s="34"/>
      <c r="CQ408" s="34"/>
      <c r="CR408" s="34"/>
      <c r="CS408" s="34"/>
      <c r="CT408" s="34"/>
      <c r="CU408" s="34"/>
      <c r="CV408" s="34"/>
      <c r="CW408" s="34"/>
      <c r="CX408" s="34"/>
      <c r="CY408" s="34"/>
      <c r="CZ408" s="34"/>
      <c r="DA408" s="34"/>
      <c r="DB408" s="34"/>
      <c r="DC408" s="34"/>
      <c r="DD408" s="34"/>
      <c r="DE408" s="34"/>
      <c r="DF408" s="34"/>
      <c r="DG408" s="34"/>
      <c r="DH408" s="34"/>
      <c r="DI408" s="34"/>
      <c r="DJ408" s="34"/>
      <c r="DK408" s="34"/>
      <c r="DL408" s="34"/>
      <c r="DM408" s="34"/>
      <c r="DN408" s="34"/>
      <c r="DO408" s="34"/>
      <c r="DP408" s="34"/>
      <c r="DQ408" s="34"/>
      <c r="DR408" s="34"/>
      <c r="DS408" s="34"/>
      <c r="DT408" s="34"/>
      <c r="DU408" s="34"/>
      <c r="DV408" s="34"/>
      <c r="DW408" s="34"/>
      <c r="DX408" s="34"/>
      <c r="DY408" s="34"/>
      <c r="DZ408" s="34"/>
      <c r="EA408" s="34"/>
      <c r="EB408" s="34"/>
      <c r="EC408" s="34"/>
      <c r="ED408" s="34"/>
      <c r="EE408" s="34"/>
      <c r="EF408" s="34"/>
      <c r="EG408" s="34"/>
      <c r="EH408" s="34"/>
      <c r="EI408" s="34"/>
      <c r="EJ408" s="34"/>
      <c r="EK408" s="34"/>
      <c r="EL408" s="34"/>
      <c r="EM408" s="34"/>
      <c r="EN408" s="34"/>
      <c r="EO408" s="34"/>
      <c r="EP408" s="34"/>
      <c r="EQ408" s="34"/>
      <c r="ER408" s="34"/>
      <c r="ES408" s="34"/>
      <c r="ET408" s="34"/>
      <c r="EU408" s="34"/>
      <c r="EV408" s="34"/>
      <c r="EW408" s="34"/>
      <c r="EX408" s="34"/>
      <c r="EY408" s="34"/>
      <c r="EZ408" s="34"/>
      <c r="FA408" s="34"/>
      <c r="FB408" s="34"/>
      <c r="FC408" s="34"/>
      <c r="FD408" s="34"/>
      <c r="FE408" s="34"/>
      <c r="FF408" s="34"/>
      <c r="FG408" s="34"/>
      <c r="FH408" s="34"/>
      <c r="FI408" s="34"/>
      <c r="FJ408" s="34"/>
      <c r="FK408" s="34"/>
      <c r="FL408" s="34"/>
      <c r="FM408" s="34"/>
      <c r="FN408" s="34"/>
      <c r="FO408" s="34"/>
      <c r="FP408" s="34"/>
      <c r="FQ408" s="34"/>
      <c r="FR408" s="34"/>
      <c r="FS408" s="34"/>
      <c r="FT408" s="34"/>
      <c r="FU408" s="34"/>
      <c r="FV408" s="34"/>
      <c r="FW408" s="34"/>
      <c r="FX408" s="34"/>
      <c r="FY408" s="34"/>
      <c r="FZ408" s="34"/>
      <c r="GA408" s="34"/>
      <c r="GB408" s="34"/>
      <c r="GC408" s="34"/>
      <c r="GD408" s="34"/>
      <c r="GE408" s="34"/>
      <c r="GF408" s="34"/>
      <c r="GG408" s="34"/>
      <c r="GH408" s="34"/>
      <c r="GI408" s="34"/>
      <c r="GJ408" s="34"/>
      <c r="GK408" s="34"/>
      <c r="GL408" s="34"/>
      <c r="GM408" s="34"/>
      <c r="GN408" s="34"/>
      <c r="GO408" s="34"/>
      <c r="GP408" s="34"/>
      <c r="GQ408" s="34"/>
      <c r="GR408" s="34"/>
      <c r="GS408" s="34"/>
      <c r="GT408" s="34"/>
      <c r="GU408" s="34"/>
      <c r="GV408" s="34"/>
      <c r="GW408" s="34"/>
      <c r="GX408" s="34"/>
      <c r="GY408" s="34"/>
      <c r="GZ408" s="34"/>
      <c r="HA408" s="34"/>
      <c r="HB408" s="34"/>
      <c r="HC408" s="34"/>
      <c r="HD408" s="34"/>
      <c r="HE408" s="34"/>
      <c r="HF408" s="34"/>
      <c r="HG408" s="34"/>
      <c r="HH408" s="34"/>
      <c r="HI408" s="34"/>
      <c r="HJ408" s="34"/>
      <c r="HK408" s="34"/>
      <c r="HL408" s="34"/>
      <c r="HM408" s="34"/>
      <c r="HN408" s="34"/>
      <c r="HO408" s="34"/>
      <c r="HP408" s="34"/>
      <c r="HQ408" s="34"/>
      <c r="HR408" s="34"/>
      <c r="HS408" s="34"/>
      <c r="HT408" s="34"/>
      <c r="HU408" s="34"/>
      <c r="HV408" s="34"/>
      <c r="HW408" s="34"/>
      <c r="HX408" s="34"/>
      <c r="HY408" s="34"/>
      <c r="HZ408" s="34"/>
      <c r="IA408" s="34"/>
      <c r="IB408" s="34"/>
      <c r="IC408" s="34"/>
      <c r="ID408" s="34"/>
      <c r="IE408" s="34"/>
      <c r="IF408" s="34"/>
      <c r="IG408" s="34"/>
      <c r="IH408" s="34"/>
      <c r="II408" s="34"/>
      <c r="IJ408" s="34"/>
      <c r="IK408" s="34"/>
      <c r="IL408" s="34"/>
      <c r="IM408" s="34"/>
    </row>
    <row r="409" spans="1:247" s="63" customFormat="1" ht="19.5" customHeight="1">
      <c r="A409" s="92">
        <v>404</v>
      </c>
      <c r="B409" s="93" t="s">
        <v>756</v>
      </c>
      <c r="C409" s="93" t="s">
        <v>757</v>
      </c>
      <c r="D409" s="93"/>
      <c r="E409" s="93"/>
      <c r="F409" s="101"/>
      <c r="G409" s="101"/>
      <c r="H409" s="93" t="s">
        <v>654</v>
      </c>
      <c r="I409" s="93" t="s">
        <v>62</v>
      </c>
      <c r="J409" s="108">
        <v>16883</v>
      </c>
      <c r="K409" s="108">
        <v>1141</v>
      </c>
      <c r="L409" s="93" t="s">
        <v>107</v>
      </c>
      <c r="M409" s="93" t="s">
        <v>913</v>
      </c>
      <c r="N409" s="95"/>
      <c r="O409" s="95"/>
      <c r="P409" s="95"/>
      <c r="Q409" s="95"/>
      <c r="R409" s="59" t="s">
        <v>917</v>
      </c>
      <c r="S409" s="60" t="str">
        <f t="shared" si="110"/>
        <v>국유지임</v>
      </c>
      <c r="T409" s="61">
        <f>W409</f>
        <v>5080</v>
      </c>
      <c r="U409" s="119">
        <f t="shared" si="108"/>
        <v>17388840</v>
      </c>
      <c r="V409" s="75" t="str">
        <f t="shared" si="112"/>
        <v>ok</v>
      </c>
      <c r="W409" s="61">
        <v>5080</v>
      </c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>
        <v>671</v>
      </c>
      <c r="AK409" s="35">
        <v>161</v>
      </c>
      <c r="AL409" s="75" t="s">
        <v>708</v>
      </c>
      <c r="AM409" s="75" t="str">
        <f t="shared" si="103"/>
        <v>-</v>
      </c>
      <c r="AN409" s="68" t="str">
        <f t="shared" si="107"/>
        <v>임</v>
      </c>
      <c r="AO409" s="75">
        <v>16883</v>
      </c>
      <c r="AP409" s="75" t="s">
        <v>107</v>
      </c>
      <c r="AQ409" s="86" t="s">
        <v>103</v>
      </c>
      <c r="AR409" s="85">
        <f>J409-K409</f>
        <v>15742</v>
      </c>
      <c r="AS409" s="75"/>
      <c r="AT409" s="76"/>
      <c r="AU409" s="35"/>
      <c r="AV409" s="35"/>
      <c r="AW409" s="35"/>
      <c r="AX409" s="35"/>
      <c r="AY409" s="75"/>
      <c r="AZ409" s="35"/>
      <c r="BA409" s="35"/>
      <c r="BB409" s="35"/>
      <c r="BC409" s="35"/>
      <c r="BD409" s="35"/>
      <c r="BE409" s="35"/>
      <c r="BF409" s="35"/>
      <c r="BG409" s="35"/>
      <c r="BH409" s="35"/>
      <c r="BI409" s="35"/>
      <c r="BJ409" s="35"/>
      <c r="BK409" s="35"/>
      <c r="BL409" s="35"/>
      <c r="BM409" s="35"/>
      <c r="BN409" s="35"/>
      <c r="BO409" s="35"/>
      <c r="BP409" s="35"/>
      <c r="BQ409" s="35"/>
      <c r="BR409" s="35"/>
      <c r="BS409" s="35"/>
      <c r="BT409" s="35"/>
      <c r="BU409" s="35"/>
      <c r="BV409" s="35"/>
      <c r="BW409" s="35"/>
      <c r="BX409" s="35"/>
      <c r="BY409" s="35"/>
      <c r="BZ409" s="35"/>
      <c r="CA409" s="35"/>
      <c r="CB409" s="35"/>
      <c r="CC409" s="35"/>
      <c r="CD409" s="35"/>
      <c r="CE409" s="35"/>
      <c r="CF409" s="35"/>
      <c r="CG409" s="35"/>
      <c r="CH409" s="35"/>
      <c r="CI409" s="35"/>
      <c r="CJ409" s="35"/>
      <c r="CK409" s="35"/>
      <c r="CL409" s="35"/>
      <c r="CM409" s="35"/>
      <c r="CN409" s="35"/>
      <c r="CO409" s="35"/>
      <c r="CP409" s="35"/>
      <c r="CQ409" s="35"/>
      <c r="CR409" s="35"/>
      <c r="CS409" s="35"/>
      <c r="CT409" s="35"/>
      <c r="CU409" s="35"/>
      <c r="CV409" s="35"/>
      <c r="CW409" s="35"/>
      <c r="CX409" s="35"/>
      <c r="CY409" s="35"/>
      <c r="CZ409" s="35"/>
      <c r="DA409" s="35"/>
      <c r="DB409" s="35"/>
      <c r="DC409" s="35"/>
      <c r="DD409" s="35"/>
      <c r="DE409" s="35"/>
      <c r="DF409" s="35"/>
      <c r="DG409" s="35"/>
      <c r="DH409" s="35"/>
      <c r="DI409" s="35"/>
      <c r="DJ409" s="35"/>
      <c r="DK409" s="35"/>
      <c r="DL409" s="35"/>
      <c r="DM409" s="35"/>
      <c r="DN409" s="35"/>
      <c r="DO409" s="35"/>
      <c r="DP409" s="35"/>
      <c r="DQ409" s="35"/>
      <c r="DR409" s="35"/>
      <c r="DS409" s="35"/>
      <c r="DT409" s="35"/>
      <c r="DU409" s="35"/>
      <c r="DV409" s="35"/>
      <c r="DW409" s="35"/>
      <c r="DX409" s="35"/>
      <c r="DY409" s="35"/>
      <c r="DZ409" s="35"/>
      <c r="EA409" s="35"/>
      <c r="EB409" s="35"/>
      <c r="EC409" s="35"/>
      <c r="ED409" s="35"/>
      <c r="EE409" s="35"/>
      <c r="EF409" s="35"/>
      <c r="EG409" s="35"/>
      <c r="EH409" s="35"/>
      <c r="EI409" s="35"/>
      <c r="EJ409" s="35"/>
      <c r="EK409" s="35"/>
      <c r="EL409" s="35"/>
      <c r="EM409" s="35"/>
      <c r="EN409" s="35"/>
      <c r="EO409" s="35"/>
      <c r="EP409" s="35"/>
      <c r="EQ409" s="35"/>
      <c r="ER409" s="35"/>
      <c r="ES409" s="35"/>
      <c r="ET409" s="35"/>
      <c r="EU409" s="35"/>
      <c r="EV409" s="35"/>
      <c r="EW409" s="35"/>
      <c r="EX409" s="35"/>
      <c r="EY409" s="35"/>
      <c r="EZ409" s="35"/>
      <c r="FA409" s="35"/>
      <c r="FB409" s="35"/>
      <c r="FC409" s="35"/>
      <c r="FD409" s="35"/>
      <c r="FE409" s="35"/>
      <c r="FF409" s="35"/>
      <c r="FG409" s="35"/>
      <c r="FH409" s="35"/>
      <c r="FI409" s="35"/>
      <c r="FJ409" s="35"/>
      <c r="FK409" s="35"/>
      <c r="FL409" s="35"/>
      <c r="FM409" s="35"/>
      <c r="FN409" s="35"/>
      <c r="FO409" s="35"/>
      <c r="FP409" s="35"/>
      <c r="FQ409" s="35"/>
      <c r="FR409" s="35"/>
      <c r="FS409" s="35"/>
      <c r="FT409" s="35"/>
      <c r="FU409" s="35"/>
      <c r="FV409" s="35"/>
      <c r="FW409" s="35"/>
      <c r="FX409" s="35"/>
      <c r="FY409" s="35"/>
      <c r="FZ409" s="35"/>
      <c r="GA409" s="35"/>
      <c r="GB409" s="35"/>
      <c r="GC409" s="35"/>
      <c r="GD409" s="35"/>
      <c r="GE409" s="35"/>
      <c r="GF409" s="35"/>
      <c r="GG409" s="35"/>
      <c r="GH409" s="35"/>
      <c r="GI409" s="35"/>
      <c r="GJ409" s="35"/>
      <c r="GK409" s="35"/>
      <c r="GL409" s="35"/>
      <c r="GM409" s="35"/>
      <c r="GN409" s="35"/>
      <c r="GO409" s="35"/>
      <c r="GP409" s="35"/>
      <c r="GQ409" s="35"/>
      <c r="GR409" s="35"/>
      <c r="GS409" s="35"/>
      <c r="GT409" s="35"/>
      <c r="GU409" s="35"/>
      <c r="GV409" s="35"/>
      <c r="GW409" s="35"/>
      <c r="GX409" s="35"/>
      <c r="GY409" s="35"/>
      <c r="GZ409" s="35"/>
      <c r="HA409" s="35"/>
      <c r="HB409" s="35"/>
      <c r="HC409" s="35"/>
      <c r="HD409" s="35"/>
      <c r="HE409" s="35"/>
      <c r="HF409" s="35"/>
      <c r="HG409" s="35"/>
      <c r="HH409" s="35"/>
      <c r="HI409" s="35"/>
      <c r="HJ409" s="35"/>
      <c r="HK409" s="35"/>
      <c r="HL409" s="35"/>
      <c r="HM409" s="35"/>
      <c r="HN409" s="35"/>
      <c r="HO409" s="35"/>
      <c r="HP409" s="35"/>
      <c r="HQ409" s="35"/>
      <c r="HR409" s="35"/>
      <c r="HS409" s="35"/>
      <c r="HT409" s="35"/>
      <c r="HU409" s="35"/>
      <c r="HV409" s="35"/>
      <c r="HW409" s="35"/>
      <c r="HX409" s="35"/>
      <c r="HY409" s="35"/>
      <c r="HZ409" s="35"/>
      <c r="IA409" s="35"/>
      <c r="IB409" s="35"/>
      <c r="IC409" s="35"/>
      <c r="ID409" s="35"/>
      <c r="IE409" s="35"/>
      <c r="IF409" s="35"/>
      <c r="IG409" s="35"/>
      <c r="IH409" s="35"/>
      <c r="II409" s="35"/>
      <c r="IJ409" s="35"/>
      <c r="IK409" s="35"/>
      <c r="IL409" s="35"/>
      <c r="IM409" s="35"/>
    </row>
    <row r="410" spans="1:247" s="63" customFormat="1" ht="19.5" customHeight="1">
      <c r="A410" s="92">
        <v>405</v>
      </c>
      <c r="B410" s="93" t="s">
        <v>756</v>
      </c>
      <c r="C410" s="93" t="s">
        <v>757</v>
      </c>
      <c r="D410" s="92"/>
      <c r="E410" s="92"/>
      <c r="F410" s="107"/>
      <c r="G410" s="107"/>
      <c r="H410" s="93" t="s">
        <v>658</v>
      </c>
      <c r="I410" s="92" t="s">
        <v>264</v>
      </c>
      <c r="J410" s="109">
        <v>122</v>
      </c>
      <c r="K410" s="108">
        <v>39</v>
      </c>
      <c r="L410" s="92" t="s">
        <v>107</v>
      </c>
      <c r="M410" s="92" t="s">
        <v>754</v>
      </c>
      <c r="N410" s="95"/>
      <c r="O410" s="95"/>
      <c r="P410" s="95"/>
      <c r="Q410" s="95"/>
      <c r="R410" s="59" t="str">
        <f t="shared" si="113"/>
        <v>국유지</v>
      </c>
      <c r="S410" s="60" t="str">
        <f t="shared" si="110"/>
        <v>국유지도</v>
      </c>
      <c r="T410" s="61"/>
      <c r="U410" s="119">
        <f t="shared" si="108"/>
        <v>0</v>
      </c>
      <c r="V410" s="75" t="str">
        <f t="shared" si="112"/>
        <v>ok</v>
      </c>
      <c r="W410" s="61"/>
      <c r="AL410" s="66" t="s">
        <v>708</v>
      </c>
      <c r="AM410" s="66" t="str">
        <f t="shared" si="103"/>
        <v>-</v>
      </c>
      <c r="AN410" s="106" t="str">
        <f t="shared" si="107"/>
        <v>도</v>
      </c>
      <c r="AO410" s="75">
        <v>995</v>
      </c>
      <c r="AP410" s="75"/>
      <c r="AQ410" s="86"/>
      <c r="AR410" s="85"/>
      <c r="AS410" s="75"/>
      <c r="AT410" s="76"/>
      <c r="AU410" s="35"/>
      <c r="AV410" s="35"/>
      <c r="AW410" s="35"/>
      <c r="AX410" s="35"/>
      <c r="AY410" s="75"/>
      <c r="AZ410" s="35"/>
      <c r="BA410" s="35"/>
      <c r="BB410" s="35"/>
      <c r="BC410" s="35"/>
      <c r="BD410" s="35"/>
      <c r="BE410" s="35"/>
      <c r="BF410" s="35"/>
      <c r="BG410" s="35"/>
      <c r="BH410" s="35"/>
      <c r="BI410" s="35"/>
      <c r="BJ410" s="35"/>
      <c r="BK410" s="35"/>
      <c r="BL410" s="35"/>
      <c r="BM410" s="35"/>
      <c r="BN410" s="35"/>
      <c r="BO410" s="35"/>
      <c r="BP410" s="35"/>
      <c r="BQ410" s="35"/>
      <c r="BR410" s="35"/>
      <c r="BS410" s="35"/>
      <c r="BT410" s="35"/>
      <c r="BU410" s="35"/>
      <c r="BV410" s="35"/>
      <c r="BW410" s="35"/>
      <c r="BX410" s="35"/>
      <c r="BY410" s="35"/>
      <c r="BZ410" s="35"/>
      <c r="CA410" s="35"/>
      <c r="CB410" s="35"/>
      <c r="CC410" s="35"/>
      <c r="CD410" s="35"/>
      <c r="CE410" s="35"/>
      <c r="CF410" s="35"/>
      <c r="CG410" s="35"/>
      <c r="CH410" s="35"/>
      <c r="CI410" s="35"/>
      <c r="CJ410" s="35"/>
      <c r="CK410" s="35"/>
      <c r="CL410" s="35"/>
      <c r="CM410" s="35"/>
      <c r="CN410" s="35"/>
      <c r="CO410" s="35"/>
      <c r="CP410" s="35"/>
      <c r="CQ410" s="35"/>
      <c r="CR410" s="35"/>
      <c r="CS410" s="35"/>
      <c r="CT410" s="35"/>
      <c r="CU410" s="35"/>
      <c r="CV410" s="35"/>
      <c r="CW410" s="35"/>
      <c r="CX410" s="35"/>
      <c r="CY410" s="35"/>
      <c r="CZ410" s="35"/>
      <c r="DA410" s="35"/>
      <c r="DB410" s="35"/>
      <c r="DC410" s="35"/>
      <c r="DD410" s="35"/>
      <c r="DE410" s="35"/>
      <c r="DF410" s="35"/>
      <c r="DG410" s="35"/>
      <c r="DH410" s="35"/>
      <c r="DI410" s="35"/>
      <c r="DJ410" s="35"/>
      <c r="DK410" s="35"/>
      <c r="DL410" s="35"/>
      <c r="DM410" s="35"/>
      <c r="DN410" s="35"/>
      <c r="DO410" s="35"/>
      <c r="DP410" s="35"/>
      <c r="DQ410" s="35"/>
      <c r="DR410" s="35"/>
      <c r="DS410" s="35"/>
      <c r="DT410" s="35"/>
      <c r="DU410" s="35"/>
      <c r="DV410" s="35"/>
      <c r="DW410" s="35"/>
      <c r="DX410" s="35"/>
      <c r="DY410" s="35"/>
      <c r="DZ410" s="35"/>
      <c r="EA410" s="35"/>
      <c r="EB410" s="35"/>
      <c r="EC410" s="35"/>
      <c r="ED410" s="35"/>
      <c r="EE410" s="35"/>
      <c r="EF410" s="35"/>
      <c r="EG410" s="35"/>
      <c r="EH410" s="35"/>
      <c r="EI410" s="35"/>
      <c r="EJ410" s="35"/>
      <c r="EK410" s="35"/>
      <c r="EL410" s="35"/>
      <c r="EM410" s="35"/>
      <c r="EN410" s="35"/>
      <c r="EO410" s="35"/>
      <c r="EP410" s="35"/>
      <c r="EQ410" s="35"/>
      <c r="ER410" s="35"/>
      <c r="ES410" s="35"/>
      <c r="ET410" s="35"/>
      <c r="EU410" s="35"/>
      <c r="EV410" s="35"/>
      <c r="EW410" s="35"/>
      <c r="EX410" s="35"/>
      <c r="EY410" s="35"/>
      <c r="EZ410" s="35"/>
      <c r="FA410" s="35"/>
      <c r="FB410" s="35"/>
      <c r="FC410" s="35"/>
      <c r="FD410" s="35"/>
      <c r="FE410" s="35"/>
      <c r="FF410" s="35"/>
      <c r="FG410" s="35"/>
      <c r="FH410" s="35"/>
      <c r="FI410" s="35"/>
      <c r="FJ410" s="35"/>
      <c r="FK410" s="35"/>
      <c r="FL410" s="35"/>
      <c r="FM410" s="35"/>
      <c r="FN410" s="35"/>
      <c r="FO410" s="35"/>
      <c r="FP410" s="35"/>
      <c r="FQ410" s="35"/>
      <c r="FR410" s="35"/>
      <c r="FS410" s="35"/>
      <c r="FT410" s="35"/>
      <c r="FU410" s="35"/>
      <c r="FV410" s="35"/>
      <c r="FW410" s="35"/>
      <c r="FX410" s="35"/>
      <c r="FY410" s="35"/>
      <c r="FZ410" s="35"/>
      <c r="GA410" s="35"/>
      <c r="GB410" s="35"/>
      <c r="GC410" s="35"/>
      <c r="GD410" s="35"/>
      <c r="GE410" s="35"/>
      <c r="GF410" s="35"/>
      <c r="GG410" s="35"/>
      <c r="GH410" s="35"/>
      <c r="GI410" s="35"/>
      <c r="GJ410" s="35"/>
      <c r="GK410" s="35"/>
      <c r="GL410" s="35"/>
      <c r="GM410" s="35"/>
      <c r="GN410" s="35"/>
      <c r="GO410" s="35"/>
      <c r="GP410" s="35"/>
      <c r="GQ410" s="35"/>
      <c r="GR410" s="35"/>
      <c r="GS410" s="35"/>
      <c r="GT410" s="35"/>
      <c r="GU410" s="35"/>
      <c r="GV410" s="35"/>
      <c r="GW410" s="35"/>
      <c r="GX410" s="35"/>
      <c r="GY410" s="35"/>
      <c r="GZ410" s="35"/>
      <c r="HA410" s="35"/>
      <c r="HB410" s="35"/>
      <c r="HC410" s="35"/>
      <c r="HD410" s="35"/>
      <c r="HE410" s="35"/>
      <c r="HF410" s="35"/>
      <c r="HG410" s="35"/>
      <c r="HH410" s="35"/>
      <c r="HI410" s="35"/>
      <c r="HJ410" s="35"/>
      <c r="HK410" s="35"/>
      <c r="HL410" s="35"/>
      <c r="HM410" s="35"/>
      <c r="HN410" s="35"/>
      <c r="HO410" s="35"/>
      <c r="HP410" s="35"/>
      <c r="HQ410" s="35"/>
      <c r="HR410" s="35"/>
      <c r="HS410" s="35"/>
      <c r="HT410" s="35"/>
      <c r="HU410" s="35"/>
      <c r="HV410" s="35"/>
      <c r="HW410" s="35"/>
      <c r="HX410" s="35"/>
      <c r="HY410" s="35"/>
      <c r="HZ410" s="35"/>
      <c r="IA410" s="35"/>
      <c r="IB410" s="35"/>
      <c r="IC410" s="35"/>
      <c r="ID410" s="35"/>
      <c r="IE410" s="35"/>
      <c r="IF410" s="35"/>
      <c r="IG410" s="35"/>
      <c r="IH410" s="35"/>
      <c r="II410" s="35"/>
      <c r="IJ410" s="35"/>
      <c r="IK410" s="35"/>
      <c r="IL410" s="35"/>
      <c r="IM410" s="35"/>
    </row>
    <row r="411" spans="1:247" s="35" customFormat="1" ht="19.5" customHeight="1">
      <c r="A411" s="92">
        <v>406</v>
      </c>
      <c r="B411" s="93" t="s">
        <v>756</v>
      </c>
      <c r="C411" s="93" t="s">
        <v>757</v>
      </c>
      <c r="D411" s="92"/>
      <c r="E411" s="92"/>
      <c r="F411" s="107"/>
      <c r="G411" s="107"/>
      <c r="H411" s="93" t="s">
        <v>657</v>
      </c>
      <c r="I411" s="92" t="s">
        <v>58</v>
      </c>
      <c r="J411" s="109">
        <v>40</v>
      </c>
      <c r="K411" s="108">
        <v>36</v>
      </c>
      <c r="L411" s="92" t="s">
        <v>107</v>
      </c>
      <c r="M411" s="92" t="s">
        <v>755</v>
      </c>
      <c r="N411" s="95"/>
      <c r="O411" s="95"/>
      <c r="P411" s="95"/>
      <c r="Q411" s="95"/>
      <c r="R411" s="59" t="str">
        <f t="shared" si="113"/>
        <v>국유지</v>
      </c>
      <c r="S411" s="60" t="str">
        <f t="shared" si="110"/>
        <v>국유지도</v>
      </c>
      <c r="T411" s="61"/>
      <c r="U411" s="119">
        <f t="shared" si="108"/>
        <v>0</v>
      </c>
      <c r="V411" s="75" t="str">
        <f t="shared" si="112"/>
        <v>ok</v>
      </c>
      <c r="W411" s="61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6" t="s">
        <v>708</v>
      </c>
      <c r="AM411" s="66" t="str">
        <f t="shared" si="103"/>
        <v>-</v>
      </c>
      <c r="AN411" s="106" t="str">
        <f t="shared" si="107"/>
        <v>도</v>
      </c>
      <c r="AO411" s="75">
        <v>995</v>
      </c>
      <c r="AP411" s="75"/>
      <c r="AQ411" s="86"/>
      <c r="AR411" s="85"/>
      <c r="AS411" s="75"/>
      <c r="AT411" s="76"/>
      <c r="AY411" s="75"/>
    </row>
    <row r="412" spans="1:247" s="35" customFormat="1" ht="19.5" customHeight="1">
      <c r="A412" s="92">
        <v>407</v>
      </c>
      <c r="B412" s="93" t="s">
        <v>756</v>
      </c>
      <c r="C412" s="93" t="s">
        <v>757</v>
      </c>
      <c r="D412" s="92"/>
      <c r="E412" s="92"/>
      <c r="F412" s="107"/>
      <c r="G412" s="107"/>
      <c r="H412" s="93" t="s">
        <v>656</v>
      </c>
      <c r="I412" s="92" t="s">
        <v>62</v>
      </c>
      <c r="J412" s="109">
        <v>995</v>
      </c>
      <c r="K412" s="108">
        <v>75</v>
      </c>
      <c r="L412" s="92" t="s">
        <v>107</v>
      </c>
      <c r="M412" s="92" t="s">
        <v>754</v>
      </c>
      <c r="N412" s="95"/>
      <c r="O412" s="95"/>
      <c r="P412" s="95"/>
      <c r="Q412" s="95"/>
      <c r="R412" s="59" t="str">
        <f t="shared" si="113"/>
        <v>국유지</v>
      </c>
      <c r="S412" s="60" t="str">
        <f t="shared" si="110"/>
        <v>국유지임</v>
      </c>
      <c r="T412" s="61"/>
      <c r="U412" s="119">
        <f t="shared" si="108"/>
        <v>0</v>
      </c>
      <c r="V412" s="75" t="str">
        <f t="shared" si="112"/>
        <v>ok</v>
      </c>
      <c r="W412" s="61"/>
      <c r="AL412" s="75" t="s">
        <v>708</v>
      </c>
      <c r="AM412" s="75" t="str">
        <f t="shared" si="103"/>
        <v>-</v>
      </c>
      <c r="AN412" s="68" t="str">
        <f t="shared" si="107"/>
        <v>임</v>
      </c>
      <c r="AO412" s="75">
        <v>995</v>
      </c>
      <c r="AP412" s="75" t="s">
        <v>107</v>
      </c>
      <c r="AQ412" s="86" t="s">
        <v>101</v>
      </c>
      <c r="AR412" s="85">
        <f>J412-K412</f>
        <v>920</v>
      </c>
      <c r="AS412" s="75"/>
      <c r="AT412" s="76"/>
      <c r="AY412" s="75"/>
    </row>
    <row r="413" spans="1:247" s="63" customFormat="1" ht="19.5" customHeight="1">
      <c r="A413" s="92">
        <v>408</v>
      </c>
      <c r="B413" s="93" t="s">
        <v>756</v>
      </c>
      <c r="C413" s="93" t="s">
        <v>708</v>
      </c>
      <c r="D413" s="92"/>
      <c r="E413" s="92"/>
      <c r="F413" s="107"/>
      <c r="G413" s="107"/>
      <c r="H413" s="93" t="s">
        <v>884</v>
      </c>
      <c r="I413" s="92" t="s">
        <v>885</v>
      </c>
      <c r="J413" s="109">
        <v>10</v>
      </c>
      <c r="K413" s="108">
        <v>1</v>
      </c>
      <c r="L413" s="92">
        <v>297</v>
      </c>
      <c r="M413" s="92" t="s">
        <v>898</v>
      </c>
      <c r="N413" s="92">
        <v>297</v>
      </c>
      <c r="O413" s="92" t="s">
        <v>898</v>
      </c>
      <c r="P413" s="95"/>
      <c r="Q413" s="93" t="s">
        <v>1148</v>
      </c>
      <c r="R413" s="59" t="str">
        <f t="shared" si="113"/>
        <v>사유지</v>
      </c>
      <c r="S413" s="60" t="str">
        <f t="shared" si="110"/>
        <v>사유지임</v>
      </c>
      <c r="T413" s="61">
        <f t="shared" ref="T413:T414" si="114">W413</f>
        <v>5280</v>
      </c>
      <c r="U413" s="119">
        <f t="shared" si="108"/>
        <v>15840</v>
      </c>
      <c r="V413" s="75" t="str">
        <f t="shared" si="112"/>
        <v>ok</v>
      </c>
      <c r="W413" s="61">
        <v>5280</v>
      </c>
      <c r="AL413" s="66"/>
      <c r="AM413" s="66"/>
      <c r="AN413" s="106"/>
      <c r="AO413" s="75"/>
      <c r="AP413" s="75"/>
      <c r="AQ413" s="86"/>
      <c r="AR413" s="85"/>
      <c r="AS413" s="75"/>
      <c r="AT413" s="76"/>
      <c r="AU413" s="35"/>
      <c r="AV413" s="35"/>
      <c r="AW413" s="35"/>
      <c r="AX413" s="35"/>
      <c r="AY413" s="7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  <c r="BX413" s="35"/>
      <c r="BY413" s="35"/>
      <c r="BZ413" s="35"/>
      <c r="CA413" s="35"/>
      <c r="CB413" s="35"/>
      <c r="CC413" s="35"/>
      <c r="CD413" s="35"/>
      <c r="CE413" s="35"/>
      <c r="CF413" s="35"/>
      <c r="CG413" s="35"/>
      <c r="CH413" s="35"/>
      <c r="CI413" s="35"/>
      <c r="CJ413" s="35"/>
      <c r="CK413" s="35"/>
      <c r="CL413" s="35"/>
      <c r="CM413" s="35"/>
      <c r="CN413" s="35"/>
      <c r="CO413" s="35"/>
      <c r="CP413" s="35"/>
      <c r="CQ413" s="35"/>
      <c r="CR413" s="35"/>
      <c r="CS413" s="35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5"/>
      <c r="DH413" s="35"/>
      <c r="DI413" s="35"/>
      <c r="DJ413" s="35"/>
      <c r="DK413" s="35"/>
      <c r="DL413" s="35"/>
      <c r="DM413" s="35"/>
      <c r="DN413" s="35"/>
      <c r="DO413" s="35"/>
      <c r="DP413" s="35"/>
      <c r="DQ413" s="35"/>
      <c r="DR413" s="35"/>
      <c r="DS413" s="35"/>
      <c r="DT413" s="35"/>
      <c r="DU413" s="35"/>
      <c r="DV413" s="35"/>
      <c r="DW413" s="35"/>
      <c r="DX413" s="35"/>
      <c r="DY413" s="35"/>
      <c r="DZ413" s="35"/>
      <c r="EA413" s="35"/>
      <c r="EB413" s="35"/>
      <c r="EC413" s="35"/>
      <c r="ED413" s="35"/>
      <c r="EE413" s="35"/>
      <c r="EF413" s="35"/>
      <c r="EG413" s="35"/>
      <c r="EH413" s="35"/>
      <c r="EI413" s="35"/>
      <c r="EJ413" s="35"/>
      <c r="EK413" s="35"/>
      <c r="EL413" s="35"/>
      <c r="EM413" s="35"/>
      <c r="EN413" s="35"/>
      <c r="EO413" s="35"/>
      <c r="EP413" s="35"/>
      <c r="EQ413" s="35"/>
      <c r="ER413" s="35"/>
      <c r="ES413" s="35"/>
      <c r="ET413" s="35"/>
      <c r="EU413" s="35"/>
      <c r="EV413" s="35"/>
      <c r="EW413" s="35"/>
      <c r="EX413" s="35"/>
      <c r="EY413" s="35"/>
      <c r="EZ413" s="35"/>
      <c r="FA413" s="35"/>
      <c r="FB413" s="35"/>
      <c r="FC413" s="35"/>
      <c r="FD413" s="35"/>
      <c r="FE413" s="35"/>
      <c r="FF413" s="35"/>
      <c r="FG413" s="35"/>
      <c r="FH413" s="35"/>
      <c r="FI413" s="35"/>
      <c r="FJ413" s="35"/>
      <c r="FK413" s="35"/>
      <c r="FL413" s="35"/>
      <c r="FM413" s="35"/>
      <c r="FN413" s="35"/>
      <c r="FO413" s="35"/>
      <c r="FP413" s="35"/>
      <c r="FQ413" s="35"/>
      <c r="FR413" s="35"/>
      <c r="FS413" s="35"/>
      <c r="FT413" s="35"/>
      <c r="FU413" s="35"/>
      <c r="FV413" s="35"/>
      <c r="FW413" s="35"/>
      <c r="FX413" s="35"/>
      <c r="FY413" s="35"/>
      <c r="FZ413" s="35"/>
      <c r="GA413" s="35"/>
      <c r="GB413" s="35"/>
      <c r="GC413" s="35"/>
      <c r="GD413" s="35"/>
      <c r="GE413" s="35"/>
      <c r="GF413" s="35"/>
      <c r="GG413" s="35"/>
      <c r="GH413" s="35"/>
      <c r="GI413" s="35"/>
      <c r="GJ413" s="35"/>
      <c r="GK413" s="35"/>
      <c r="GL413" s="35"/>
      <c r="GM413" s="35"/>
      <c r="GN413" s="35"/>
      <c r="GO413" s="35"/>
      <c r="GP413" s="35"/>
      <c r="GQ413" s="35"/>
      <c r="GR413" s="35"/>
      <c r="GS413" s="35"/>
      <c r="GT413" s="35"/>
      <c r="GU413" s="35"/>
      <c r="GV413" s="35"/>
      <c r="GW413" s="35"/>
      <c r="GX413" s="35"/>
      <c r="GY413" s="35"/>
      <c r="GZ413" s="35"/>
      <c r="HA413" s="35"/>
      <c r="HB413" s="35"/>
      <c r="HC413" s="35"/>
      <c r="HD413" s="35"/>
      <c r="HE413" s="35"/>
      <c r="HF413" s="35"/>
      <c r="HG413" s="35"/>
      <c r="HH413" s="35"/>
      <c r="HI413" s="35"/>
      <c r="HJ413" s="35"/>
      <c r="HK413" s="35"/>
      <c r="HL413" s="35"/>
      <c r="HM413" s="35"/>
      <c r="HN413" s="35"/>
      <c r="HO413" s="35"/>
      <c r="HP413" s="35"/>
      <c r="HQ413" s="35"/>
      <c r="HR413" s="35"/>
      <c r="HS413" s="35"/>
      <c r="HT413" s="35"/>
      <c r="HU413" s="35"/>
      <c r="HV413" s="35"/>
      <c r="HW413" s="35"/>
      <c r="HX413" s="35"/>
      <c r="HY413" s="35"/>
      <c r="HZ413" s="35"/>
      <c r="IA413" s="35"/>
      <c r="IB413" s="35"/>
      <c r="IC413" s="35"/>
      <c r="ID413" s="35"/>
      <c r="IE413" s="35"/>
      <c r="IF413" s="35"/>
      <c r="IG413" s="35"/>
      <c r="IH413" s="35"/>
      <c r="II413" s="35"/>
      <c r="IJ413" s="35"/>
      <c r="IK413" s="35"/>
      <c r="IL413" s="35"/>
      <c r="IM413" s="35"/>
    </row>
    <row r="414" spans="1:247" s="35" customFormat="1" ht="19.5" customHeight="1">
      <c r="A414" s="92">
        <v>409</v>
      </c>
      <c r="B414" s="93" t="s">
        <v>756</v>
      </c>
      <c r="C414" s="93" t="s">
        <v>757</v>
      </c>
      <c r="D414" s="92"/>
      <c r="E414" s="92"/>
      <c r="F414" s="107"/>
      <c r="G414" s="107"/>
      <c r="H414" s="93" t="s">
        <v>659</v>
      </c>
      <c r="I414" s="92" t="s">
        <v>33</v>
      </c>
      <c r="J414" s="109">
        <v>36</v>
      </c>
      <c r="K414" s="108">
        <v>24</v>
      </c>
      <c r="L414" s="92" t="s">
        <v>107</v>
      </c>
      <c r="M414" s="92" t="s">
        <v>123</v>
      </c>
      <c r="N414" s="92" t="s">
        <v>107</v>
      </c>
      <c r="O414" s="92" t="s">
        <v>123</v>
      </c>
      <c r="P414" s="95"/>
      <c r="Q414" s="93" t="s">
        <v>1148</v>
      </c>
      <c r="R414" s="59" t="str">
        <f t="shared" si="113"/>
        <v>사유지</v>
      </c>
      <c r="S414" s="60" t="str">
        <f t="shared" si="110"/>
        <v>사유지전</v>
      </c>
      <c r="T414" s="61">
        <f t="shared" si="114"/>
        <v>8250</v>
      </c>
      <c r="U414" s="119">
        <f t="shared" si="108"/>
        <v>594000</v>
      </c>
      <c r="V414" s="75" t="str">
        <f t="shared" si="112"/>
        <v>ok</v>
      </c>
      <c r="W414" s="61">
        <v>8250</v>
      </c>
      <c r="AL414" s="75" t="s">
        <v>708</v>
      </c>
      <c r="AM414" s="75" t="str">
        <f>E414&amp;F414&amp;$AM$2&amp;G414</f>
        <v>-</v>
      </c>
      <c r="AN414" s="68" t="str">
        <f>I414</f>
        <v>전</v>
      </c>
      <c r="AO414" s="75">
        <v>36</v>
      </c>
      <c r="AP414" s="75" t="s">
        <v>107</v>
      </c>
      <c r="AQ414" s="86" t="s">
        <v>123</v>
      </c>
      <c r="AR414" s="85">
        <f>J414-K414</f>
        <v>12</v>
      </c>
      <c r="AS414" s="75"/>
      <c r="AT414" s="76"/>
      <c r="AY414" s="75"/>
    </row>
    <row r="415" spans="1:247" s="35" customFormat="1" ht="19.5" customHeight="1">
      <c r="A415" s="92">
        <v>410</v>
      </c>
      <c r="B415" s="93" t="s">
        <v>756</v>
      </c>
      <c r="C415" s="93" t="s">
        <v>757</v>
      </c>
      <c r="D415" s="93"/>
      <c r="E415" s="93"/>
      <c r="F415" s="101"/>
      <c r="G415" s="101"/>
      <c r="H415" s="93" t="s">
        <v>883</v>
      </c>
      <c r="I415" s="93" t="s">
        <v>865</v>
      </c>
      <c r="J415" s="108">
        <v>179</v>
      </c>
      <c r="K415" s="108">
        <v>18</v>
      </c>
      <c r="L415" s="93"/>
      <c r="M415" s="93" t="s">
        <v>894</v>
      </c>
      <c r="N415" s="95"/>
      <c r="O415" s="95"/>
      <c r="P415" s="95"/>
      <c r="Q415" s="95"/>
      <c r="R415" s="59" t="str">
        <f t="shared" si="113"/>
        <v>국유지</v>
      </c>
      <c r="S415" s="60" t="str">
        <f t="shared" si="110"/>
        <v>국유지도</v>
      </c>
      <c r="T415" s="61"/>
      <c r="U415" s="119"/>
      <c r="V415" s="75"/>
      <c r="W415" s="61"/>
      <c r="AL415" s="75"/>
      <c r="AM415" s="75"/>
      <c r="AN415" s="68"/>
      <c r="AO415" s="75"/>
      <c r="AP415" s="75"/>
      <c r="AQ415" s="86"/>
      <c r="AR415" s="85"/>
      <c r="AS415" s="75"/>
      <c r="AT415" s="76"/>
      <c r="AY415" s="75"/>
    </row>
    <row r="416" spans="1:247" s="35" customFormat="1" ht="19.5" customHeight="1">
      <c r="A416" s="92">
        <v>411</v>
      </c>
      <c r="B416" s="93" t="s">
        <v>756</v>
      </c>
      <c r="C416" s="93" t="s">
        <v>757</v>
      </c>
      <c r="D416" s="93"/>
      <c r="E416" s="93"/>
      <c r="F416" s="101"/>
      <c r="G416" s="101"/>
      <c r="H416" s="93" t="s">
        <v>660</v>
      </c>
      <c r="I416" s="93" t="s">
        <v>33</v>
      </c>
      <c r="J416" s="108">
        <v>377</v>
      </c>
      <c r="K416" s="108">
        <v>340</v>
      </c>
      <c r="L416" s="93" t="s">
        <v>107</v>
      </c>
      <c r="M416" s="93" t="s">
        <v>739</v>
      </c>
      <c r="N416" s="95"/>
      <c r="O416" s="95"/>
      <c r="P416" s="95"/>
      <c r="Q416" s="95"/>
      <c r="R416" s="59" t="str">
        <f t="shared" si="113"/>
        <v>국유지</v>
      </c>
      <c r="S416" s="60" t="str">
        <f t="shared" si="110"/>
        <v>국유지전</v>
      </c>
      <c r="T416" s="61"/>
      <c r="U416" s="119">
        <f t="shared" ref="U416:U429" si="115">$U$4*K416*T416</f>
        <v>0</v>
      </c>
      <c r="V416" s="75" t="str">
        <f t="shared" ref="V416:V429" si="116">IF(J416&gt;=K416:K416,"ok","XXX")</f>
        <v>ok</v>
      </c>
      <c r="W416" s="61"/>
      <c r="AL416" s="75" t="s">
        <v>708</v>
      </c>
      <c r="AM416" s="75" t="str">
        <f t="shared" ref="AM416:AM429" si="117">E416&amp;F416&amp;$AM$2&amp;G416</f>
        <v>-</v>
      </c>
      <c r="AN416" s="68" t="str">
        <f t="shared" ref="AN416:AN429" si="118">I416</f>
        <v>전</v>
      </c>
      <c r="AO416" s="75">
        <v>377</v>
      </c>
      <c r="AP416" s="75" t="s">
        <v>107</v>
      </c>
      <c r="AQ416" s="86" t="s">
        <v>101</v>
      </c>
      <c r="AR416" s="85">
        <f t="shared" ref="AR416:AR429" si="119">J416-K416</f>
        <v>37</v>
      </c>
      <c r="AS416" s="75"/>
      <c r="AT416" s="76"/>
      <c r="AY416" s="75"/>
    </row>
    <row r="417" spans="1:56" s="35" customFormat="1" ht="19.5" customHeight="1">
      <c r="A417" s="92">
        <v>412</v>
      </c>
      <c r="B417" s="93" t="s">
        <v>756</v>
      </c>
      <c r="C417" s="93" t="s">
        <v>757</v>
      </c>
      <c r="D417" s="93"/>
      <c r="E417" s="93"/>
      <c r="F417" s="101"/>
      <c r="G417" s="101"/>
      <c r="H417" s="93" t="s">
        <v>782</v>
      </c>
      <c r="I417" s="93" t="s">
        <v>61</v>
      </c>
      <c r="J417" s="108">
        <v>618</v>
      </c>
      <c r="K417" s="108">
        <v>586</v>
      </c>
      <c r="L417" s="93" t="s">
        <v>107</v>
      </c>
      <c r="M417" s="93" t="s">
        <v>739</v>
      </c>
      <c r="N417" s="95"/>
      <c r="O417" s="95"/>
      <c r="P417" s="95"/>
      <c r="Q417" s="95"/>
      <c r="R417" s="59" t="str">
        <f t="shared" si="113"/>
        <v>국유지</v>
      </c>
      <c r="S417" s="60" t="str">
        <f t="shared" si="110"/>
        <v>국유지천</v>
      </c>
      <c r="T417" s="61"/>
      <c r="U417" s="119">
        <f t="shared" si="115"/>
        <v>0</v>
      </c>
      <c r="V417" s="75" t="str">
        <f t="shared" si="116"/>
        <v>ok</v>
      </c>
      <c r="W417" s="61"/>
      <c r="AL417" s="75" t="s">
        <v>708</v>
      </c>
      <c r="AM417" s="75" t="str">
        <f t="shared" si="117"/>
        <v>-</v>
      </c>
      <c r="AN417" s="68" t="str">
        <f t="shared" si="118"/>
        <v>천</v>
      </c>
      <c r="AO417" s="75">
        <v>618</v>
      </c>
      <c r="AP417" s="75" t="s">
        <v>107</v>
      </c>
      <c r="AQ417" s="86" t="s">
        <v>101</v>
      </c>
      <c r="AR417" s="85">
        <f t="shared" si="119"/>
        <v>32</v>
      </c>
      <c r="AS417" s="75"/>
      <c r="AT417" s="76"/>
      <c r="AY417" s="75"/>
    </row>
    <row r="418" spans="1:56" s="35" customFormat="1" ht="19.5" customHeight="1">
      <c r="A418" s="92">
        <v>413</v>
      </c>
      <c r="B418" s="93" t="s">
        <v>756</v>
      </c>
      <c r="C418" s="93" t="s">
        <v>757</v>
      </c>
      <c r="D418" s="93"/>
      <c r="E418" s="93"/>
      <c r="F418" s="101"/>
      <c r="G418" s="101"/>
      <c r="H418" s="93" t="s">
        <v>783</v>
      </c>
      <c r="I418" s="93" t="s">
        <v>58</v>
      </c>
      <c r="J418" s="108">
        <v>3461</v>
      </c>
      <c r="K418" s="108">
        <v>53</v>
      </c>
      <c r="L418" s="93" t="s">
        <v>107</v>
      </c>
      <c r="M418" s="93" t="s">
        <v>736</v>
      </c>
      <c r="N418" s="95"/>
      <c r="O418" s="95"/>
      <c r="P418" s="95"/>
      <c r="Q418" s="95"/>
      <c r="R418" s="59" t="str">
        <f t="shared" si="113"/>
        <v>국유지</v>
      </c>
      <c r="S418" s="60" t="str">
        <f t="shared" si="110"/>
        <v>국유지도</v>
      </c>
      <c r="T418" s="61"/>
      <c r="U418" s="119">
        <f t="shared" si="115"/>
        <v>0</v>
      </c>
      <c r="V418" s="75" t="str">
        <f t="shared" si="116"/>
        <v>ok</v>
      </c>
      <c r="W418" s="61"/>
      <c r="AL418" s="75" t="s">
        <v>708</v>
      </c>
      <c r="AM418" s="75" t="str">
        <f t="shared" si="117"/>
        <v>-</v>
      </c>
      <c r="AN418" s="68" t="str">
        <f t="shared" si="118"/>
        <v>도</v>
      </c>
      <c r="AO418" s="75">
        <v>3461</v>
      </c>
      <c r="AP418" s="75" t="s">
        <v>107</v>
      </c>
      <c r="AQ418" s="86" t="s">
        <v>98</v>
      </c>
      <c r="AR418" s="85">
        <f t="shared" si="119"/>
        <v>3408</v>
      </c>
      <c r="AS418" s="75"/>
      <c r="AT418" s="76"/>
      <c r="AY418" s="75"/>
    </row>
    <row r="419" spans="1:56" s="35" customFormat="1" ht="19.5" customHeight="1">
      <c r="A419" s="92">
        <v>414</v>
      </c>
      <c r="B419" s="93" t="s">
        <v>756</v>
      </c>
      <c r="C419" s="93" t="s">
        <v>757</v>
      </c>
      <c r="D419" s="93"/>
      <c r="E419" s="93"/>
      <c r="F419" s="101"/>
      <c r="G419" s="101"/>
      <c r="H419" s="93" t="s">
        <v>663</v>
      </c>
      <c r="I419" s="93" t="s">
        <v>33</v>
      </c>
      <c r="J419" s="108">
        <v>143</v>
      </c>
      <c r="K419" s="108">
        <v>124</v>
      </c>
      <c r="L419" s="93" t="s">
        <v>107</v>
      </c>
      <c r="M419" s="93" t="s">
        <v>913</v>
      </c>
      <c r="N419" s="95"/>
      <c r="O419" s="95"/>
      <c r="P419" s="95"/>
      <c r="Q419" s="95"/>
      <c r="R419" s="59" t="s">
        <v>896</v>
      </c>
      <c r="S419" s="60" t="str">
        <f t="shared" si="110"/>
        <v>국유지전</v>
      </c>
      <c r="T419" s="61">
        <f>W419</f>
        <v>46700</v>
      </c>
      <c r="U419" s="119">
        <f t="shared" si="115"/>
        <v>17372400</v>
      </c>
      <c r="V419" s="75" t="str">
        <f t="shared" si="116"/>
        <v>ok</v>
      </c>
      <c r="W419" s="61">
        <v>46700</v>
      </c>
      <c r="AL419" s="75" t="s">
        <v>708</v>
      </c>
      <c r="AM419" s="75" t="str">
        <f t="shared" si="117"/>
        <v>-</v>
      </c>
      <c r="AN419" s="68" t="str">
        <f t="shared" si="118"/>
        <v>전</v>
      </c>
      <c r="AO419" s="75">
        <v>143</v>
      </c>
      <c r="AP419" s="75" t="s">
        <v>107</v>
      </c>
      <c r="AQ419" s="86" t="s">
        <v>103</v>
      </c>
      <c r="AR419" s="85">
        <f t="shared" si="119"/>
        <v>19</v>
      </c>
      <c r="AS419" s="75"/>
      <c r="AT419" s="76"/>
      <c r="AY419" s="75"/>
    </row>
    <row r="420" spans="1:56" s="35" customFormat="1" ht="19.5" customHeight="1">
      <c r="A420" s="92">
        <v>415</v>
      </c>
      <c r="B420" s="93" t="s">
        <v>756</v>
      </c>
      <c r="C420" s="93" t="s">
        <v>757</v>
      </c>
      <c r="D420" s="93"/>
      <c r="E420" s="93"/>
      <c r="F420" s="101"/>
      <c r="G420" s="101"/>
      <c r="H420" s="93" t="s">
        <v>664</v>
      </c>
      <c r="I420" s="93" t="s">
        <v>62</v>
      </c>
      <c r="J420" s="108">
        <v>116</v>
      </c>
      <c r="K420" s="108">
        <v>116</v>
      </c>
      <c r="L420" s="93" t="s">
        <v>107</v>
      </c>
      <c r="M420" s="93" t="s">
        <v>913</v>
      </c>
      <c r="N420" s="95"/>
      <c r="O420" s="95"/>
      <c r="P420" s="95"/>
      <c r="Q420" s="95" t="s">
        <v>849</v>
      </c>
      <c r="R420" s="59" t="s">
        <v>896</v>
      </c>
      <c r="S420" s="60" t="str">
        <f t="shared" si="110"/>
        <v>국유지임</v>
      </c>
      <c r="T420" s="61">
        <f>W420</f>
        <v>7920</v>
      </c>
      <c r="U420" s="119">
        <f t="shared" si="115"/>
        <v>2756160</v>
      </c>
      <c r="V420" s="75" t="str">
        <f t="shared" si="116"/>
        <v>ok</v>
      </c>
      <c r="W420" s="61">
        <v>7920</v>
      </c>
      <c r="AL420" s="75" t="s">
        <v>708</v>
      </c>
      <c r="AM420" s="75" t="str">
        <f t="shared" si="117"/>
        <v>-</v>
      </c>
      <c r="AN420" s="68" t="str">
        <f t="shared" si="118"/>
        <v>임</v>
      </c>
      <c r="AO420" s="75">
        <v>116</v>
      </c>
      <c r="AP420" s="75" t="s">
        <v>107</v>
      </c>
      <c r="AQ420" s="86" t="s">
        <v>103</v>
      </c>
      <c r="AR420" s="85">
        <f t="shared" si="119"/>
        <v>0</v>
      </c>
      <c r="AS420" s="75"/>
      <c r="AT420" s="76"/>
      <c r="AY420" s="75"/>
    </row>
    <row r="421" spans="1:56" s="35" customFormat="1" ht="19.5" customHeight="1">
      <c r="A421" s="92">
        <v>416</v>
      </c>
      <c r="B421" s="93" t="s">
        <v>756</v>
      </c>
      <c r="C421" s="93" t="s">
        <v>757</v>
      </c>
      <c r="D421" s="93"/>
      <c r="E421" s="93"/>
      <c r="F421" s="101"/>
      <c r="G421" s="101"/>
      <c r="H421" s="93" t="s">
        <v>665</v>
      </c>
      <c r="I421" s="93" t="s">
        <v>58</v>
      </c>
      <c r="J421" s="108">
        <v>789</v>
      </c>
      <c r="K421" s="108">
        <v>513</v>
      </c>
      <c r="L421" s="93" t="s">
        <v>107</v>
      </c>
      <c r="M421" s="93" t="s">
        <v>913</v>
      </c>
      <c r="N421" s="95"/>
      <c r="O421" s="95"/>
      <c r="P421" s="95"/>
      <c r="Q421" s="95"/>
      <c r="R421" s="59" t="s">
        <v>896</v>
      </c>
      <c r="S421" s="60" t="str">
        <f t="shared" si="110"/>
        <v>국유지도</v>
      </c>
      <c r="T421" s="61">
        <f>W421</f>
        <v>14000</v>
      </c>
      <c r="U421" s="119">
        <f t="shared" si="115"/>
        <v>21546000</v>
      </c>
      <c r="V421" s="75" t="str">
        <f t="shared" si="116"/>
        <v>ok</v>
      </c>
      <c r="W421" s="61">
        <v>14000</v>
      </c>
      <c r="AL421" s="75" t="s">
        <v>708</v>
      </c>
      <c r="AM421" s="75" t="str">
        <f t="shared" si="117"/>
        <v>-</v>
      </c>
      <c r="AN421" s="68" t="str">
        <f t="shared" si="118"/>
        <v>도</v>
      </c>
      <c r="AO421" s="75">
        <v>789</v>
      </c>
      <c r="AP421" s="75" t="s">
        <v>107</v>
      </c>
      <c r="AQ421" s="86" t="s">
        <v>103</v>
      </c>
      <c r="AR421" s="85">
        <f t="shared" si="119"/>
        <v>276</v>
      </c>
      <c r="AS421" s="75"/>
      <c r="AT421" s="76"/>
      <c r="AY421" s="75"/>
    </row>
    <row r="422" spans="1:56" s="35" customFormat="1" ht="19.5" customHeight="1">
      <c r="A422" s="92">
        <v>417</v>
      </c>
      <c r="B422" s="93" t="s">
        <v>756</v>
      </c>
      <c r="C422" s="93" t="s">
        <v>757</v>
      </c>
      <c r="D422" s="93"/>
      <c r="E422" s="93"/>
      <c r="F422" s="101"/>
      <c r="G422" s="101"/>
      <c r="H422" s="93" t="s">
        <v>666</v>
      </c>
      <c r="I422" s="93" t="s">
        <v>33</v>
      </c>
      <c r="J422" s="108">
        <v>892</v>
      </c>
      <c r="K422" s="108">
        <v>732</v>
      </c>
      <c r="L422" s="93" t="s">
        <v>107</v>
      </c>
      <c r="M422" s="93" t="s">
        <v>739</v>
      </c>
      <c r="N422" s="95"/>
      <c r="O422" s="95"/>
      <c r="P422" s="95"/>
      <c r="Q422" s="95"/>
      <c r="R422" s="59" t="str">
        <f t="shared" ref="R422:R428" si="120">IF(LEFT(M422,1)="국", "국유지", "사유지")</f>
        <v>국유지</v>
      </c>
      <c r="S422" s="60" t="str">
        <f t="shared" si="110"/>
        <v>국유지전</v>
      </c>
      <c r="T422" s="61"/>
      <c r="U422" s="119">
        <f t="shared" si="115"/>
        <v>0</v>
      </c>
      <c r="V422" s="75" t="str">
        <f t="shared" si="116"/>
        <v>ok</v>
      </c>
      <c r="W422" s="61"/>
      <c r="AL422" s="75" t="s">
        <v>708</v>
      </c>
      <c r="AM422" s="75" t="str">
        <f t="shared" si="117"/>
        <v>-</v>
      </c>
      <c r="AN422" s="68" t="str">
        <f t="shared" si="118"/>
        <v>전</v>
      </c>
      <c r="AO422" s="75">
        <v>892</v>
      </c>
      <c r="AP422" s="75" t="s">
        <v>107</v>
      </c>
      <c r="AQ422" s="86" t="s">
        <v>101</v>
      </c>
      <c r="AR422" s="85">
        <f t="shared" si="119"/>
        <v>160</v>
      </c>
      <c r="AS422" s="75"/>
      <c r="AT422" s="76"/>
      <c r="AY422" s="75"/>
    </row>
    <row r="423" spans="1:56" s="35" customFormat="1" ht="19.5" customHeight="1">
      <c r="A423" s="92">
        <v>418</v>
      </c>
      <c r="B423" s="93" t="s">
        <v>756</v>
      </c>
      <c r="C423" s="93" t="s">
        <v>757</v>
      </c>
      <c r="D423" s="93"/>
      <c r="E423" s="93"/>
      <c r="F423" s="101"/>
      <c r="G423" s="101"/>
      <c r="H423" s="93" t="s">
        <v>668</v>
      </c>
      <c r="I423" s="93" t="s">
        <v>33</v>
      </c>
      <c r="J423" s="108">
        <v>56</v>
      </c>
      <c r="K423" s="108">
        <v>56</v>
      </c>
      <c r="L423" s="93" t="s">
        <v>107</v>
      </c>
      <c r="M423" s="93" t="s">
        <v>739</v>
      </c>
      <c r="N423" s="95"/>
      <c r="O423" s="95"/>
      <c r="P423" s="95"/>
      <c r="Q423" s="95"/>
      <c r="R423" s="59" t="str">
        <f t="shared" si="120"/>
        <v>국유지</v>
      </c>
      <c r="S423" s="60" t="str">
        <f t="shared" si="110"/>
        <v>국유지전</v>
      </c>
      <c r="T423" s="61"/>
      <c r="U423" s="119">
        <f t="shared" si="115"/>
        <v>0</v>
      </c>
      <c r="V423" s="75" t="str">
        <f t="shared" si="116"/>
        <v>ok</v>
      </c>
      <c r="W423" s="61"/>
      <c r="AL423" s="75" t="s">
        <v>708</v>
      </c>
      <c r="AM423" s="75" t="str">
        <f t="shared" si="117"/>
        <v>-</v>
      </c>
      <c r="AN423" s="68" t="str">
        <f t="shared" si="118"/>
        <v>전</v>
      </c>
      <c r="AO423" s="75">
        <v>56</v>
      </c>
      <c r="AP423" s="75" t="s">
        <v>107</v>
      </c>
      <c r="AQ423" s="86" t="s">
        <v>101</v>
      </c>
      <c r="AR423" s="85">
        <f t="shared" si="119"/>
        <v>0</v>
      </c>
      <c r="AS423" s="75"/>
      <c r="AT423" s="76"/>
      <c r="AY423" s="75"/>
    </row>
    <row r="424" spans="1:56" s="35" customFormat="1" ht="19.5" customHeight="1">
      <c r="A424" s="92">
        <v>419</v>
      </c>
      <c r="B424" s="93" t="s">
        <v>756</v>
      </c>
      <c r="C424" s="93" t="s">
        <v>757</v>
      </c>
      <c r="D424" s="93"/>
      <c r="E424" s="93"/>
      <c r="F424" s="101"/>
      <c r="G424" s="101"/>
      <c r="H424" s="93" t="s">
        <v>784</v>
      </c>
      <c r="I424" s="93" t="s">
        <v>62</v>
      </c>
      <c r="J424" s="108">
        <v>3415</v>
      </c>
      <c r="K424" s="108">
        <v>3415</v>
      </c>
      <c r="L424" s="93" t="s">
        <v>107</v>
      </c>
      <c r="M424" s="93" t="s">
        <v>739</v>
      </c>
      <c r="N424" s="95"/>
      <c r="O424" s="95"/>
      <c r="P424" s="95"/>
      <c r="Q424" s="95" t="s">
        <v>849</v>
      </c>
      <c r="R424" s="59" t="str">
        <f t="shared" si="120"/>
        <v>국유지</v>
      </c>
      <c r="S424" s="60" t="str">
        <f t="shared" si="110"/>
        <v>국유지임</v>
      </c>
      <c r="T424" s="61"/>
      <c r="U424" s="119">
        <f t="shared" si="115"/>
        <v>0</v>
      </c>
      <c r="V424" s="75" t="str">
        <f t="shared" si="116"/>
        <v>ok</v>
      </c>
      <c r="W424" s="61"/>
      <c r="AL424" s="75" t="s">
        <v>708</v>
      </c>
      <c r="AM424" s="75" t="str">
        <f t="shared" si="117"/>
        <v>-</v>
      </c>
      <c r="AN424" s="68" t="str">
        <f t="shared" si="118"/>
        <v>임</v>
      </c>
      <c r="AO424" s="75">
        <v>3415</v>
      </c>
      <c r="AP424" s="75" t="s">
        <v>107</v>
      </c>
      <c r="AQ424" s="86" t="s">
        <v>101</v>
      </c>
      <c r="AR424" s="85">
        <f t="shared" si="119"/>
        <v>0</v>
      </c>
      <c r="AS424" s="75"/>
      <c r="AT424" s="76"/>
      <c r="AY424" s="75"/>
    </row>
    <row r="425" spans="1:56" s="35" customFormat="1" ht="19.5" customHeight="1">
      <c r="A425" s="92">
        <v>420</v>
      </c>
      <c r="B425" s="93" t="s">
        <v>756</v>
      </c>
      <c r="C425" s="93" t="s">
        <v>757</v>
      </c>
      <c r="D425" s="93"/>
      <c r="E425" s="93"/>
      <c r="F425" s="101"/>
      <c r="G425" s="101"/>
      <c r="H425" s="93" t="s">
        <v>669</v>
      </c>
      <c r="I425" s="93" t="s">
        <v>30</v>
      </c>
      <c r="J425" s="108">
        <v>2149</v>
      </c>
      <c r="K425" s="108">
        <v>1889</v>
      </c>
      <c r="L425" s="93" t="s">
        <v>107</v>
      </c>
      <c r="M425" s="93" t="s">
        <v>739</v>
      </c>
      <c r="N425" s="95"/>
      <c r="O425" s="95"/>
      <c r="P425" s="95"/>
      <c r="Q425" s="95"/>
      <c r="R425" s="59" t="str">
        <f t="shared" si="120"/>
        <v>국유지</v>
      </c>
      <c r="S425" s="60" t="str">
        <f t="shared" si="110"/>
        <v>국유지철</v>
      </c>
      <c r="T425" s="61"/>
      <c r="U425" s="119">
        <f t="shared" si="115"/>
        <v>0</v>
      </c>
      <c r="V425" s="75" t="str">
        <f t="shared" si="116"/>
        <v>ok</v>
      </c>
      <c r="W425" s="61"/>
      <c r="AL425" s="75" t="s">
        <v>708</v>
      </c>
      <c r="AM425" s="75" t="str">
        <f t="shared" si="117"/>
        <v>-</v>
      </c>
      <c r="AN425" s="68" t="str">
        <f t="shared" si="118"/>
        <v>철</v>
      </c>
      <c r="AO425" s="75">
        <v>2149</v>
      </c>
      <c r="AP425" s="75" t="s">
        <v>107</v>
      </c>
      <c r="AQ425" s="86" t="s">
        <v>101</v>
      </c>
      <c r="AR425" s="85">
        <f t="shared" si="119"/>
        <v>260</v>
      </c>
      <c r="AS425" s="75"/>
      <c r="AT425" s="76"/>
      <c r="AY425" s="75"/>
    </row>
    <row r="426" spans="1:56" s="35" customFormat="1" ht="19.5" customHeight="1">
      <c r="A426" s="92">
        <v>421</v>
      </c>
      <c r="B426" s="93" t="s">
        <v>756</v>
      </c>
      <c r="C426" s="93" t="s">
        <v>757</v>
      </c>
      <c r="D426" s="93"/>
      <c r="E426" s="93"/>
      <c r="F426" s="101"/>
      <c r="G426" s="101"/>
      <c r="H426" s="93" t="s">
        <v>670</v>
      </c>
      <c r="I426" s="93" t="s">
        <v>54</v>
      </c>
      <c r="J426" s="108">
        <v>995</v>
      </c>
      <c r="K426" s="108">
        <v>45</v>
      </c>
      <c r="L426" s="93" t="s">
        <v>127</v>
      </c>
      <c r="M426" s="93" t="s">
        <v>124</v>
      </c>
      <c r="N426" s="95" t="s">
        <v>1140</v>
      </c>
      <c r="O426" s="95" t="s">
        <v>1141</v>
      </c>
      <c r="P426" s="95"/>
      <c r="Q426" s="95"/>
      <c r="R426" s="59" t="str">
        <f t="shared" si="120"/>
        <v>사유지</v>
      </c>
      <c r="S426" s="60" t="str">
        <f t="shared" si="110"/>
        <v>사유지대</v>
      </c>
      <c r="T426" s="61">
        <f>W426</f>
        <v>127600</v>
      </c>
      <c r="U426" s="119">
        <f t="shared" si="115"/>
        <v>17226000</v>
      </c>
      <c r="V426" s="75" t="str">
        <f t="shared" si="116"/>
        <v>ok</v>
      </c>
      <c r="W426" s="61">
        <v>127600</v>
      </c>
      <c r="AL426" s="75" t="s">
        <v>708</v>
      </c>
      <c r="AM426" s="75" t="str">
        <f t="shared" si="117"/>
        <v>-</v>
      </c>
      <c r="AN426" s="68" t="str">
        <f t="shared" si="118"/>
        <v>대</v>
      </c>
      <c r="AO426" s="75">
        <v>995</v>
      </c>
      <c r="AP426" s="75" t="s">
        <v>127</v>
      </c>
      <c r="AQ426" s="86" t="s">
        <v>124</v>
      </c>
      <c r="AR426" s="85">
        <f t="shared" si="119"/>
        <v>950</v>
      </c>
      <c r="AS426" s="75"/>
      <c r="AT426" s="76"/>
      <c r="AY426" s="75"/>
    </row>
    <row r="427" spans="1:56" s="35" customFormat="1" ht="19.5" customHeight="1">
      <c r="A427" s="92">
        <v>422</v>
      </c>
      <c r="B427" s="93" t="s">
        <v>756</v>
      </c>
      <c r="C427" s="93" t="s">
        <v>757</v>
      </c>
      <c r="D427" s="93"/>
      <c r="E427" s="93"/>
      <c r="F427" s="101"/>
      <c r="G427" s="101"/>
      <c r="H427" s="93" t="s">
        <v>671</v>
      </c>
      <c r="I427" s="93" t="s">
        <v>33</v>
      </c>
      <c r="J427" s="108">
        <v>183</v>
      </c>
      <c r="K427" s="108">
        <v>162</v>
      </c>
      <c r="L427" s="93" t="s">
        <v>107</v>
      </c>
      <c r="M427" s="93" t="s">
        <v>913</v>
      </c>
      <c r="N427" s="95"/>
      <c r="O427" s="95"/>
      <c r="P427" s="95"/>
      <c r="Q427" s="95"/>
      <c r="R427" s="59" t="s">
        <v>917</v>
      </c>
      <c r="S427" s="60" t="str">
        <f t="shared" si="110"/>
        <v>국유지전</v>
      </c>
      <c r="T427" s="61">
        <f>W427</f>
        <v>41600</v>
      </c>
      <c r="U427" s="119">
        <f t="shared" si="115"/>
        <v>20217600</v>
      </c>
      <c r="V427" s="75" t="str">
        <f t="shared" si="116"/>
        <v>ok</v>
      </c>
      <c r="W427" s="61">
        <v>41600</v>
      </c>
      <c r="AL427" s="75" t="s">
        <v>708</v>
      </c>
      <c r="AM427" s="75" t="str">
        <f t="shared" si="117"/>
        <v>-</v>
      </c>
      <c r="AN427" s="68" t="str">
        <f t="shared" si="118"/>
        <v>전</v>
      </c>
      <c r="AO427" s="75">
        <v>183</v>
      </c>
      <c r="AP427" s="75" t="s">
        <v>107</v>
      </c>
      <c r="AQ427" s="86" t="s">
        <v>103</v>
      </c>
      <c r="AR427" s="85">
        <f t="shared" si="119"/>
        <v>21</v>
      </c>
      <c r="AS427" s="75"/>
      <c r="AT427" s="76"/>
      <c r="AW427" s="35" t="s">
        <v>729</v>
      </c>
      <c r="AY427" s="75"/>
    </row>
    <row r="428" spans="1:56" s="35" customFormat="1" ht="19.5" customHeight="1">
      <c r="A428" s="92">
        <v>423</v>
      </c>
      <c r="B428" s="93" t="s">
        <v>756</v>
      </c>
      <c r="C428" s="93" t="s">
        <v>757</v>
      </c>
      <c r="D428" s="93"/>
      <c r="E428" s="93"/>
      <c r="F428" s="101"/>
      <c r="G428" s="101"/>
      <c r="H428" s="93" t="s">
        <v>672</v>
      </c>
      <c r="I428" s="93" t="s">
        <v>58</v>
      </c>
      <c r="J428" s="108">
        <v>1867</v>
      </c>
      <c r="K428" s="108">
        <v>176</v>
      </c>
      <c r="L428" s="93" t="s">
        <v>107</v>
      </c>
      <c r="M428" s="93" t="s">
        <v>736</v>
      </c>
      <c r="N428" s="95"/>
      <c r="O428" s="95"/>
      <c r="P428" s="95"/>
      <c r="Q428" s="95"/>
      <c r="R428" s="59" t="str">
        <f t="shared" si="120"/>
        <v>국유지</v>
      </c>
      <c r="S428" s="60" t="str">
        <f t="shared" si="110"/>
        <v>국유지도</v>
      </c>
      <c r="T428" s="61"/>
      <c r="U428" s="119">
        <f t="shared" si="115"/>
        <v>0</v>
      </c>
      <c r="V428" s="75" t="str">
        <f t="shared" si="116"/>
        <v>ok</v>
      </c>
      <c r="W428" s="61"/>
      <c r="AL428" s="75" t="s">
        <v>708</v>
      </c>
      <c r="AM428" s="75" t="str">
        <f t="shared" si="117"/>
        <v>-</v>
      </c>
      <c r="AN428" s="68" t="str">
        <f t="shared" si="118"/>
        <v>도</v>
      </c>
      <c r="AO428" s="75">
        <v>1867</v>
      </c>
      <c r="AP428" s="75" t="s">
        <v>107</v>
      </c>
      <c r="AQ428" s="86" t="s">
        <v>98</v>
      </c>
      <c r="AR428" s="85">
        <f t="shared" si="119"/>
        <v>1691</v>
      </c>
      <c r="AS428" s="75"/>
      <c r="AT428" s="76"/>
      <c r="AY428" s="75"/>
    </row>
    <row r="429" spans="1:56" s="35" customFormat="1" ht="19.5" customHeight="1">
      <c r="A429" s="92">
        <v>424</v>
      </c>
      <c r="B429" s="93" t="s">
        <v>756</v>
      </c>
      <c r="C429" s="93" t="s">
        <v>757</v>
      </c>
      <c r="D429" s="93"/>
      <c r="E429" s="93"/>
      <c r="F429" s="101"/>
      <c r="G429" s="101"/>
      <c r="H429" s="93" t="s">
        <v>673</v>
      </c>
      <c r="I429" s="93" t="s">
        <v>61</v>
      </c>
      <c r="J429" s="108">
        <v>231</v>
      </c>
      <c r="K429" s="108">
        <v>231</v>
      </c>
      <c r="L429" s="93" t="s">
        <v>107</v>
      </c>
      <c r="M429" s="93" t="s">
        <v>913</v>
      </c>
      <c r="N429" s="95"/>
      <c r="O429" s="95"/>
      <c r="P429" s="95"/>
      <c r="Q429" s="95" t="s">
        <v>849</v>
      </c>
      <c r="R429" s="59" t="s">
        <v>896</v>
      </c>
      <c r="S429" s="60" t="str">
        <f t="shared" si="110"/>
        <v>국유지천</v>
      </c>
      <c r="T429" s="61">
        <f>W429</f>
        <v>26500</v>
      </c>
      <c r="U429" s="119">
        <f t="shared" si="115"/>
        <v>18364500</v>
      </c>
      <c r="V429" s="75" t="str">
        <f t="shared" si="116"/>
        <v>ok</v>
      </c>
      <c r="W429" s="61">
        <v>26500</v>
      </c>
      <c r="AL429" s="75" t="s">
        <v>708</v>
      </c>
      <c r="AM429" s="75" t="str">
        <f t="shared" si="117"/>
        <v>-</v>
      </c>
      <c r="AN429" s="68" t="str">
        <f t="shared" si="118"/>
        <v>천</v>
      </c>
      <c r="AO429" s="75">
        <v>231</v>
      </c>
      <c r="AP429" s="75" t="s">
        <v>107</v>
      </c>
      <c r="AQ429" s="86" t="s">
        <v>103</v>
      </c>
      <c r="AR429" s="85">
        <f t="shared" si="119"/>
        <v>0</v>
      </c>
      <c r="AS429" s="75"/>
      <c r="AT429" s="76"/>
      <c r="AY429" s="75"/>
    </row>
    <row r="430" spans="1:56" ht="19.5" customHeight="1">
      <c r="A430" s="103"/>
      <c r="B430" s="96"/>
      <c r="C430" s="96"/>
      <c r="D430" s="96"/>
      <c r="E430" s="96"/>
      <c r="F430" s="96"/>
      <c r="G430" s="96"/>
      <c r="H430" s="96"/>
      <c r="I430" s="96"/>
      <c r="J430" s="104"/>
      <c r="K430" s="105"/>
      <c r="L430" s="96"/>
      <c r="M430" s="96"/>
      <c r="N430" s="97"/>
      <c r="O430" s="97"/>
      <c r="P430" s="97"/>
      <c r="Q430" s="97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5"/>
      <c r="BB430" s="35"/>
      <c r="BC430" s="35"/>
      <c r="BD430" s="35"/>
    </row>
    <row r="431" spans="1:56" ht="19.5" customHeight="1">
      <c r="A431" s="103"/>
      <c r="B431" s="96"/>
      <c r="C431" s="96"/>
      <c r="D431" s="96"/>
      <c r="E431" s="96"/>
      <c r="F431" s="96"/>
      <c r="G431" s="96"/>
      <c r="H431" s="96"/>
      <c r="I431" s="96"/>
      <c r="J431" s="104"/>
      <c r="K431" s="105"/>
      <c r="L431" s="96"/>
      <c r="M431" s="96"/>
      <c r="N431" s="120"/>
      <c r="O431" s="120"/>
      <c r="P431" s="120"/>
      <c r="Q431" s="97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5"/>
      <c r="BB431" s="35"/>
      <c r="BC431" s="35"/>
      <c r="BD431" s="35"/>
    </row>
    <row r="432" spans="1:56" ht="19.5" customHeight="1">
      <c r="A432" s="103"/>
      <c r="B432" s="96"/>
      <c r="C432" s="96"/>
      <c r="D432" s="96"/>
      <c r="E432" s="96"/>
      <c r="F432" s="96"/>
      <c r="G432" s="96"/>
      <c r="H432" s="96"/>
      <c r="I432" s="96"/>
      <c r="J432" s="104"/>
      <c r="K432" s="105"/>
      <c r="L432" s="96"/>
      <c r="M432" s="96"/>
      <c r="N432" s="120"/>
      <c r="O432" s="120"/>
      <c r="P432" s="120"/>
      <c r="Q432" s="97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5"/>
      <c r="BB432" s="35"/>
      <c r="BC432" s="35"/>
      <c r="BD432" s="35"/>
    </row>
    <row r="433" spans="1:56" ht="19.5" customHeight="1">
      <c r="A433" s="103"/>
      <c r="B433" s="96"/>
      <c r="C433" s="96"/>
      <c r="D433" s="96"/>
      <c r="E433" s="96"/>
      <c r="F433" s="96"/>
      <c r="G433" s="96"/>
      <c r="H433" s="96"/>
      <c r="I433" s="96"/>
      <c r="J433" s="104"/>
      <c r="K433" s="105"/>
      <c r="L433" s="96"/>
      <c r="M433" s="96"/>
      <c r="N433" s="120"/>
      <c r="O433" s="120"/>
      <c r="P433" s="120"/>
      <c r="Q433" s="97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5"/>
      <c r="BB433" s="35"/>
      <c r="BC433" s="35"/>
      <c r="BD433" s="35"/>
    </row>
    <row r="434" spans="1:56" ht="19.5" customHeight="1">
      <c r="A434" s="103"/>
      <c r="B434" s="96"/>
      <c r="C434" s="96"/>
      <c r="D434" s="96"/>
      <c r="E434" s="96"/>
      <c r="F434" s="96"/>
      <c r="G434" s="96"/>
      <c r="H434" s="96"/>
      <c r="I434" s="96"/>
      <c r="J434" s="104"/>
      <c r="K434" s="105"/>
      <c r="L434" s="96"/>
      <c r="M434" s="96"/>
      <c r="N434" s="120"/>
      <c r="O434" s="120"/>
      <c r="P434" s="120"/>
      <c r="Q434" s="97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5"/>
      <c r="BB434" s="35"/>
      <c r="BC434" s="35"/>
      <c r="BD434" s="35"/>
    </row>
    <row r="435" spans="1:56" ht="19.5" customHeight="1">
      <c r="A435" s="103"/>
      <c r="B435" s="96"/>
      <c r="C435" s="96"/>
      <c r="D435" s="96"/>
      <c r="E435" s="96"/>
      <c r="F435" s="96"/>
      <c r="G435" s="96"/>
      <c r="H435" s="96"/>
      <c r="I435" s="96"/>
      <c r="J435" s="104"/>
      <c r="K435" s="105"/>
      <c r="L435" s="96"/>
      <c r="M435" s="96"/>
      <c r="N435" s="120"/>
      <c r="O435" s="120"/>
      <c r="P435" s="120"/>
      <c r="Q435" s="97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5"/>
      <c r="BB435" s="35"/>
      <c r="BC435" s="35"/>
      <c r="BD435" s="35"/>
    </row>
    <row r="436" spans="1:56" ht="19.5" customHeight="1">
      <c r="A436" s="103"/>
      <c r="B436" s="96"/>
      <c r="C436" s="96"/>
      <c r="D436" s="96"/>
      <c r="E436" s="96"/>
      <c r="F436" s="96"/>
      <c r="G436" s="96"/>
      <c r="H436" s="96"/>
      <c r="I436" s="96"/>
      <c r="J436" s="104"/>
      <c r="K436" s="105"/>
      <c r="L436" s="96"/>
      <c r="M436" s="96"/>
      <c r="Q436" s="97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5"/>
      <c r="BB436" s="35"/>
      <c r="BC436" s="35"/>
      <c r="BD436" s="35"/>
    </row>
    <row r="437" spans="1:56" ht="19.5" customHeight="1">
      <c r="A437" s="103"/>
      <c r="B437" s="96"/>
      <c r="C437" s="96"/>
      <c r="D437" s="96"/>
      <c r="E437" s="96"/>
      <c r="F437" s="96"/>
      <c r="G437" s="96"/>
      <c r="H437" s="96"/>
      <c r="I437" s="96"/>
      <c r="J437" s="104"/>
      <c r="K437" s="105"/>
      <c r="L437" s="96"/>
      <c r="M437" s="96"/>
      <c r="Q437" s="97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5"/>
      <c r="BB437" s="35"/>
      <c r="BC437" s="35"/>
      <c r="BD437" s="35"/>
    </row>
    <row r="438" spans="1:56" ht="19.5" customHeight="1">
      <c r="A438" s="103"/>
      <c r="B438" s="96"/>
      <c r="C438" s="96"/>
      <c r="D438" s="96"/>
      <c r="E438" s="96"/>
      <c r="F438" s="96"/>
      <c r="G438" s="96"/>
      <c r="H438" s="96"/>
      <c r="I438" s="96"/>
      <c r="J438" s="104"/>
      <c r="K438" s="105"/>
      <c r="L438" s="96"/>
      <c r="M438" s="96"/>
      <c r="Q438" s="97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5"/>
      <c r="BB438" s="35"/>
      <c r="BC438" s="35"/>
      <c r="BD438" s="35"/>
    </row>
    <row r="439" spans="1:56" ht="19.5" customHeight="1">
      <c r="A439" s="103"/>
      <c r="B439" s="96"/>
      <c r="C439" s="96"/>
      <c r="D439" s="96"/>
      <c r="E439" s="96"/>
      <c r="F439" s="96"/>
      <c r="G439" s="96"/>
      <c r="H439" s="96"/>
      <c r="I439" s="96"/>
      <c r="J439" s="104"/>
      <c r="K439" s="105"/>
      <c r="L439" s="96"/>
      <c r="M439" s="96"/>
      <c r="Q439" s="97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5"/>
      <c r="BB439" s="35"/>
      <c r="BC439" s="35"/>
      <c r="BD439" s="35"/>
    </row>
    <row r="440" spans="1:56" ht="19.5" customHeight="1">
      <c r="A440" s="103"/>
      <c r="B440" s="96"/>
      <c r="C440" s="96"/>
      <c r="D440" s="96"/>
      <c r="E440" s="96"/>
      <c r="F440" s="96"/>
      <c r="G440" s="96"/>
      <c r="H440" s="96"/>
      <c r="I440" s="96"/>
      <c r="J440" s="104"/>
      <c r="K440" s="105"/>
      <c r="L440" s="96"/>
      <c r="M440" s="96"/>
      <c r="Q440" s="97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5"/>
      <c r="BB440" s="35"/>
      <c r="BC440" s="35"/>
      <c r="BD440" s="35"/>
    </row>
    <row r="441" spans="1:56" ht="19.5" customHeight="1">
      <c r="A441" s="103"/>
      <c r="B441" s="96"/>
      <c r="C441" s="96"/>
      <c r="D441" s="96"/>
      <c r="E441" s="96"/>
      <c r="F441" s="96"/>
      <c r="G441" s="96"/>
      <c r="H441" s="96"/>
      <c r="I441" s="96"/>
      <c r="J441" s="104"/>
      <c r="K441" s="105"/>
      <c r="L441" s="96"/>
      <c r="M441" s="96"/>
      <c r="Q441" s="97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5"/>
      <c r="BB441" s="35"/>
      <c r="BC441" s="35"/>
      <c r="BD441" s="35"/>
    </row>
    <row r="442" spans="1:56" ht="19.5" customHeight="1">
      <c r="A442" s="103"/>
      <c r="B442" s="96"/>
      <c r="C442" s="96"/>
      <c r="D442" s="96"/>
      <c r="E442" s="96"/>
      <c r="F442" s="96"/>
      <c r="G442" s="96"/>
      <c r="H442" s="96"/>
      <c r="I442" s="96"/>
      <c r="J442" s="104"/>
      <c r="K442" s="105"/>
      <c r="L442" s="96"/>
      <c r="M442" s="96"/>
      <c r="Q442" s="97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5"/>
      <c r="BB442" s="35"/>
      <c r="BC442" s="35"/>
      <c r="BD442" s="35"/>
    </row>
    <row r="443" spans="1:56" ht="19.5" customHeight="1">
      <c r="A443" s="103"/>
      <c r="B443" s="96"/>
      <c r="C443" s="96"/>
      <c r="D443" s="96"/>
      <c r="E443" s="96"/>
      <c r="F443" s="96"/>
      <c r="G443" s="96"/>
      <c r="H443" s="96"/>
      <c r="I443" s="96"/>
      <c r="J443" s="104"/>
      <c r="K443" s="105"/>
      <c r="L443" s="96"/>
      <c r="M443" s="96"/>
      <c r="Q443" s="97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5"/>
      <c r="BB443" s="35"/>
      <c r="BC443" s="35"/>
      <c r="BD443" s="35"/>
    </row>
    <row r="444" spans="1:56" ht="19.5" customHeight="1">
      <c r="A444" s="103"/>
      <c r="B444" s="96"/>
      <c r="C444" s="96"/>
      <c r="D444" s="96"/>
      <c r="E444" s="96"/>
      <c r="F444" s="96"/>
      <c r="G444" s="96"/>
      <c r="H444" s="96"/>
      <c r="I444" s="96"/>
      <c r="J444" s="104"/>
      <c r="K444" s="105"/>
      <c r="L444" s="96"/>
      <c r="M444" s="96"/>
      <c r="Q444" s="97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5"/>
      <c r="BB444" s="35"/>
      <c r="BC444" s="35"/>
      <c r="BD444" s="35"/>
    </row>
    <row r="445" spans="1:56" ht="19.5" customHeight="1">
      <c r="A445" s="103"/>
      <c r="B445" s="96"/>
      <c r="C445" s="96"/>
      <c r="D445" s="96"/>
      <c r="E445" s="96"/>
      <c r="F445" s="96"/>
      <c r="G445" s="96"/>
      <c r="H445" s="96"/>
      <c r="I445" s="96"/>
      <c r="J445" s="104"/>
      <c r="K445" s="105"/>
      <c r="L445" s="96"/>
      <c r="M445" s="96"/>
      <c r="Q445" s="97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5"/>
      <c r="BB445" s="35"/>
      <c r="BC445" s="35"/>
      <c r="BD445" s="35"/>
    </row>
    <row r="446" spans="1:56" ht="19.5" customHeight="1"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5"/>
      <c r="BB446" s="35"/>
      <c r="BC446" s="35"/>
      <c r="BD446" s="35"/>
    </row>
    <row r="447" spans="1:56" ht="19.5" customHeight="1"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5"/>
      <c r="BB447" s="35"/>
      <c r="BC447" s="35"/>
      <c r="BD447" s="35"/>
    </row>
    <row r="448" spans="1:56" ht="19.5" customHeight="1"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5"/>
      <c r="BB448" s="35"/>
      <c r="BC448" s="35"/>
      <c r="BD448" s="35"/>
    </row>
    <row r="449" spans="25:56" ht="19.5" customHeight="1"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5"/>
      <c r="BB449" s="35"/>
      <c r="BC449" s="35"/>
      <c r="BD449" s="35"/>
    </row>
    <row r="450" spans="25:56" ht="19.5" customHeight="1"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5"/>
      <c r="BB450" s="35"/>
      <c r="BC450" s="35"/>
      <c r="BD450" s="35"/>
    </row>
    <row r="451" spans="25:56" ht="19.5" customHeight="1"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5"/>
      <c r="BB451" s="35"/>
      <c r="BC451" s="35"/>
      <c r="BD451" s="35"/>
    </row>
    <row r="452" spans="25:56" ht="19.5" customHeight="1"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5"/>
      <c r="BB452" s="35"/>
      <c r="BC452" s="35"/>
      <c r="BD452" s="35"/>
    </row>
    <row r="453" spans="25:56" ht="19.5" customHeight="1"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5"/>
      <c r="BB453" s="35"/>
      <c r="BC453" s="35"/>
      <c r="BD453" s="35"/>
    </row>
    <row r="454" spans="25:56" ht="19.5" customHeight="1"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</row>
    <row r="455" spans="25:56" ht="19.5" customHeight="1"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</row>
    <row r="456" spans="25:56" ht="19.5" customHeight="1"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5"/>
      <c r="BB456" s="35"/>
      <c r="BC456" s="35"/>
      <c r="BD456" s="35"/>
    </row>
    <row r="457" spans="25:56" ht="19.5" customHeight="1"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5"/>
      <c r="BB457" s="35"/>
      <c r="BC457" s="35"/>
      <c r="BD457" s="35"/>
    </row>
    <row r="458" spans="25:56" ht="19.5" customHeight="1"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5"/>
      <c r="BB458" s="35"/>
      <c r="BC458" s="35"/>
      <c r="BD458" s="35"/>
    </row>
    <row r="459" spans="25:56" ht="19.5" customHeight="1"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5"/>
      <c r="BB459" s="35"/>
      <c r="BC459" s="35"/>
      <c r="BD459" s="35"/>
    </row>
    <row r="460" spans="25:56" ht="19.5" customHeight="1"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5"/>
      <c r="BB460" s="35"/>
      <c r="BC460" s="35"/>
      <c r="BD460" s="35"/>
    </row>
    <row r="461" spans="25:56" ht="19.5" customHeight="1"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5"/>
      <c r="BB461" s="35"/>
      <c r="BC461" s="35"/>
      <c r="BD461" s="35"/>
    </row>
    <row r="462" spans="25:56" ht="19.5" customHeight="1"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5"/>
      <c r="BB462" s="35"/>
      <c r="BC462" s="35"/>
      <c r="BD462" s="35"/>
    </row>
    <row r="463" spans="25:56" ht="19.5" customHeight="1"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5"/>
      <c r="BB463" s="35"/>
      <c r="BC463" s="35"/>
      <c r="BD463" s="35"/>
    </row>
    <row r="464" spans="25:56" ht="19.5" customHeight="1"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5"/>
      <c r="BB464" s="35"/>
      <c r="BC464" s="35"/>
      <c r="BD464" s="35"/>
    </row>
    <row r="465" spans="25:56" ht="19.5" customHeight="1"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5"/>
      <c r="BB465" s="35"/>
      <c r="BC465" s="35"/>
      <c r="BD465" s="35"/>
    </row>
    <row r="466" spans="25:56" ht="19.5" customHeight="1"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</row>
    <row r="467" spans="25:56" ht="19.5" customHeight="1"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</row>
    <row r="468" spans="25:56" ht="19.5" customHeight="1"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5"/>
      <c r="BB468" s="35"/>
      <c r="BC468" s="35"/>
      <c r="BD468" s="35"/>
    </row>
    <row r="469" spans="25:56" ht="19.5" customHeight="1"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5"/>
      <c r="BB469" s="35"/>
      <c r="BC469" s="35"/>
      <c r="BD469" s="35"/>
    </row>
    <row r="470" spans="25:56" ht="19.5" customHeight="1"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5"/>
      <c r="BB470" s="35"/>
      <c r="BC470" s="35"/>
      <c r="BD470" s="35"/>
    </row>
    <row r="471" spans="25:56" ht="19.5" customHeight="1"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5"/>
      <c r="BB471" s="35"/>
      <c r="BC471" s="35"/>
      <c r="BD471" s="35"/>
    </row>
    <row r="472" spans="25:56" ht="19.5" customHeight="1"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5"/>
      <c r="BB472" s="35"/>
      <c r="BC472" s="35"/>
      <c r="BD472" s="35"/>
    </row>
    <row r="473" spans="25:56" ht="19.5" customHeight="1"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5"/>
      <c r="BB473" s="35"/>
      <c r="BC473" s="35"/>
      <c r="BD473" s="35"/>
    </row>
    <row r="474" spans="25:56" ht="19.5" customHeight="1"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5"/>
      <c r="BB474" s="35"/>
      <c r="BC474" s="35"/>
      <c r="BD474" s="35"/>
    </row>
    <row r="475" spans="25:56" ht="19.5" customHeight="1"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5"/>
      <c r="BB475" s="35"/>
      <c r="BC475" s="35"/>
      <c r="BD475" s="35"/>
    </row>
    <row r="476" spans="25:56" ht="19.5" customHeight="1"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5"/>
      <c r="BB476" s="35"/>
      <c r="BC476" s="35"/>
      <c r="BD476" s="35"/>
    </row>
    <row r="477" spans="25:56" ht="19.5" customHeight="1"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5"/>
      <c r="BB477" s="35"/>
      <c r="BC477" s="35"/>
      <c r="BD477" s="35"/>
    </row>
    <row r="478" spans="25:56" ht="19.5" customHeight="1"/>
    <row r="479" spans="25:56" ht="19.5" customHeight="1"/>
    <row r="480" spans="25:56" ht="19.5" customHeight="1"/>
    <row r="481" ht="19.5" customHeight="1"/>
    <row r="482" ht="19.5" customHeight="1"/>
  </sheetData>
  <autoFilter ref="A5:IM429"/>
  <sortState ref="A6:IM429">
    <sortCondition ref="A6:A429"/>
  </sortState>
  <mergeCells count="40">
    <mergeCell ref="N3:P3"/>
    <mergeCell ref="P4:P5"/>
    <mergeCell ref="J3:J5"/>
    <mergeCell ref="E3:G3"/>
    <mergeCell ref="F4:F5"/>
    <mergeCell ref="G4:G5"/>
    <mergeCell ref="L3:M3"/>
    <mergeCell ref="I3:I5"/>
    <mergeCell ref="H3:H5"/>
    <mergeCell ref="Q3:Q5"/>
    <mergeCell ref="AP1:BD1"/>
    <mergeCell ref="A1:Q1"/>
    <mergeCell ref="A3:A5"/>
    <mergeCell ref="Z1:AO1"/>
    <mergeCell ref="B4:B5"/>
    <mergeCell ref="C4:C5"/>
    <mergeCell ref="A2:O2"/>
    <mergeCell ref="L4:L5"/>
    <mergeCell ref="O4:O5"/>
    <mergeCell ref="M4:M5"/>
    <mergeCell ref="K3:K5"/>
    <mergeCell ref="N4:N5"/>
    <mergeCell ref="D4:D5"/>
    <mergeCell ref="E4:E5"/>
    <mergeCell ref="B3:D3"/>
    <mergeCell ref="T3:T5"/>
    <mergeCell ref="HY1:IM1"/>
    <mergeCell ref="DA1:DP1"/>
    <mergeCell ref="DQ1:EF1"/>
    <mergeCell ref="EG1:EV1"/>
    <mergeCell ref="EW1:FL1"/>
    <mergeCell ref="FM1:GB1"/>
    <mergeCell ref="GC1:GR1"/>
    <mergeCell ref="GS1:HH1"/>
    <mergeCell ref="HI1:HX1"/>
    <mergeCell ref="BE1:BT1"/>
    <mergeCell ref="BU1:CJ1"/>
    <mergeCell ref="CK1:CZ1"/>
    <mergeCell ref="W3:W5"/>
    <mergeCell ref="AS3:AU3"/>
  </mergeCells>
  <phoneticPr fontId="11" type="noConversion"/>
  <conditionalFormatting sqref="AR6:AR45 AR196:AR281 AR60 AR284:AR299 AR301:AR310 AR312:AR328 AR62:AR132 AR135:AR194 AR366 AR369 AR47:AR54 AR56:AR58 AR330:AR343 AR345:AR354 AR356:AR364 AR395:AR429 AR371:AR393">
    <cfRule type="cellIs" dxfId="63" priority="49" operator="between">
      <formula>1</formula>
      <formula>2</formula>
    </cfRule>
  </conditionalFormatting>
  <conditionalFormatting sqref="AR1:AR45 AR196:AR281 AR60 AR284:AR299 AR301:AR310 AR312:AR328 AR62:AR132 AR135:AR194 AR366 AR369 AR47:AR54 AR56:AR58 AR330:AR354 AR356:AR364 AR371:AR1048576">
    <cfRule type="cellIs" dxfId="62" priority="48" operator="between">
      <formula>2</formula>
      <formula>10</formula>
    </cfRule>
  </conditionalFormatting>
  <conditionalFormatting sqref="AR28">
    <cfRule type="cellIs" dxfId="61" priority="47" operator="equal">
      <formula>13</formula>
    </cfRule>
  </conditionalFormatting>
  <conditionalFormatting sqref="AR33">
    <cfRule type="cellIs" dxfId="60" priority="46" operator="equal">
      <formula>49</formula>
    </cfRule>
  </conditionalFormatting>
  <conditionalFormatting sqref="AR48">
    <cfRule type="cellIs" dxfId="59" priority="45" operator="equal">
      <formula>31</formula>
    </cfRule>
  </conditionalFormatting>
  <conditionalFormatting sqref="AR107">
    <cfRule type="cellIs" dxfId="58" priority="44" operator="equal">
      <formula>24</formula>
    </cfRule>
  </conditionalFormatting>
  <conditionalFormatting sqref="AR108">
    <cfRule type="cellIs" dxfId="57" priority="43" operator="equal">
      <formula>12</formula>
    </cfRule>
  </conditionalFormatting>
  <conditionalFormatting sqref="AR112">
    <cfRule type="cellIs" dxfId="56" priority="42" operator="equal">
      <formula>54</formula>
    </cfRule>
  </conditionalFormatting>
  <conditionalFormatting sqref="AR127">
    <cfRule type="cellIs" dxfId="55" priority="41" operator="equal">
      <formula>41</formula>
    </cfRule>
  </conditionalFormatting>
  <conditionalFormatting sqref="AR88">
    <cfRule type="cellIs" dxfId="54" priority="40" operator="equal">
      <formula>38</formula>
    </cfRule>
  </conditionalFormatting>
  <conditionalFormatting sqref="X23:AR23 D23:G23 I23:J23 L23:P23">
    <cfRule type="cellIs" dxfId="53" priority="39" operator="equal">
      <formula>268.5</formula>
    </cfRule>
  </conditionalFormatting>
  <conditionalFormatting sqref="AR195">
    <cfRule type="cellIs" dxfId="52" priority="38" operator="between">
      <formula>1</formula>
      <formula>2</formula>
    </cfRule>
  </conditionalFormatting>
  <conditionalFormatting sqref="AR195">
    <cfRule type="cellIs" dxfId="51" priority="37" operator="between">
      <formula>2</formula>
      <formula>10</formula>
    </cfRule>
  </conditionalFormatting>
  <conditionalFormatting sqref="AR59">
    <cfRule type="cellIs" dxfId="50" priority="36" operator="between">
      <formula>1</formula>
      <formula>2</formula>
    </cfRule>
  </conditionalFormatting>
  <conditionalFormatting sqref="AR59">
    <cfRule type="cellIs" dxfId="49" priority="35" operator="between">
      <formula>2</formula>
      <formula>10</formula>
    </cfRule>
  </conditionalFormatting>
  <conditionalFormatting sqref="AR282">
    <cfRule type="cellIs" dxfId="48" priority="34" operator="between">
      <formula>1</formula>
      <formula>2</formula>
    </cfRule>
  </conditionalFormatting>
  <conditionalFormatting sqref="AR282">
    <cfRule type="cellIs" dxfId="47" priority="33" operator="between">
      <formula>2</formula>
      <formula>10</formula>
    </cfRule>
  </conditionalFormatting>
  <conditionalFormatting sqref="AR283">
    <cfRule type="cellIs" dxfId="46" priority="32" operator="between">
      <formula>1</formula>
      <formula>2</formula>
    </cfRule>
  </conditionalFormatting>
  <conditionalFormatting sqref="AR283">
    <cfRule type="cellIs" dxfId="45" priority="31" operator="between">
      <formula>2</formula>
      <formula>10</formula>
    </cfRule>
  </conditionalFormatting>
  <conditionalFormatting sqref="AR300">
    <cfRule type="cellIs" dxfId="44" priority="30" operator="between">
      <formula>1</formula>
      <formula>2</formula>
    </cfRule>
  </conditionalFormatting>
  <conditionalFormatting sqref="AR300">
    <cfRule type="cellIs" dxfId="43" priority="29" operator="between">
      <formula>2</formula>
      <formula>10</formula>
    </cfRule>
  </conditionalFormatting>
  <conditionalFormatting sqref="AR311">
    <cfRule type="cellIs" dxfId="42" priority="28" operator="between">
      <formula>1</formula>
      <formula>2</formula>
    </cfRule>
  </conditionalFormatting>
  <conditionalFormatting sqref="AR311">
    <cfRule type="cellIs" dxfId="41" priority="27" operator="between">
      <formula>2</formula>
      <formula>10</formula>
    </cfRule>
  </conditionalFormatting>
  <conditionalFormatting sqref="AR61">
    <cfRule type="cellIs" dxfId="40" priority="26" operator="between">
      <formula>1</formula>
      <formula>2</formula>
    </cfRule>
  </conditionalFormatting>
  <conditionalFormatting sqref="AR61">
    <cfRule type="cellIs" dxfId="39" priority="25" operator="between">
      <formula>2</formula>
      <formula>10</formula>
    </cfRule>
  </conditionalFormatting>
  <conditionalFormatting sqref="AR134">
    <cfRule type="cellIs" dxfId="38" priority="24" operator="between">
      <formula>1</formula>
      <formula>2</formula>
    </cfRule>
  </conditionalFormatting>
  <conditionalFormatting sqref="AR134">
    <cfRule type="cellIs" dxfId="37" priority="23" operator="between">
      <formula>2</formula>
      <formula>10</formula>
    </cfRule>
  </conditionalFormatting>
  <conditionalFormatting sqref="AR133">
    <cfRule type="cellIs" dxfId="36" priority="22" operator="between">
      <formula>1</formula>
      <formula>2</formula>
    </cfRule>
  </conditionalFormatting>
  <conditionalFormatting sqref="AR133">
    <cfRule type="cellIs" dxfId="35" priority="21" operator="between">
      <formula>2</formula>
      <formula>10</formula>
    </cfRule>
  </conditionalFormatting>
  <conditionalFormatting sqref="AR329">
    <cfRule type="cellIs" dxfId="34" priority="20" operator="between">
      <formula>1</formula>
      <formula>2</formula>
    </cfRule>
  </conditionalFormatting>
  <conditionalFormatting sqref="AR329">
    <cfRule type="cellIs" dxfId="33" priority="19" operator="between">
      <formula>2</formula>
      <formula>10</formula>
    </cfRule>
  </conditionalFormatting>
  <conditionalFormatting sqref="AR365">
    <cfRule type="cellIs" dxfId="32" priority="16" operator="between">
      <formula>1</formula>
      <formula>2</formula>
    </cfRule>
  </conditionalFormatting>
  <conditionalFormatting sqref="AR365">
    <cfRule type="cellIs" dxfId="31" priority="15" operator="between">
      <formula>2</formula>
      <formula>10</formula>
    </cfRule>
  </conditionalFormatting>
  <conditionalFormatting sqref="AR367">
    <cfRule type="cellIs" dxfId="30" priority="14" operator="between">
      <formula>1</formula>
      <formula>2</formula>
    </cfRule>
  </conditionalFormatting>
  <conditionalFormatting sqref="AR367">
    <cfRule type="cellIs" dxfId="29" priority="13" operator="between">
      <formula>2</formula>
      <formula>10</formula>
    </cfRule>
  </conditionalFormatting>
  <conditionalFormatting sqref="AR368">
    <cfRule type="cellIs" dxfId="28" priority="12" operator="between">
      <formula>1</formula>
      <formula>2</formula>
    </cfRule>
  </conditionalFormatting>
  <conditionalFormatting sqref="AR368">
    <cfRule type="cellIs" dxfId="27" priority="11" operator="between">
      <formula>2</formula>
      <formula>10</formula>
    </cfRule>
  </conditionalFormatting>
  <conditionalFormatting sqref="AR370">
    <cfRule type="cellIs" dxfId="26" priority="10" operator="between">
      <formula>1</formula>
      <formula>2</formula>
    </cfRule>
  </conditionalFormatting>
  <conditionalFormatting sqref="AR370">
    <cfRule type="cellIs" dxfId="25" priority="9" operator="between">
      <formula>2</formula>
      <formula>10</formula>
    </cfRule>
  </conditionalFormatting>
  <conditionalFormatting sqref="AR46">
    <cfRule type="cellIs" dxfId="24" priority="8" operator="between">
      <formula>1</formula>
      <formula>2</formula>
    </cfRule>
  </conditionalFormatting>
  <conditionalFormatting sqref="AR46">
    <cfRule type="cellIs" dxfId="23" priority="7" operator="between">
      <formula>2</formula>
      <formula>10</formula>
    </cfRule>
  </conditionalFormatting>
  <conditionalFormatting sqref="AR55">
    <cfRule type="cellIs" dxfId="22" priority="6" operator="between">
      <formula>1</formula>
      <formula>2</formula>
    </cfRule>
  </conditionalFormatting>
  <conditionalFormatting sqref="AR55">
    <cfRule type="cellIs" dxfId="21" priority="5" operator="between">
      <formula>2</formula>
      <formula>10</formula>
    </cfRule>
  </conditionalFormatting>
  <conditionalFormatting sqref="AR355">
    <cfRule type="cellIs" dxfId="20" priority="3" operator="between">
      <formula>1</formula>
      <formula>2</formula>
    </cfRule>
  </conditionalFormatting>
  <conditionalFormatting sqref="AR355">
    <cfRule type="cellIs" dxfId="19" priority="2" operator="between">
      <formula>2</formula>
      <formula>10</formula>
    </cfRule>
  </conditionalFormatting>
  <printOptions horizontalCentered="1"/>
  <pageMargins left="0.98425196850393704" right="0.59055118110236227" top="0.78740157480314965" bottom="0.78740157480314965" header="0.51181102362204722" footer="0.51181102362204722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1"/>
  <sheetViews>
    <sheetView workbookViewId="0">
      <selection sqref="A1:D1"/>
    </sheetView>
  </sheetViews>
  <sheetFormatPr defaultRowHeight="16.5"/>
  <cols>
    <col min="1" max="1" width="20.625" style="74" customWidth="1"/>
    <col min="2" max="2" width="25.625" style="74" customWidth="1"/>
    <col min="3" max="3" width="30.625" style="74" customWidth="1"/>
    <col min="4" max="4" width="40.625" style="74" customWidth="1"/>
    <col min="5" max="5" width="9.375" style="74" bestFit="1" customWidth="1"/>
    <col min="6" max="16384" width="9" style="74"/>
  </cols>
  <sheetData>
    <row r="1" spans="1:4" ht="24.95" customHeight="1">
      <c r="A1" s="202" t="s">
        <v>48</v>
      </c>
      <c r="B1" s="202"/>
      <c r="C1" s="202"/>
      <c r="D1" s="202"/>
    </row>
    <row r="2" spans="1:4" ht="20.100000000000001" customHeight="1">
      <c r="A2" s="22" t="e">
        <f>#REF!</f>
        <v>#REF!</v>
      </c>
      <c r="B2" s="6"/>
      <c r="C2" s="6"/>
    </row>
    <row r="3" spans="1:4" ht="20.100000000000001" customHeight="1">
      <c r="A3" s="203" t="s">
        <v>14</v>
      </c>
      <c r="B3" s="205" t="s">
        <v>47</v>
      </c>
      <c r="C3" s="205"/>
      <c r="D3" s="206" t="s">
        <v>34</v>
      </c>
    </row>
    <row r="4" spans="1:4" ht="20.100000000000001" customHeight="1" thickBot="1">
      <c r="A4" s="204"/>
      <c r="B4" s="23" t="s">
        <v>16</v>
      </c>
      <c r="C4" s="23" t="s">
        <v>17</v>
      </c>
      <c r="D4" s="207"/>
    </row>
    <row r="5" spans="1:4" ht="24.95" customHeight="1" thickTop="1">
      <c r="A5" s="129" t="s">
        <v>18</v>
      </c>
      <c r="B5" s="130" t="e">
        <f>SUM(B6:B21)</f>
        <v>#REF!</v>
      </c>
      <c r="C5" s="130" t="e">
        <f>SUM(C6:C21)</f>
        <v>#REF!</v>
      </c>
      <c r="D5" s="131"/>
    </row>
    <row r="6" spans="1:4" ht="24.95" customHeight="1">
      <c r="A6" s="65" t="s">
        <v>737</v>
      </c>
      <c r="B6" s="64" t="e">
        <f>COUNTIF(#REF!,'국유지집계표 (2)'!A6)</f>
        <v>#REF!</v>
      </c>
      <c r="C6" s="64" t="e">
        <f>SUMIF(#REF!,'국유지집계표 (2)'!A6,#REF!)</f>
        <v>#REF!</v>
      </c>
      <c r="D6" s="125"/>
    </row>
    <row r="7" spans="1:4" ht="24.95" customHeight="1">
      <c r="A7" s="24" t="s">
        <v>753</v>
      </c>
      <c r="B7" s="25" t="e">
        <f>COUNTIF(#REF!,'국유지집계표 (2)'!A7)</f>
        <v>#REF!</v>
      </c>
      <c r="C7" s="25" t="e">
        <f>SUMIF(#REF!,'국유지집계표 (2)'!A7,#REF!)</f>
        <v>#REF!</v>
      </c>
      <c r="D7" s="126"/>
    </row>
    <row r="8" spans="1:4" ht="24.95" customHeight="1">
      <c r="A8" s="24" t="s">
        <v>741</v>
      </c>
      <c r="B8" s="25" t="e">
        <f>COUNTIF(#REF!,'국유지집계표 (2)'!A8)</f>
        <v>#REF!</v>
      </c>
      <c r="C8" s="25" t="e">
        <f>SUMIF(#REF!,'국유지집계표 (2)'!A8,#REF!)</f>
        <v>#REF!</v>
      </c>
      <c r="D8" s="126"/>
    </row>
    <row r="9" spans="1:4" ht="24.95" customHeight="1">
      <c r="A9" s="24" t="s">
        <v>911</v>
      </c>
      <c r="B9" s="25" t="e">
        <f>COUNTIF(#REF!,'국유지집계표 (2)'!A9)</f>
        <v>#REF!</v>
      </c>
      <c r="C9" s="25" t="e">
        <f>SUMIF(#REF!,'국유지집계표 (2)'!A9,#REF!)</f>
        <v>#REF!</v>
      </c>
      <c r="D9" s="126"/>
    </row>
    <row r="10" spans="1:4" ht="24.95" customHeight="1">
      <c r="A10" s="24" t="s">
        <v>1011</v>
      </c>
      <c r="B10" s="25" t="e">
        <f>COUNTIF(#REF!,'국유지집계표 (2)'!A10)</f>
        <v>#REF!</v>
      </c>
      <c r="C10" s="25" t="e">
        <f>SUMIF(#REF!,'국유지집계표 (2)'!A10,#REF!)</f>
        <v>#REF!</v>
      </c>
      <c r="D10" s="126"/>
    </row>
    <row r="11" spans="1:4" ht="24.95" customHeight="1">
      <c r="A11" s="24" t="s">
        <v>742</v>
      </c>
      <c r="B11" s="25" t="e">
        <f>COUNTIF(#REF!,'국유지집계표 (2)'!A11)</f>
        <v>#REF!</v>
      </c>
      <c r="C11" s="25" t="e">
        <f>SUMIF(#REF!,'국유지집계표 (2)'!A11,#REF!)</f>
        <v>#REF!</v>
      </c>
      <c r="D11" s="126"/>
    </row>
    <row r="12" spans="1:4" ht="24.95" customHeight="1">
      <c r="A12" s="24" t="s">
        <v>743</v>
      </c>
      <c r="B12" s="25" t="e">
        <f>COUNTIF(#REF!,'국유지집계표 (2)'!A12)</f>
        <v>#REF!</v>
      </c>
      <c r="C12" s="25" t="e">
        <f>SUMIF(#REF!,'국유지집계표 (2)'!A12,#REF!)</f>
        <v>#REF!</v>
      </c>
      <c r="D12" s="126"/>
    </row>
    <row r="13" spans="1:4" ht="24.95" customHeight="1">
      <c r="A13" s="24" t="s">
        <v>909</v>
      </c>
      <c r="B13" s="25" t="e">
        <f>COUNTIF(#REF!,'국유지집계표 (2)'!A13)</f>
        <v>#REF!</v>
      </c>
      <c r="C13" s="25" t="e">
        <f>SUMIF(#REF!,'국유지집계표 (2)'!A13,#REF!)</f>
        <v>#REF!</v>
      </c>
      <c r="D13" s="126"/>
    </row>
    <row r="14" spans="1:4" ht="24.95" customHeight="1">
      <c r="A14" s="24" t="s">
        <v>910</v>
      </c>
      <c r="B14" s="25" t="e">
        <f>COUNTIF(#REF!,'국유지집계표 (2)'!A14)</f>
        <v>#REF!</v>
      </c>
      <c r="C14" s="25" t="e">
        <f>SUMIF(#REF!,'국유지집계표 (2)'!A14,#REF!)</f>
        <v>#REF!</v>
      </c>
      <c r="D14" s="126"/>
    </row>
    <row r="15" spans="1:4" ht="24.95" customHeight="1">
      <c r="A15" s="24" t="s">
        <v>744</v>
      </c>
      <c r="B15" s="25" t="e">
        <f>COUNTIF(#REF!,'국유지집계표 (2)'!A15)</f>
        <v>#REF!</v>
      </c>
      <c r="C15" s="25" t="e">
        <f>SUMIF(#REF!,'국유지집계표 (2)'!A15,#REF!)</f>
        <v>#REF!</v>
      </c>
      <c r="D15" s="126"/>
    </row>
    <row r="16" spans="1:4" ht="24.95" customHeight="1">
      <c r="A16" s="24"/>
      <c r="B16" s="25"/>
      <c r="C16" s="25"/>
      <c r="D16" s="126"/>
    </row>
    <row r="17" spans="1:4" ht="24.95" customHeight="1">
      <c r="A17" s="24"/>
      <c r="B17" s="25"/>
      <c r="C17" s="25"/>
      <c r="D17" s="126"/>
    </row>
    <row r="18" spans="1:4" ht="24.95" customHeight="1">
      <c r="A18" s="24"/>
      <c r="B18" s="25"/>
      <c r="C18" s="25"/>
      <c r="D18" s="127"/>
    </row>
    <row r="19" spans="1:4" ht="24.95" customHeight="1">
      <c r="A19" s="24"/>
      <c r="B19" s="25"/>
      <c r="C19" s="25"/>
      <c r="D19" s="127"/>
    </row>
    <row r="20" spans="1:4" ht="24.95" customHeight="1">
      <c r="A20" s="24"/>
      <c r="B20" s="25"/>
      <c r="C20" s="25"/>
      <c r="D20" s="127"/>
    </row>
    <row r="21" spans="1:4" ht="24.95" customHeight="1">
      <c r="A21" s="124"/>
      <c r="B21" s="26"/>
      <c r="C21" s="26"/>
      <c r="D21" s="132"/>
    </row>
  </sheetData>
  <mergeCells count="4">
    <mergeCell ref="A1:D1"/>
    <mergeCell ref="A3:A4"/>
    <mergeCell ref="B3:C3"/>
    <mergeCell ref="D3:D4"/>
  </mergeCells>
  <phoneticPr fontId="57" type="noConversion"/>
  <printOptions horizontalCentered="1"/>
  <pageMargins left="0.98425196850393704" right="0.59055118110236227" top="0.78740157480314965" bottom="0.78740157480314965" header="0.51181102362204722" footer="0.51181102362204722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1"/>
  <sheetViews>
    <sheetView workbookViewId="0">
      <selection sqref="A1:D1"/>
    </sheetView>
  </sheetViews>
  <sheetFormatPr defaultRowHeight="16.5"/>
  <cols>
    <col min="1" max="1" width="16.625" customWidth="1"/>
    <col min="2" max="2" width="25.625" customWidth="1"/>
    <col min="3" max="3" width="30.625" customWidth="1"/>
    <col min="4" max="4" width="45.625" customWidth="1"/>
  </cols>
  <sheetData>
    <row r="1" spans="1:4" ht="30" customHeight="1">
      <c r="A1" s="202" t="s">
        <v>37</v>
      </c>
      <c r="B1" s="202"/>
      <c r="C1" s="202"/>
      <c r="D1" s="202"/>
    </row>
    <row r="2" spans="1:4" ht="20.100000000000001" customHeight="1">
      <c r="A2" s="27" t="e">
        <f>#REF!</f>
        <v>#REF!</v>
      </c>
      <c r="B2" s="6"/>
      <c r="C2" s="6"/>
    </row>
    <row r="3" spans="1:4" ht="20.100000000000001" customHeight="1">
      <c r="A3" s="208" t="s">
        <v>24</v>
      </c>
      <c r="B3" s="210" t="s">
        <v>35</v>
      </c>
      <c r="C3" s="210"/>
      <c r="D3" s="211" t="s">
        <v>34</v>
      </c>
    </row>
    <row r="4" spans="1:4" ht="20.100000000000001" customHeight="1" thickBot="1">
      <c r="A4" s="209"/>
      <c r="B4" s="143" t="s">
        <v>25</v>
      </c>
      <c r="C4" s="143" t="s">
        <v>26</v>
      </c>
      <c r="D4" s="212"/>
    </row>
    <row r="5" spans="1:4" ht="24.95" customHeight="1" thickTop="1">
      <c r="A5" s="129" t="s">
        <v>27</v>
      </c>
      <c r="B5" s="130">
        <f>SUM(B6:B21)</f>
        <v>156</v>
      </c>
      <c r="C5" s="130">
        <f>SUM(C6:C21)</f>
        <v>47813.103959062988</v>
      </c>
      <c r="D5" s="131"/>
    </row>
    <row r="6" spans="1:4" ht="24.95" customHeight="1">
      <c r="A6" s="65" t="s">
        <v>28</v>
      </c>
      <c r="B6" s="64">
        <f>COUNTIF(사유지조서!$F$6:$F$1048576,사유지집계표!A6)</f>
        <v>0</v>
      </c>
      <c r="C6" s="64">
        <f>SUMIF(사유지조서!$F$6:$F$1048576,사유지집계표!A6,사유지조서!$H$6:$H$1048576)</f>
        <v>0</v>
      </c>
      <c r="D6" s="125"/>
    </row>
    <row r="7" spans="1:4" ht="24.95" customHeight="1">
      <c r="A7" s="24" t="s">
        <v>29</v>
      </c>
      <c r="B7" s="25">
        <f>COUNTIF(사유지조서!$F$6:$F$1048576,사유지집계표!A7)</f>
        <v>127</v>
      </c>
      <c r="C7" s="25">
        <f>SUMIF(사유지조서!$F$6:$F$1048576,사유지집계표!A7,사유지조서!$H$6:$H$1048576)</f>
        <v>43472.31732088131</v>
      </c>
      <c r="D7" s="126"/>
    </row>
    <row r="8" spans="1:4" ht="24.95" customHeight="1">
      <c r="A8" s="24" t="s">
        <v>30</v>
      </c>
      <c r="B8" s="25">
        <f>COUNTIF(사유지조서!$F$6:$F$1048576,사유지집계표!A8)</f>
        <v>0</v>
      </c>
      <c r="C8" s="25">
        <f>SUMIF(사유지조서!$F$6:$F$1048576,사유지집계표!A8,사유지조서!$H$6:$H$1048576)</f>
        <v>0</v>
      </c>
      <c r="D8" s="126"/>
    </row>
    <row r="9" spans="1:4" ht="24.95" customHeight="1">
      <c r="A9" s="24" t="s">
        <v>31</v>
      </c>
      <c r="B9" s="25">
        <f>COUNTIF(사유지조서!$F$6:$F$1048576,사유지집계표!A9)</f>
        <v>0</v>
      </c>
      <c r="C9" s="25">
        <f>SUMIF(사유지조서!$F$6:$F$1048576,사유지집계표!A9,사유지조서!$H$6:$H$1048576)</f>
        <v>0</v>
      </c>
      <c r="D9" s="126"/>
    </row>
    <row r="10" spans="1:4" ht="24.95" customHeight="1">
      <c r="A10" s="24" t="s">
        <v>13</v>
      </c>
      <c r="B10" s="25">
        <f>COUNTIF(사유지조서!$F$6:$F$1048576,사유지집계표!A10)</f>
        <v>7</v>
      </c>
      <c r="C10" s="25">
        <f>SUMIF(사유지조서!$F$6:$F$1048576,사유지집계표!A10,사유지조서!$H$6:$H$1048576)</f>
        <v>911.07129259487783</v>
      </c>
      <c r="D10" s="126"/>
    </row>
    <row r="11" spans="1:4" ht="24.95" customHeight="1">
      <c r="A11" s="24" t="s">
        <v>32</v>
      </c>
      <c r="B11" s="25">
        <f>COUNTIF(사유지조서!$F$6:$F$1048576,사유지집계표!A11)</f>
        <v>0</v>
      </c>
      <c r="C11" s="25">
        <f>SUMIF(사유지조서!$F$6:$F$1048576,사유지집계표!A11,사유지조서!$H$6:$H$1048576)</f>
        <v>0</v>
      </c>
      <c r="D11" s="126"/>
    </row>
    <row r="12" spans="1:4" ht="24.95" customHeight="1">
      <c r="A12" s="24" t="s">
        <v>33</v>
      </c>
      <c r="B12" s="25">
        <f>COUNTIF(사유지조서!$F$6:$F$1048576,사유지집계표!A12)</f>
        <v>10</v>
      </c>
      <c r="C12" s="25">
        <f>SUMIF(사유지조서!$F$6:$F$1048576,사유지집계표!A12,사유지조서!$H$6:$H$1048576)</f>
        <v>1362.0754309538136</v>
      </c>
      <c r="D12" s="126"/>
    </row>
    <row r="13" spans="1:4" ht="24.95" customHeight="1">
      <c r="A13" s="24" t="s">
        <v>50</v>
      </c>
      <c r="B13" s="25">
        <f>COUNTIF(사유지조서!$F$6:$F$1048576,사유지집계표!A13)</f>
        <v>0</v>
      </c>
      <c r="C13" s="25">
        <f>SUMIF(사유지조서!$F$6:$F$1048576,사유지집계표!A13,사유지조서!$H$6:$H$1048576)</f>
        <v>0</v>
      </c>
      <c r="D13" s="126"/>
    </row>
    <row r="14" spans="1:4" ht="24.95" customHeight="1">
      <c r="A14" s="24" t="s">
        <v>12</v>
      </c>
      <c r="B14" s="25">
        <f>COUNTIF(사유지조서!$F$6:$F$1048576,사유지집계표!A14)</f>
        <v>1</v>
      </c>
      <c r="C14" s="25">
        <f>SUMIF(사유지조서!$F$6:$F$1048576,사유지집계표!A14,사유지조서!$H$6:$H$1048576)</f>
        <v>112</v>
      </c>
      <c r="D14" s="126"/>
    </row>
    <row r="15" spans="1:4" ht="24.95" customHeight="1">
      <c r="A15" s="24" t="s">
        <v>36</v>
      </c>
      <c r="B15" s="25">
        <f>COUNTIF(사유지조서!$F$6:$F$1048576,사유지집계표!A15)</f>
        <v>1</v>
      </c>
      <c r="C15" s="25">
        <f>SUMIF(사유지조서!$F$6:$F$1048576,사유지집계표!A15,사유지조서!$H$6:$H$1048576)</f>
        <v>885.05495505828799</v>
      </c>
      <c r="D15" s="126"/>
    </row>
    <row r="16" spans="1:4" ht="24.95" customHeight="1">
      <c r="A16" s="24" t="s">
        <v>54</v>
      </c>
      <c r="B16" s="25">
        <f>COUNTIF(사유지조서!$F$6:$F$1048576,사유지집계표!A16)</f>
        <v>9</v>
      </c>
      <c r="C16" s="25">
        <f>SUMIF(사유지조서!$F$6:$F$1048576,사유지집계표!A16,사유지조서!$H$6:$H$1048576)</f>
        <v>625.02907176017322</v>
      </c>
      <c r="D16" s="126"/>
    </row>
    <row r="17" spans="1:4" ht="24.95" customHeight="1">
      <c r="A17" s="24" t="s">
        <v>59</v>
      </c>
      <c r="B17" s="25">
        <f>COUNTIF(사유지조서!$F$6:$F$1048576,사유지집계표!A17)</f>
        <v>1</v>
      </c>
      <c r="C17" s="25">
        <f>SUMIF(사유지조서!$F$6:$F$1048576,사유지집계표!A17,사유지조서!$H$6:$H$1048576)</f>
        <v>445.55588781452201</v>
      </c>
      <c r="D17" s="126"/>
    </row>
    <row r="18" spans="1:4" ht="24.95" customHeight="1">
      <c r="A18" s="24" t="s">
        <v>266</v>
      </c>
      <c r="B18" s="25">
        <f>COUNTIF(사유지조서!$F$6:$F$1048576,사유지집계표!A18)</f>
        <v>0</v>
      </c>
      <c r="C18" s="25">
        <f>SUMIF(사유지조서!$F$6:$F$1048576,사유지집계표!A18,사유지조서!$H$6:$H$1048576)</f>
        <v>0</v>
      </c>
      <c r="D18" s="127"/>
    </row>
    <row r="19" spans="1:4" ht="24.95" customHeight="1">
      <c r="A19" s="24" t="s">
        <v>1164</v>
      </c>
      <c r="B19" s="25">
        <f>COUNTIF(사유지조서!$F$6:$F$1048576,사유지집계표!A19)</f>
        <v>0</v>
      </c>
      <c r="C19" s="25">
        <f>SUMIF(사유지조서!$F$6:$F$1048576,사유지집계표!A19,사유지조서!$H$6:$H$1048576)</f>
        <v>0</v>
      </c>
      <c r="D19" s="127"/>
    </row>
    <row r="20" spans="1:4" ht="24.95" customHeight="1">
      <c r="A20" s="24" t="s">
        <v>267</v>
      </c>
      <c r="B20" s="25">
        <f>COUNTIF(사유지조서!$F$6:$F$1048576,사유지집계표!A20)</f>
        <v>0</v>
      </c>
      <c r="C20" s="25">
        <f>SUMIF(사유지조서!$F$6:$F$1048576,사유지집계표!A20,사유지조서!$H$6:$H$1048576)</f>
        <v>0</v>
      </c>
      <c r="D20" s="127"/>
    </row>
    <row r="21" spans="1:4" ht="24.95" customHeight="1">
      <c r="A21" s="124" t="s">
        <v>268</v>
      </c>
      <c r="B21" s="26">
        <f>COUNTIF(사유지조서!$F$6:$F$1048576,사유지집계표!A21)</f>
        <v>0</v>
      </c>
      <c r="C21" s="26">
        <f>SUMIF(사유지조서!$F$6:$F$1048576,사유지집계표!A21,사유지조서!$H$6:$H$1048576)</f>
        <v>0</v>
      </c>
      <c r="D21" s="132"/>
    </row>
  </sheetData>
  <mergeCells count="4">
    <mergeCell ref="A3:A4"/>
    <mergeCell ref="B3:C3"/>
    <mergeCell ref="D3:D4"/>
    <mergeCell ref="A1:D1"/>
  </mergeCells>
  <phoneticPr fontId="11" type="noConversion"/>
  <printOptions horizontalCentered="1"/>
  <pageMargins left="0.98425196850393704" right="0.59055118110236227" top="0.78740157480314965" bottom="0.78740157480314965" header="0.51181102362204722" footer="0.51181102362204722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99"/>
  <sheetViews>
    <sheetView workbookViewId="0">
      <selection sqref="A1:D1"/>
    </sheetView>
  </sheetViews>
  <sheetFormatPr defaultRowHeight="16.5"/>
  <cols>
    <col min="1" max="1" width="20.625" style="74" customWidth="1"/>
    <col min="2" max="2" width="25.625" style="74" customWidth="1"/>
    <col min="3" max="3" width="30.625" style="74" customWidth="1"/>
    <col min="4" max="4" width="40.625" style="74" customWidth="1"/>
    <col min="5" max="5" width="9.375" style="74" bestFit="1" customWidth="1"/>
    <col min="6" max="16384" width="9" style="74"/>
  </cols>
  <sheetData>
    <row r="1" spans="1:4" ht="24.95" customHeight="1">
      <c r="A1" s="202" t="s">
        <v>1104</v>
      </c>
      <c r="B1" s="202"/>
      <c r="C1" s="202"/>
      <c r="D1" s="202"/>
    </row>
    <row r="2" spans="1:4" ht="20.100000000000001" customHeight="1">
      <c r="A2" s="22" t="e">
        <f>#REF!</f>
        <v>#REF!</v>
      </c>
      <c r="B2" s="6"/>
      <c r="C2" s="6"/>
    </row>
    <row r="3" spans="1:4" ht="20.100000000000001" customHeight="1">
      <c r="A3" s="203" t="s">
        <v>14</v>
      </c>
      <c r="B3" s="205" t="s">
        <v>1158</v>
      </c>
      <c r="C3" s="205"/>
      <c r="D3" s="206" t="s">
        <v>34</v>
      </c>
    </row>
    <row r="4" spans="1:4" ht="20.100000000000001" customHeight="1" thickBot="1">
      <c r="A4" s="204"/>
      <c r="B4" s="23" t="s">
        <v>16</v>
      </c>
      <c r="C4" s="23" t="s">
        <v>17</v>
      </c>
      <c r="D4" s="207"/>
    </row>
    <row r="5" spans="1:4" ht="24.95" customHeight="1" thickTop="1">
      <c r="A5" s="135" t="s">
        <v>18</v>
      </c>
      <c r="B5" s="134" t="e">
        <f>SUM(B6:B99)</f>
        <v>#REF!</v>
      </c>
      <c r="C5" s="134" t="e">
        <f>SUM(C6:C99)</f>
        <v>#REF!</v>
      </c>
      <c r="D5" s="133"/>
    </row>
    <row r="6" spans="1:4" ht="24.95" customHeight="1">
      <c r="A6" s="65" t="s">
        <v>1022</v>
      </c>
      <c r="B6" s="64" t="e">
        <f>COUNTIF(사유지조서!#REF!,'사유지집계표 (2)'!A6)</f>
        <v>#REF!</v>
      </c>
      <c r="C6" s="64" t="e">
        <f>SUMIF(사유지조서!#REF!,'사유지집계표 (2)'!A6,사유지조서!$H$6:$H$82)</f>
        <v>#REF!</v>
      </c>
      <c r="D6" s="125"/>
    </row>
    <row r="7" spans="1:4" ht="24.95" customHeight="1">
      <c r="A7" s="24" t="s">
        <v>1023</v>
      </c>
      <c r="B7" s="25" t="e">
        <f>COUNTIF(사유지조서!#REF!,'사유지집계표 (2)'!A7)</f>
        <v>#REF!</v>
      </c>
      <c r="C7" s="25" t="e">
        <f>SUMIF(사유지조서!#REF!,'사유지집계표 (2)'!A7,사유지조서!$H$6:$H$82)</f>
        <v>#REF!</v>
      </c>
      <c r="D7" s="126"/>
    </row>
    <row r="8" spans="1:4" ht="24.95" customHeight="1">
      <c r="A8" s="24" t="s">
        <v>1157</v>
      </c>
      <c r="B8" s="25" t="e">
        <f>COUNTIF(사유지조서!#REF!,'사유지집계표 (2)'!A8)</f>
        <v>#REF!</v>
      </c>
      <c r="C8" s="25" t="e">
        <f>SUMIF(사유지조서!#REF!,'사유지집계표 (2)'!A8,사유지조서!$H$6:$H$82)</f>
        <v>#REF!</v>
      </c>
      <c r="D8" s="126"/>
    </row>
    <row r="9" spans="1:4" ht="24.95" customHeight="1">
      <c r="A9" s="24" t="s">
        <v>1024</v>
      </c>
      <c r="B9" s="25" t="e">
        <f>COUNTIF(사유지조서!#REF!,'사유지집계표 (2)'!A9)</f>
        <v>#REF!</v>
      </c>
      <c r="C9" s="25" t="e">
        <f>SUMIF(사유지조서!#REF!,'사유지집계표 (2)'!A9,사유지조서!$H$6:$H$82)</f>
        <v>#REF!</v>
      </c>
      <c r="D9" s="126"/>
    </row>
    <row r="10" spans="1:4" ht="24.95" customHeight="1">
      <c r="A10" s="24" t="s">
        <v>1025</v>
      </c>
      <c r="B10" s="25" t="e">
        <f>COUNTIF(사유지조서!#REF!,'사유지집계표 (2)'!A10)</f>
        <v>#REF!</v>
      </c>
      <c r="C10" s="25" t="e">
        <f>SUMIF(사유지조서!#REF!,'사유지집계표 (2)'!A10,사유지조서!$H$6:$H$82)</f>
        <v>#REF!</v>
      </c>
      <c r="D10" s="126"/>
    </row>
    <row r="11" spans="1:4" ht="24.95" customHeight="1">
      <c r="A11" s="24" t="s">
        <v>1026</v>
      </c>
      <c r="B11" s="25" t="e">
        <f>COUNTIF(사유지조서!#REF!,'사유지집계표 (2)'!A11)</f>
        <v>#REF!</v>
      </c>
      <c r="C11" s="25" t="e">
        <f>SUMIF(사유지조서!#REF!,'사유지집계표 (2)'!A11,사유지조서!$H$6:$H$82)</f>
        <v>#REF!</v>
      </c>
      <c r="D11" s="126"/>
    </row>
    <row r="12" spans="1:4" ht="24.95" customHeight="1">
      <c r="A12" s="24" t="s">
        <v>1012</v>
      </c>
      <c r="B12" s="25" t="e">
        <f>COUNTIF(사유지조서!#REF!,'사유지집계표 (2)'!A12)</f>
        <v>#REF!</v>
      </c>
      <c r="C12" s="25" t="e">
        <f>SUMIF(사유지조서!#REF!,'사유지집계표 (2)'!A12,사유지조서!$H$6:$H$82)</f>
        <v>#REF!</v>
      </c>
      <c r="D12" s="126"/>
    </row>
    <row r="13" spans="1:4" ht="24.95" customHeight="1">
      <c r="A13" s="24" t="s">
        <v>1013</v>
      </c>
      <c r="B13" s="25" t="e">
        <f>COUNTIF(사유지조서!#REF!,'사유지집계표 (2)'!A13)</f>
        <v>#REF!</v>
      </c>
      <c r="C13" s="25" t="e">
        <f>SUMIF(사유지조서!#REF!,'사유지집계표 (2)'!A13,사유지조서!$H$6:$H$82)</f>
        <v>#REF!</v>
      </c>
      <c r="D13" s="126"/>
    </row>
    <row r="14" spans="1:4" ht="24.95" customHeight="1">
      <c r="A14" s="24" t="s">
        <v>1027</v>
      </c>
      <c r="B14" s="25" t="e">
        <f>COUNTIF(사유지조서!#REF!,'사유지집계표 (2)'!A14)</f>
        <v>#REF!</v>
      </c>
      <c r="C14" s="25" t="e">
        <f>SUMIF(사유지조서!#REF!,'사유지집계표 (2)'!A14,사유지조서!$H$6:$H$82)</f>
        <v>#REF!</v>
      </c>
      <c r="D14" s="126"/>
    </row>
    <row r="15" spans="1:4" ht="24.95" customHeight="1">
      <c r="A15" s="24" t="s">
        <v>1028</v>
      </c>
      <c r="B15" s="25" t="e">
        <f>COUNTIF(사유지조서!#REF!,'사유지집계표 (2)'!A15)</f>
        <v>#REF!</v>
      </c>
      <c r="C15" s="25" t="e">
        <f>SUMIF(사유지조서!#REF!,'사유지집계표 (2)'!A15,사유지조서!$H$6:$H$82)</f>
        <v>#REF!</v>
      </c>
      <c r="D15" s="127"/>
    </row>
    <row r="16" spans="1:4" ht="24.95" customHeight="1">
      <c r="A16" s="24" t="s">
        <v>1014</v>
      </c>
      <c r="B16" s="25" t="e">
        <f>COUNTIF(사유지조서!#REF!,'사유지집계표 (2)'!A16)</f>
        <v>#REF!</v>
      </c>
      <c r="C16" s="25" t="e">
        <f>SUMIF(사유지조서!#REF!,'사유지집계표 (2)'!A16,사유지조서!$H$6:$H$82)</f>
        <v>#REF!</v>
      </c>
      <c r="D16" s="127"/>
    </row>
    <row r="17" spans="1:4" ht="24.95" customHeight="1">
      <c r="A17" s="24" t="s">
        <v>1029</v>
      </c>
      <c r="B17" s="25" t="e">
        <f>COUNTIF(사유지조서!#REF!,'사유지집계표 (2)'!A17)</f>
        <v>#REF!</v>
      </c>
      <c r="C17" s="25" t="e">
        <f>SUMIF(사유지조서!#REF!,'사유지집계표 (2)'!A17,사유지조서!$H$6:$H$82)</f>
        <v>#REF!</v>
      </c>
      <c r="D17" s="127"/>
    </row>
    <row r="18" spans="1:4" ht="24.95" customHeight="1">
      <c r="A18" s="24" t="s">
        <v>1030</v>
      </c>
      <c r="B18" s="25" t="e">
        <f>COUNTIF(사유지조서!#REF!,'사유지집계표 (2)'!A18)</f>
        <v>#REF!</v>
      </c>
      <c r="C18" s="25" t="e">
        <f>SUMIF(사유지조서!#REF!,'사유지집계표 (2)'!A18,사유지조서!$H$6:$H$82)</f>
        <v>#REF!</v>
      </c>
      <c r="D18" s="126"/>
    </row>
    <row r="19" spans="1:4" ht="24.95" customHeight="1">
      <c r="A19" s="24" t="s">
        <v>1031</v>
      </c>
      <c r="B19" s="25" t="e">
        <f>COUNTIF(사유지조서!#REF!,'사유지집계표 (2)'!A19)</f>
        <v>#REF!</v>
      </c>
      <c r="C19" s="25" t="e">
        <f>SUMIF(사유지조서!#REF!,'사유지집계표 (2)'!A19,사유지조서!$H$6:$H$82)</f>
        <v>#REF!</v>
      </c>
      <c r="D19" s="126"/>
    </row>
    <row r="20" spans="1:4" ht="24.95" customHeight="1">
      <c r="A20" s="24" t="s">
        <v>1032</v>
      </c>
      <c r="B20" s="25" t="e">
        <f>COUNTIF(사유지조서!#REF!,'사유지집계표 (2)'!A20)</f>
        <v>#REF!</v>
      </c>
      <c r="C20" s="25" t="e">
        <f>SUMIF(사유지조서!#REF!,'사유지집계표 (2)'!A20,사유지조서!$H$6:$H$82)</f>
        <v>#REF!</v>
      </c>
      <c r="D20" s="126"/>
    </row>
    <row r="21" spans="1:4" ht="24.95" customHeight="1">
      <c r="A21" s="124" t="s">
        <v>1033</v>
      </c>
      <c r="B21" s="26" t="e">
        <f>COUNTIF(사유지조서!#REF!,'사유지집계표 (2)'!A21)</f>
        <v>#REF!</v>
      </c>
      <c r="C21" s="26" t="e">
        <f>SUMIF(사유지조서!#REF!,'사유지집계표 (2)'!A21,사유지조서!$H$6:$H$82)</f>
        <v>#REF!</v>
      </c>
      <c r="D21" s="128"/>
    </row>
    <row r="22" spans="1:4" ht="24.95" customHeight="1">
      <c r="A22" s="65" t="s">
        <v>1034</v>
      </c>
      <c r="B22" s="64" t="e">
        <f>COUNTIF(사유지조서!#REF!,'사유지집계표 (2)'!A22)</f>
        <v>#REF!</v>
      </c>
      <c r="C22" s="64" t="e">
        <f>SUMIF(사유지조서!#REF!,'사유지집계표 (2)'!A22,사유지조서!$H$6:$H$82)</f>
        <v>#REF!</v>
      </c>
      <c r="D22" s="125"/>
    </row>
    <row r="23" spans="1:4" ht="24.95" customHeight="1">
      <c r="A23" s="24" t="s">
        <v>1035</v>
      </c>
      <c r="B23" s="25" t="e">
        <f>COUNTIF(사유지조서!#REF!,'사유지집계표 (2)'!A23)</f>
        <v>#REF!</v>
      </c>
      <c r="C23" s="25" t="e">
        <f>SUMIF(사유지조서!#REF!,'사유지집계표 (2)'!A23,사유지조서!$H$6:$H$82)</f>
        <v>#REF!</v>
      </c>
      <c r="D23" s="126"/>
    </row>
    <row r="24" spans="1:4" ht="24.95" customHeight="1">
      <c r="A24" s="24" t="s">
        <v>1036</v>
      </c>
      <c r="B24" s="25" t="e">
        <f>COUNTIF(사유지조서!#REF!,'사유지집계표 (2)'!A24)</f>
        <v>#REF!</v>
      </c>
      <c r="C24" s="25" t="e">
        <f>SUMIF(사유지조서!#REF!,'사유지집계표 (2)'!A24,사유지조서!$H$6:$H$82)</f>
        <v>#REF!</v>
      </c>
      <c r="D24" s="126"/>
    </row>
    <row r="25" spans="1:4" ht="24.95" customHeight="1">
      <c r="A25" s="24" t="s">
        <v>1037</v>
      </c>
      <c r="B25" s="25" t="e">
        <f>COUNTIF(사유지조서!#REF!,'사유지집계표 (2)'!A25)</f>
        <v>#REF!</v>
      </c>
      <c r="C25" s="25" t="e">
        <f>SUMIF(사유지조서!#REF!,'사유지집계표 (2)'!A25,사유지조서!$H$6:$H$82)</f>
        <v>#REF!</v>
      </c>
      <c r="D25" s="126"/>
    </row>
    <row r="26" spans="1:4" ht="24.95" customHeight="1">
      <c r="A26" s="24" t="s">
        <v>1038</v>
      </c>
      <c r="B26" s="25" t="e">
        <f>COUNTIF(사유지조서!#REF!,'사유지집계표 (2)'!A26)</f>
        <v>#REF!</v>
      </c>
      <c r="C26" s="25" t="e">
        <f>SUMIF(사유지조서!#REF!,'사유지집계표 (2)'!A26,사유지조서!$H$6:$H$82)</f>
        <v>#REF!</v>
      </c>
      <c r="D26" s="126"/>
    </row>
    <row r="27" spans="1:4" ht="24.95" customHeight="1">
      <c r="A27" s="24" t="s">
        <v>1039</v>
      </c>
      <c r="B27" s="25" t="e">
        <f>COUNTIF(사유지조서!#REF!,'사유지집계표 (2)'!A27)</f>
        <v>#REF!</v>
      </c>
      <c r="C27" s="25" t="e">
        <f>SUMIF(사유지조서!#REF!,'사유지집계표 (2)'!A27,사유지조서!$H$6:$H$82)</f>
        <v>#REF!</v>
      </c>
      <c r="D27" s="126"/>
    </row>
    <row r="28" spans="1:4" ht="24.95" customHeight="1">
      <c r="A28" s="24" t="s">
        <v>1040</v>
      </c>
      <c r="B28" s="25" t="e">
        <f>COUNTIF(사유지조서!#REF!,'사유지집계표 (2)'!A28)</f>
        <v>#REF!</v>
      </c>
      <c r="C28" s="25" t="e">
        <f>SUMIF(사유지조서!#REF!,'사유지집계표 (2)'!A28,사유지조서!$H$6:$H$82)</f>
        <v>#REF!</v>
      </c>
      <c r="D28" s="126"/>
    </row>
    <row r="29" spans="1:4" ht="24.95" customHeight="1">
      <c r="A29" s="24" t="s">
        <v>1041</v>
      </c>
      <c r="B29" s="25" t="e">
        <f>COUNTIF(사유지조서!#REF!,'사유지집계표 (2)'!A29)</f>
        <v>#REF!</v>
      </c>
      <c r="C29" s="25" t="e">
        <f>SUMIF(사유지조서!#REF!,'사유지집계표 (2)'!A29,사유지조서!$H$6:$H$82)</f>
        <v>#REF!</v>
      </c>
      <c r="D29" s="126"/>
    </row>
    <row r="30" spans="1:4" ht="24.95" customHeight="1">
      <c r="A30" s="24" t="s">
        <v>1042</v>
      </c>
      <c r="B30" s="25" t="e">
        <f>COUNTIF(사유지조서!#REF!,'사유지집계표 (2)'!A30)</f>
        <v>#REF!</v>
      </c>
      <c r="C30" s="25" t="e">
        <f>SUMIF(사유지조서!#REF!,'사유지집계표 (2)'!A30,사유지조서!$H$6:$H$82)</f>
        <v>#REF!</v>
      </c>
      <c r="D30" s="126"/>
    </row>
    <row r="31" spans="1:4" ht="24.95" customHeight="1">
      <c r="A31" s="24" t="s">
        <v>1043</v>
      </c>
      <c r="B31" s="25" t="e">
        <f>COUNTIF(사유지조서!#REF!,'사유지집계표 (2)'!A31)</f>
        <v>#REF!</v>
      </c>
      <c r="C31" s="25" t="e">
        <f>SUMIF(사유지조서!#REF!,'사유지집계표 (2)'!A31,사유지조서!$H$6:$H$82)</f>
        <v>#REF!</v>
      </c>
      <c r="D31" s="126"/>
    </row>
    <row r="32" spans="1:4" ht="24.95" customHeight="1">
      <c r="A32" s="24" t="s">
        <v>1044</v>
      </c>
      <c r="B32" s="25" t="e">
        <f>COUNTIF(사유지조서!#REF!,'사유지집계표 (2)'!A32)</f>
        <v>#REF!</v>
      </c>
      <c r="C32" s="25" t="e">
        <f>SUMIF(사유지조서!#REF!,'사유지집계표 (2)'!A32,사유지조서!$H$6:$H$82)</f>
        <v>#REF!</v>
      </c>
      <c r="D32" s="126"/>
    </row>
    <row r="33" spans="1:4" ht="24.95" customHeight="1">
      <c r="A33" s="24" t="s">
        <v>1045</v>
      </c>
      <c r="B33" s="25" t="e">
        <f>COUNTIF(사유지조서!#REF!,'사유지집계표 (2)'!A33)</f>
        <v>#REF!</v>
      </c>
      <c r="C33" s="25" t="e">
        <f>SUMIF(사유지조서!#REF!,'사유지집계표 (2)'!A33,사유지조서!$H$6:$H$82)</f>
        <v>#REF!</v>
      </c>
      <c r="D33" s="126"/>
    </row>
    <row r="34" spans="1:4" ht="24.95" customHeight="1">
      <c r="A34" s="24" t="s">
        <v>1046</v>
      </c>
      <c r="B34" s="25" t="e">
        <f>COUNTIF(사유지조서!#REF!,'사유지집계표 (2)'!A34)</f>
        <v>#REF!</v>
      </c>
      <c r="C34" s="25" t="e">
        <f>SUMIF(사유지조서!#REF!,'사유지집계표 (2)'!A34,사유지조서!$H$6:$H$82)</f>
        <v>#REF!</v>
      </c>
      <c r="D34" s="126"/>
    </row>
    <row r="35" spans="1:4" ht="24.95" customHeight="1">
      <c r="A35" s="24" t="s">
        <v>1047</v>
      </c>
      <c r="B35" s="25" t="e">
        <f>COUNTIF(사유지조서!#REF!,'사유지집계표 (2)'!A35)</f>
        <v>#REF!</v>
      </c>
      <c r="C35" s="25" t="e">
        <f>SUMIF(사유지조서!#REF!,'사유지집계표 (2)'!A35,사유지조서!$H$6:$H$82)</f>
        <v>#REF!</v>
      </c>
      <c r="D35" s="126"/>
    </row>
    <row r="36" spans="1:4" ht="24.95" customHeight="1">
      <c r="A36" s="24" t="s">
        <v>1048</v>
      </c>
      <c r="B36" s="25" t="e">
        <f>COUNTIF(사유지조서!#REF!,'사유지집계표 (2)'!A36)</f>
        <v>#REF!</v>
      </c>
      <c r="C36" s="25" t="e">
        <f>SUMIF(사유지조서!#REF!,'사유지집계표 (2)'!A36,사유지조서!$H$6:$H$82)</f>
        <v>#REF!</v>
      </c>
      <c r="D36" s="126"/>
    </row>
    <row r="37" spans="1:4" ht="24.95" customHeight="1">
      <c r="A37" s="24" t="s">
        <v>1049</v>
      </c>
      <c r="B37" s="25" t="e">
        <f>COUNTIF(사유지조서!#REF!,'사유지집계표 (2)'!A37)</f>
        <v>#REF!</v>
      </c>
      <c r="C37" s="25" t="e">
        <f>SUMIF(사유지조서!#REF!,'사유지집계표 (2)'!A37,사유지조서!$H$6:$H$82)</f>
        <v>#REF!</v>
      </c>
      <c r="D37" s="126"/>
    </row>
    <row r="38" spans="1:4" ht="24.95" customHeight="1">
      <c r="A38" s="124" t="s">
        <v>1050</v>
      </c>
      <c r="B38" s="26" t="e">
        <f>COUNTIF(사유지조서!#REF!,'사유지집계표 (2)'!A38)</f>
        <v>#REF!</v>
      </c>
      <c r="C38" s="26" t="e">
        <f>SUMIF(사유지조서!#REF!,'사유지집계표 (2)'!A38,사유지조서!$H$6:$H$82)</f>
        <v>#REF!</v>
      </c>
      <c r="D38" s="128"/>
    </row>
    <row r="39" spans="1:4" ht="24.95" customHeight="1">
      <c r="A39" s="65" t="s">
        <v>1051</v>
      </c>
      <c r="B39" s="64" t="e">
        <f>COUNTIF(사유지조서!#REF!,'사유지집계표 (2)'!A39)</f>
        <v>#REF!</v>
      </c>
      <c r="C39" s="64" t="e">
        <f>SUMIF(사유지조서!#REF!,'사유지집계표 (2)'!A39,사유지조서!$H$6:$H$82)</f>
        <v>#REF!</v>
      </c>
      <c r="D39" s="125"/>
    </row>
    <row r="40" spans="1:4" ht="24.95" customHeight="1">
      <c r="A40" s="24" t="s">
        <v>1017</v>
      </c>
      <c r="B40" s="25" t="e">
        <f>COUNTIF(사유지조서!#REF!,'사유지집계표 (2)'!A40)</f>
        <v>#REF!</v>
      </c>
      <c r="C40" s="25" t="e">
        <f>SUMIF(사유지조서!#REF!,'사유지집계표 (2)'!A40,사유지조서!$H$6:$H$82)</f>
        <v>#REF!</v>
      </c>
      <c r="D40" s="126"/>
    </row>
    <row r="41" spans="1:4" ht="24.95" customHeight="1">
      <c r="A41" s="24" t="s">
        <v>1052</v>
      </c>
      <c r="B41" s="25" t="e">
        <f>COUNTIF(사유지조서!#REF!,'사유지집계표 (2)'!A41)</f>
        <v>#REF!</v>
      </c>
      <c r="C41" s="25" t="e">
        <f>SUMIF(사유지조서!#REF!,'사유지집계표 (2)'!A41,사유지조서!$H$6:$H$82)</f>
        <v>#REF!</v>
      </c>
      <c r="D41" s="126"/>
    </row>
    <row r="42" spans="1:4" ht="24.95" customHeight="1">
      <c r="A42" s="24" t="s">
        <v>717</v>
      </c>
      <c r="B42" s="25" t="e">
        <f>COUNTIF(사유지조서!#REF!,'사유지집계표 (2)'!A42)</f>
        <v>#REF!</v>
      </c>
      <c r="C42" s="25" t="e">
        <f>SUMIF(사유지조서!#REF!,'사유지집계표 (2)'!A42,사유지조서!$H$6:$H$82)</f>
        <v>#REF!</v>
      </c>
      <c r="D42" s="126"/>
    </row>
    <row r="43" spans="1:4" ht="24.95" customHeight="1">
      <c r="A43" s="24" t="s">
        <v>1053</v>
      </c>
      <c r="B43" s="25" t="e">
        <f>COUNTIF(사유지조서!#REF!,'사유지집계표 (2)'!A43)</f>
        <v>#REF!</v>
      </c>
      <c r="C43" s="25" t="e">
        <f>SUMIF(사유지조서!#REF!,'사유지집계표 (2)'!A43,사유지조서!$H$6:$H$82)</f>
        <v>#REF!</v>
      </c>
      <c r="D43" s="126"/>
    </row>
    <row r="44" spans="1:4" ht="24.95" customHeight="1">
      <c r="A44" s="24" t="s">
        <v>1054</v>
      </c>
      <c r="B44" s="25" t="e">
        <f>COUNTIF(사유지조서!#REF!,'사유지집계표 (2)'!A44)</f>
        <v>#REF!</v>
      </c>
      <c r="C44" s="25" t="e">
        <f>SUMIF(사유지조서!#REF!,'사유지집계표 (2)'!A44,사유지조서!$H$6:$H$82)</f>
        <v>#REF!</v>
      </c>
      <c r="D44" s="126"/>
    </row>
    <row r="45" spans="1:4" ht="24.95" customHeight="1">
      <c r="A45" s="24" t="s">
        <v>1055</v>
      </c>
      <c r="B45" s="25" t="e">
        <f>COUNTIF(사유지조서!#REF!,'사유지집계표 (2)'!A45)</f>
        <v>#REF!</v>
      </c>
      <c r="C45" s="25" t="e">
        <f>SUMIF(사유지조서!#REF!,'사유지집계표 (2)'!A45,사유지조서!$H$6:$H$82)</f>
        <v>#REF!</v>
      </c>
      <c r="D45" s="126"/>
    </row>
    <row r="46" spans="1:4" ht="24.95" customHeight="1">
      <c r="A46" s="24" t="s">
        <v>1056</v>
      </c>
      <c r="B46" s="25" t="e">
        <f>COUNTIF(사유지조서!#REF!,'사유지집계표 (2)'!A46)</f>
        <v>#REF!</v>
      </c>
      <c r="C46" s="25" t="e">
        <f>SUMIF(사유지조서!#REF!,'사유지집계표 (2)'!A46,사유지조서!$H$6:$H$82)</f>
        <v>#REF!</v>
      </c>
      <c r="D46" s="126"/>
    </row>
    <row r="47" spans="1:4" ht="24.95" customHeight="1">
      <c r="A47" s="24" t="s">
        <v>1057</v>
      </c>
      <c r="B47" s="25" t="e">
        <f>COUNTIF(사유지조서!#REF!,'사유지집계표 (2)'!A47)</f>
        <v>#REF!</v>
      </c>
      <c r="C47" s="25" t="e">
        <f>SUMIF(사유지조서!#REF!,'사유지집계표 (2)'!A47,사유지조서!$H$6:$H$82)</f>
        <v>#REF!</v>
      </c>
      <c r="D47" s="126"/>
    </row>
    <row r="48" spans="1:4" ht="24.95" customHeight="1">
      <c r="A48" s="24" t="s">
        <v>1058</v>
      </c>
      <c r="B48" s="25" t="e">
        <f>COUNTIF(사유지조서!#REF!,'사유지집계표 (2)'!A48)</f>
        <v>#REF!</v>
      </c>
      <c r="C48" s="25" t="e">
        <f>SUMIF(사유지조서!#REF!,'사유지집계표 (2)'!A48,사유지조서!$H$6:$H$82)</f>
        <v>#REF!</v>
      </c>
      <c r="D48" s="126"/>
    </row>
    <row r="49" spans="1:4" ht="24.95" customHeight="1">
      <c r="A49" s="24" t="s">
        <v>1059</v>
      </c>
      <c r="B49" s="25" t="e">
        <f>COUNTIF(사유지조서!#REF!,'사유지집계표 (2)'!A49)</f>
        <v>#REF!</v>
      </c>
      <c r="C49" s="25" t="e">
        <f>SUMIF(사유지조서!#REF!,'사유지집계표 (2)'!A49,사유지조서!$H$6:$H$82)</f>
        <v>#REF!</v>
      </c>
      <c r="D49" s="126"/>
    </row>
    <row r="50" spans="1:4" ht="24.95" customHeight="1">
      <c r="A50" s="24" t="s">
        <v>1060</v>
      </c>
      <c r="B50" s="25" t="e">
        <f>COUNTIF(사유지조서!#REF!,'사유지집계표 (2)'!A50)</f>
        <v>#REF!</v>
      </c>
      <c r="C50" s="25" t="e">
        <f>SUMIF(사유지조서!#REF!,'사유지집계표 (2)'!A50,사유지조서!$H$6:$H$82)</f>
        <v>#REF!</v>
      </c>
      <c r="D50" s="126"/>
    </row>
    <row r="51" spans="1:4" ht="24.95" customHeight="1">
      <c r="A51" s="24" t="s">
        <v>1061</v>
      </c>
      <c r="B51" s="25" t="e">
        <f>COUNTIF(사유지조서!#REF!,'사유지집계표 (2)'!A51)</f>
        <v>#REF!</v>
      </c>
      <c r="C51" s="25" t="e">
        <f>SUMIF(사유지조서!#REF!,'사유지집계표 (2)'!A51,사유지조서!$H$6:$H$82)</f>
        <v>#REF!</v>
      </c>
      <c r="D51" s="126"/>
    </row>
    <row r="52" spans="1:4" ht="24.95" customHeight="1">
      <c r="A52" s="24" t="s">
        <v>1062</v>
      </c>
      <c r="B52" s="25" t="e">
        <f>COUNTIF(사유지조서!#REF!,'사유지집계표 (2)'!A52)</f>
        <v>#REF!</v>
      </c>
      <c r="C52" s="25" t="e">
        <f>SUMIF(사유지조서!#REF!,'사유지집계표 (2)'!A52,사유지조서!$H$6:$H$82)</f>
        <v>#REF!</v>
      </c>
      <c r="D52" s="126"/>
    </row>
    <row r="53" spans="1:4" ht="24.95" customHeight="1">
      <c r="A53" s="24" t="s">
        <v>1063</v>
      </c>
      <c r="B53" s="25" t="e">
        <f>COUNTIF(사유지조서!#REF!,'사유지집계표 (2)'!A53)</f>
        <v>#REF!</v>
      </c>
      <c r="C53" s="25" t="e">
        <f>SUMIF(사유지조서!#REF!,'사유지집계표 (2)'!A53,사유지조서!$H$6:$H$82)</f>
        <v>#REF!</v>
      </c>
      <c r="D53" s="126"/>
    </row>
    <row r="54" spans="1:4" ht="24.95" customHeight="1">
      <c r="A54" s="24" t="s">
        <v>1064</v>
      </c>
      <c r="B54" s="25" t="e">
        <f>COUNTIF(사유지조서!#REF!,'사유지집계표 (2)'!A54)</f>
        <v>#REF!</v>
      </c>
      <c r="C54" s="25" t="e">
        <f>SUMIF(사유지조서!#REF!,'사유지집계표 (2)'!A54,사유지조서!$H$6:$H$82)</f>
        <v>#REF!</v>
      </c>
      <c r="D54" s="126"/>
    </row>
    <row r="55" spans="1:4" ht="24.95" customHeight="1">
      <c r="A55" s="124" t="s">
        <v>1065</v>
      </c>
      <c r="B55" s="26" t="e">
        <f>COUNTIF(사유지조서!#REF!,'사유지집계표 (2)'!A55)</f>
        <v>#REF!</v>
      </c>
      <c r="C55" s="26" t="e">
        <f>SUMIF(사유지조서!#REF!,'사유지집계표 (2)'!A55,사유지조서!$H$6:$H$82)</f>
        <v>#REF!</v>
      </c>
      <c r="D55" s="128"/>
    </row>
    <row r="56" spans="1:4" ht="24.75" customHeight="1">
      <c r="A56" s="65" t="s">
        <v>1066</v>
      </c>
      <c r="B56" s="64" t="e">
        <f>COUNTIF(사유지조서!#REF!,'사유지집계표 (2)'!A56)</f>
        <v>#REF!</v>
      </c>
      <c r="C56" s="64" t="e">
        <f>SUMIF(사유지조서!#REF!,'사유지집계표 (2)'!A56,사유지조서!$H$6:$H$82)</f>
        <v>#REF!</v>
      </c>
      <c r="D56" s="125"/>
    </row>
    <row r="57" spans="1:4" ht="24.95" customHeight="1">
      <c r="A57" s="24" t="s">
        <v>1067</v>
      </c>
      <c r="B57" s="25" t="e">
        <f>COUNTIF(사유지조서!#REF!,'사유지집계표 (2)'!A57)</f>
        <v>#REF!</v>
      </c>
      <c r="C57" s="25" t="e">
        <f>SUMIF(사유지조서!#REF!,'사유지집계표 (2)'!A57,사유지조서!$H$6:$H$82)</f>
        <v>#REF!</v>
      </c>
      <c r="D57" s="126"/>
    </row>
    <row r="58" spans="1:4" ht="24.95" customHeight="1">
      <c r="A58" s="24" t="s">
        <v>1068</v>
      </c>
      <c r="B58" s="25" t="e">
        <f>COUNTIF(사유지조서!#REF!,'사유지집계표 (2)'!A58)</f>
        <v>#REF!</v>
      </c>
      <c r="C58" s="25" t="e">
        <f>SUMIF(사유지조서!#REF!,'사유지집계표 (2)'!A58,사유지조서!$H$6:$H$82)</f>
        <v>#REF!</v>
      </c>
      <c r="D58" s="126"/>
    </row>
    <row r="59" spans="1:4" ht="24.95" customHeight="1">
      <c r="A59" s="24" t="s">
        <v>1015</v>
      </c>
      <c r="B59" s="25" t="e">
        <f>COUNTIF(사유지조서!#REF!,'사유지집계표 (2)'!A59)</f>
        <v>#REF!</v>
      </c>
      <c r="C59" s="25" t="e">
        <f>SUMIF(사유지조서!#REF!,'사유지집계표 (2)'!A59,사유지조서!$H$6:$H$82)</f>
        <v>#REF!</v>
      </c>
      <c r="D59" s="126"/>
    </row>
    <row r="60" spans="1:4" ht="24.95" customHeight="1">
      <c r="A60" s="24" t="s">
        <v>1069</v>
      </c>
      <c r="B60" s="25" t="e">
        <f>COUNTIF(사유지조서!#REF!,'사유지집계표 (2)'!A60)</f>
        <v>#REF!</v>
      </c>
      <c r="C60" s="25" t="e">
        <f>SUMIF(사유지조서!#REF!,'사유지집계표 (2)'!A60,사유지조서!$H$6:$H$82)</f>
        <v>#REF!</v>
      </c>
      <c r="D60" s="126"/>
    </row>
    <row r="61" spans="1:4" ht="24.95" customHeight="1">
      <c r="A61" s="24" t="s">
        <v>1070</v>
      </c>
      <c r="B61" s="25" t="e">
        <f>COUNTIF(사유지조서!#REF!,'사유지집계표 (2)'!A61)</f>
        <v>#REF!</v>
      </c>
      <c r="C61" s="25" t="e">
        <f>SUMIF(사유지조서!#REF!,'사유지집계표 (2)'!A61,사유지조서!$H$6:$H$82)</f>
        <v>#REF!</v>
      </c>
      <c r="D61" s="126"/>
    </row>
    <row r="62" spans="1:4" ht="24.95" customHeight="1">
      <c r="A62" s="24" t="s">
        <v>1071</v>
      </c>
      <c r="B62" s="25" t="e">
        <f>COUNTIF(사유지조서!#REF!,'사유지집계표 (2)'!A62)</f>
        <v>#REF!</v>
      </c>
      <c r="C62" s="25" t="e">
        <f>SUMIF(사유지조서!#REF!,'사유지집계표 (2)'!A62,사유지조서!$H$6:$H$82)</f>
        <v>#REF!</v>
      </c>
      <c r="D62" s="126"/>
    </row>
    <row r="63" spans="1:4" ht="24.95" customHeight="1">
      <c r="A63" s="24" t="s">
        <v>1072</v>
      </c>
      <c r="B63" s="25" t="e">
        <f>COUNTIF(사유지조서!#REF!,'사유지집계표 (2)'!A63)</f>
        <v>#REF!</v>
      </c>
      <c r="C63" s="25" t="e">
        <f>SUMIF(사유지조서!#REF!,'사유지집계표 (2)'!A63,사유지조서!$H$6:$H$82)</f>
        <v>#REF!</v>
      </c>
      <c r="D63" s="126"/>
    </row>
    <row r="64" spans="1:4" ht="24.95" customHeight="1">
      <c r="A64" s="24" t="s">
        <v>1073</v>
      </c>
      <c r="B64" s="25" t="e">
        <f>COUNTIF(사유지조서!#REF!,'사유지집계표 (2)'!A64)</f>
        <v>#REF!</v>
      </c>
      <c r="C64" s="25" t="e">
        <f>SUMIF(사유지조서!#REF!,'사유지집계표 (2)'!A64,사유지조서!$H$6:$H$82)</f>
        <v>#REF!</v>
      </c>
      <c r="D64" s="126"/>
    </row>
    <row r="65" spans="1:4" ht="24.95" customHeight="1">
      <c r="A65" s="24" t="s">
        <v>1074</v>
      </c>
      <c r="B65" s="25" t="e">
        <f>COUNTIF(사유지조서!#REF!,'사유지집계표 (2)'!A65)</f>
        <v>#REF!</v>
      </c>
      <c r="C65" s="25" t="e">
        <f>SUMIF(사유지조서!#REF!,'사유지집계표 (2)'!A65,사유지조서!$H$6:$H$82)</f>
        <v>#REF!</v>
      </c>
      <c r="D65" s="126"/>
    </row>
    <row r="66" spans="1:4" ht="24.95" customHeight="1">
      <c r="A66" s="24" t="s">
        <v>1075</v>
      </c>
      <c r="B66" s="25" t="e">
        <f>COUNTIF(사유지조서!#REF!,'사유지집계표 (2)'!A66)</f>
        <v>#REF!</v>
      </c>
      <c r="C66" s="25" t="e">
        <f>SUMIF(사유지조서!#REF!,'사유지집계표 (2)'!A66,사유지조서!$H$6:$H$82)</f>
        <v>#REF!</v>
      </c>
      <c r="D66" s="126"/>
    </row>
    <row r="67" spans="1:4" ht="24.95" customHeight="1">
      <c r="A67" s="24" t="s">
        <v>1076</v>
      </c>
      <c r="B67" s="25" t="e">
        <f>COUNTIF(사유지조서!#REF!,'사유지집계표 (2)'!A67)</f>
        <v>#REF!</v>
      </c>
      <c r="C67" s="25" t="e">
        <f>SUMIF(사유지조서!#REF!,'사유지집계표 (2)'!A67,사유지조서!$H$6:$H$82)</f>
        <v>#REF!</v>
      </c>
      <c r="D67" s="126"/>
    </row>
    <row r="68" spans="1:4" ht="24.95" customHeight="1">
      <c r="A68" s="24" t="s">
        <v>1016</v>
      </c>
      <c r="B68" s="25" t="e">
        <f>COUNTIF(사유지조서!#REF!,'사유지집계표 (2)'!A68)</f>
        <v>#REF!</v>
      </c>
      <c r="C68" s="25" t="e">
        <f>SUMIF(사유지조서!#REF!,'사유지집계표 (2)'!A68,사유지조서!$H$6:$H$82)</f>
        <v>#REF!</v>
      </c>
      <c r="D68" s="126"/>
    </row>
    <row r="69" spans="1:4" ht="24.95" customHeight="1">
      <c r="A69" s="24" t="s">
        <v>1077</v>
      </c>
      <c r="B69" s="25" t="e">
        <f>COUNTIF(사유지조서!#REF!,'사유지집계표 (2)'!A69)</f>
        <v>#REF!</v>
      </c>
      <c r="C69" s="25" t="e">
        <f>SUMIF(사유지조서!#REF!,'사유지집계표 (2)'!A69,사유지조서!$H$6:$H$82)</f>
        <v>#REF!</v>
      </c>
      <c r="D69" s="126"/>
    </row>
    <row r="70" spans="1:4" ht="24.95" customHeight="1">
      <c r="A70" s="24" t="s">
        <v>1078</v>
      </c>
      <c r="B70" s="25" t="e">
        <f>COUNTIF(사유지조서!#REF!,'사유지집계표 (2)'!A70)</f>
        <v>#REF!</v>
      </c>
      <c r="C70" s="25" t="e">
        <f>SUMIF(사유지조서!#REF!,'사유지집계표 (2)'!A70,사유지조서!$H$6:$H$82)</f>
        <v>#REF!</v>
      </c>
      <c r="D70" s="126"/>
    </row>
    <row r="71" spans="1:4" ht="24.95" customHeight="1">
      <c r="A71" s="24" t="s">
        <v>1079</v>
      </c>
      <c r="B71" s="25" t="e">
        <f>COUNTIF(사유지조서!#REF!,'사유지집계표 (2)'!A71)</f>
        <v>#REF!</v>
      </c>
      <c r="C71" s="25" t="e">
        <f>SUMIF(사유지조서!#REF!,'사유지집계표 (2)'!A71,사유지조서!$H$6:$H$82)</f>
        <v>#REF!</v>
      </c>
      <c r="D71" s="126"/>
    </row>
    <row r="72" spans="1:4" ht="24.95" customHeight="1">
      <c r="A72" s="124" t="s">
        <v>1080</v>
      </c>
      <c r="B72" s="26" t="e">
        <f>COUNTIF(사유지조서!#REF!,'사유지집계표 (2)'!A72)</f>
        <v>#REF!</v>
      </c>
      <c r="C72" s="26" t="e">
        <f>SUMIF(사유지조서!#REF!,'사유지집계표 (2)'!A72,사유지조서!$H$6:$H$82)</f>
        <v>#REF!</v>
      </c>
      <c r="D72" s="128"/>
    </row>
    <row r="73" spans="1:4" ht="24.95" customHeight="1">
      <c r="A73" s="65" t="s">
        <v>1018</v>
      </c>
      <c r="B73" s="64" t="e">
        <f>COUNTIF(사유지조서!#REF!,'사유지집계표 (2)'!A73)</f>
        <v>#REF!</v>
      </c>
      <c r="C73" s="64" t="e">
        <f>SUMIF(사유지조서!#REF!,'사유지집계표 (2)'!A73,사유지조서!$H$6:$H$82)</f>
        <v>#REF!</v>
      </c>
      <c r="D73" s="125"/>
    </row>
    <row r="74" spans="1:4" ht="24.95" customHeight="1">
      <c r="A74" s="24" t="s">
        <v>1081</v>
      </c>
      <c r="B74" s="25" t="e">
        <f>COUNTIF(사유지조서!#REF!,'사유지집계표 (2)'!A74)</f>
        <v>#REF!</v>
      </c>
      <c r="C74" s="25" t="e">
        <f>SUMIF(사유지조서!#REF!,'사유지집계표 (2)'!A74,사유지조서!$H$6:$H$82)</f>
        <v>#REF!</v>
      </c>
      <c r="D74" s="126"/>
    </row>
    <row r="75" spans="1:4" ht="24.95" customHeight="1">
      <c r="A75" s="24" t="s">
        <v>1082</v>
      </c>
      <c r="B75" s="25" t="e">
        <f>COUNTIF(사유지조서!#REF!,'사유지집계표 (2)'!A75)</f>
        <v>#REF!</v>
      </c>
      <c r="C75" s="25" t="e">
        <f>SUMIF(사유지조서!#REF!,'사유지집계표 (2)'!A75,사유지조서!$H$6:$H$82)</f>
        <v>#REF!</v>
      </c>
      <c r="D75" s="126"/>
    </row>
    <row r="76" spans="1:4" ht="24.95" customHeight="1">
      <c r="A76" s="24" t="s">
        <v>1083</v>
      </c>
      <c r="B76" s="25" t="e">
        <f>COUNTIF(사유지조서!#REF!,'사유지집계표 (2)'!A76)</f>
        <v>#REF!</v>
      </c>
      <c r="C76" s="25" t="e">
        <f>SUMIF(사유지조서!#REF!,'사유지집계표 (2)'!A76,사유지조서!$H$6:$H$82)</f>
        <v>#REF!</v>
      </c>
      <c r="D76" s="126"/>
    </row>
    <row r="77" spans="1:4" ht="24.95" customHeight="1">
      <c r="A77" s="24" t="s">
        <v>1084</v>
      </c>
      <c r="B77" s="25" t="e">
        <f>COUNTIF(사유지조서!#REF!,'사유지집계표 (2)'!A77)</f>
        <v>#REF!</v>
      </c>
      <c r="C77" s="25" t="e">
        <f>SUMIF(사유지조서!#REF!,'사유지집계표 (2)'!A77,사유지조서!$H$6:$H$82)</f>
        <v>#REF!</v>
      </c>
      <c r="D77" s="126"/>
    </row>
    <row r="78" spans="1:4" ht="24.95" customHeight="1">
      <c r="A78" s="24" t="s">
        <v>1085</v>
      </c>
      <c r="B78" s="25" t="e">
        <f>COUNTIF(사유지조서!#REF!,'사유지집계표 (2)'!A78)</f>
        <v>#REF!</v>
      </c>
      <c r="C78" s="25" t="e">
        <f>SUMIF(사유지조서!#REF!,'사유지집계표 (2)'!A78,사유지조서!$H$6:$H$82)</f>
        <v>#REF!</v>
      </c>
      <c r="D78" s="126"/>
    </row>
    <row r="79" spans="1:4" ht="24.95" customHeight="1">
      <c r="A79" s="24" t="s">
        <v>1086</v>
      </c>
      <c r="B79" s="25" t="e">
        <f>COUNTIF(사유지조서!#REF!,'사유지집계표 (2)'!A79)</f>
        <v>#REF!</v>
      </c>
      <c r="C79" s="25" t="e">
        <f>SUMIF(사유지조서!#REF!,'사유지집계표 (2)'!A79,사유지조서!$H$6:$H$82)</f>
        <v>#REF!</v>
      </c>
      <c r="D79" s="126"/>
    </row>
    <row r="80" spans="1:4" ht="24.95" customHeight="1">
      <c r="A80" s="24" t="s">
        <v>1019</v>
      </c>
      <c r="B80" s="25" t="e">
        <f>COUNTIF(사유지조서!#REF!,'사유지집계표 (2)'!A80)</f>
        <v>#REF!</v>
      </c>
      <c r="C80" s="25" t="e">
        <f>SUMIF(사유지조서!#REF!,'사유지집계표 (2)'!A80,사유지조서!$H$6:$H$82)</f>
        <v>#REF!</v>
      </c>
      <c r="D80" s="126"/>
    </row>
    <row r="81" spans="1:4" ht="24.95" customHeight="1">
      <c r="A81" s="24" t="s">
        <v>1087</v>
      </c>
      <c r="B81" s="25" t="e">
        <f>COUNTIF(사유지조서!#REF!,'사유지집계표 (2)'!A81)</f>
        <v>#REF!</v>
      </c>
      <c r="C81" s="25" t="e">
        <f>SUMIF(사유지조서!#REF!,'사유지집계표 (2)'!A81,사유지조서!$H$6:$H$82)</f>
        <v>#REF!</v>
      </c>
      <c r="D81" s="126"/>
    </row>
    <row r="82" spans="1:4" ht="24.95" customHeight="1">
      <c r="A82" s="24" t="s">
        <v>1088</v>
      </c>
      <c r="B82" s="25" t="e">
        <f>COUNTIF(사유지조서!#REF!,'사유지집계표 (2)'!A82)</f>
        <v>#REF!</v>
      </c>
      <c r="C82" s="25" t="e">
        <f>SUMIF(사유지조서!#REF!,'사유지집계표 (2)'!A82,사유지조서!$H$6:$H$82)</f>
        <v>#REF!</v>
      </c>
      <c r="D82" s="126"/>
    </row>
    <row r="83" spans="1:4" ht="24.95" customHeight="1">
      <c r="A83" s="24" t="s">
        <v>1089</v>
      </c>
      <c r="B83" s="25" t="e">
        <f>COUNTIF(사유지조서!#REF!,'사유지집계표 (2)'!A83)</f>
        <v>#REF!</v>
      </c>
      <c r="C83" s="25" t="e">
        <f>SUMIF(사유지조서!#REF!,'사유지집계표 (2)'!A83,사유지조서!$H$6:$H$82)</f>
        <v>#REF!</v>
      </c>
      <c r="D83" s="126"/>
    </row>
    <row r="84" spans="1:4" ht="24.95" customHeight="1">
      <c r="A84" s="24" t="s">
        <v>1090</v>
      </c>
      <c r="B84" s="25" t="e">
        <f>COUNTIF(사유지조서!#REF!,'사유지집계표 (2)'!A84)</f>
        <v>#REF!</v>
      </c>
      <c r="C84" s="25" t="e">
        <f>SUMIF(사유지조서!#REF!,'사유지집계표 (2)'!A84,사유지조서!$H$6:$H$82)</f>
        <v>#REF!</v>
      </c>
      <c r="D84" s="126"/>
    </row>
    <row r="85" spans="1:4" ht="24.95" customHeight="1">
      <c r="A85" s="24" t="s">
        <v>1091</v>
      </c>
      <c r="B85" s="25" t="e">
        <f>COUNTIF(사유지조서!#REF!,'사유지집계표 (2)'!A85)</f>
        <v>#REF!</v>
      </c>
      <c r="C85" s="25" t="e">
        <f>SUMIF(사유지조서!#REF!,'사유지집계표 (2)'!A85,사유지조서!$H$6:$H$82)</f>
        <v>#REF!</v>
      </c>
      <c r="D85" s="126"/>
    </row>
    <row r="86" spans="1:4" ht="24.95" customHeight="1">
      <c r="A86" s="24" t="s">
        <v>1092</v>
      </c>
      <c r="B86" s="25" t="e">
        <f>COUNTIF(사유지조서!#REF!,'사유지집계표 (2)'!A86)</f>
        <v>#REF!</v>
      </c>
      <c r="C86" s="25" t="e">
        <f>SUMIF(사유지조서!#REF!,'사유지집계표 (2)'!A86,사유지조서!$H$6:$H$82)</f>
        <v>#REF!</v>
      </c>
      <c r="D86" s="126"/>
    </row>
    <row r="87" spans="1:4" ht="24.95" customHeight="1">
      <c r="A87" s="24" t="s">
        <v>1020</v>
      </c>
      <c r="B87" s="25" t="e">
        <f>COUNTIF(사유지조서!#REF!,'사유지집계표 (2)'!A87)</f>
        <v>#REF!</v>
      </c>
      <c r="C87" s="25" t="e">
        <f>SUMIF(사유지조서!#REF!,'사유지집계표 (2)'!A87,사유지조서!$H$6:$H$82)</f>
        <v>#REF!</v>
      </c>
      <c r="D87" s="126"/>
    </row>
    <row r="88" spans="1:4" ht="24.95" customHeight="1">
      <c r="A88" s="24" t="s">
        <v>1093</v>
      </c>
      <c r="B88" s="25" t="e">
        <f>COUNTIF(사유지조서!#REF!,'사유지집계표 (2)'!A88)</f>
        <v>#REF!</v>
      </c>
      <c r="C88" s="25" t="e">
        <f>SUMIF(사유지조서!#REF!,'사유지집계표 (2)'!A88,사유지조서!$H$6:$H$82)</f>
        <v>#REF!</v>
      </c>
      <c r="D88" s="126"/>
    </row>
    <row r="89" spans="1:4" ht="24.95" customHeight="1">
      <c r="A89" s="124" t="s">
        <v>1094</v>
      </c>
      <c r="B89" s="26" t="e">
        <f>COUNTIF(사유지조서!#REF!,'사유지집계표 (2)'!A89)</f>
        <v>#REF!</v>
      </c>
      <c r="C89" s="26" t="e">
        <f>SUMIF(사유지조서!#REF!,'사유지집계표 (2)'!A89,사유지조서!$H$6:$H$82)</f>
        <v>#REF!</v>
      </c>
      <c r="D89" s="128"/>
    </row>
    <row r="90" spans="1:4" ht="24.95" customHeight="1">
      <c r="A90" s="65" t="s">
        <v>1021</v>
      </c>
      <c r="B90" s="64" t="e">
        <f>COUNTIF(사유지조서!#REF!,'사유지집계표 (2)'!A90)</f>
        <v>#REF!</v>
      </c>
      <c r="C90" s="64" t="e">
        <f>SUMIF(사유지조서!#REF!,'사유지집계표 (2)'!A90,사유지조서!$H$6:$H$82)</f>
        <v>#REF!</v>
      </c>
      <c r="D90" s="125"/>
    </row>
    <row r="91" spans="1:4" ht="24.95" customHeight="1">
      <c r="A91" s="24" t="s">
        <v>1095</v>
      </c>
      <c r="B91" s="25" t="e">
        <f>COUNTIF(사유지조서!#REF!,'사유지집계표 (2)'!A91)</f>
        <v>#REF!</v>
      </c>
      <c r="C91" s="25" t="e">
        <f>SUMIF(사유지조서!#REF!,'사유지집계표 (2)'!A91,사유지조서!$H$6:$H$82)</f>
        <v>#REF!</v>
      </c>
      <c r="D91" s="126"/>
    </row>
    <row r="92" spans="1:4" ht="24.95" customHeight="1">
      <c r="A92" s="24" t="s">
        <v>1096</v>
      </c>
      <c r="B92" s="25" t="e">
        <f>COUNTIF(사유지조서!#REF!,'사유지집계표 (2)'!A92)</f>
        <v>#REF!</v>
      </c>
      <c r="C92" s="25" t="e">
        <f>SUMIF(사유지조서!#REF!,'사유지집계표 (2)'!A92,사유지조서!$H$6:$H$82)</f>
        <v>#REF!</v>
      </c>
      <c r="D92" s="126"/>
    </row>
    <row r="93" spans="1:4" ht="24.95" customHeight="1">
      <c r="A93" s="24" t="s">
        <v>1097</v>
      </c>
      <c r="B93" s="25" t="e">
        <f>COUNTIF(사유지조서!#REF!,'사유지집계표 (2)'!A93)</f>
        <v>#REF!</v>
      </c>
      <c r="C93" s="25" t="e">
        <f>SUMIF(사유지조서!#REF!,'사유지집계표 (2)'!A93,사유지조서!$H$6:$H$82)</f>
        <v>#REF!</v>
      </c>
      <c r="D93" s="126"/>
    </row>
    <row r="94" spans="1:4" ht="24.95" customHeight="1">
      <c r="A94" s="24" t="s">
        <v>1098</v>
      </c>
      <c r="B94" s="25" t="e">
        <f>COUNTIF(사유지조서!#REF!,'사유지집계표 (2)'!A94)</f>
        <v>#REF!</v>
      </c>
      <c r="C94" s="25" t="e">
        <f>SUMIF(사유지조서!#REF!,'사유지집계표 (2)'!A94,사유지조서!$H$6:$H$82)</f>
        <v>#REF!</v>
      </c>
      <c r="D94" s="126"/>
    </row>
    <row r="95" spans="1:4" ht="24.95" customHeight="1">
      <c r="A95" s="24" t="s">
        <v>1099</v>
      </c>
      <c r="B95" s="25" t="e">
        <f>COUNTIF(사유지조서!#REF!,'사유지집계표 (2)'!A95)</f>
        <v>#REF!</v>
      </c>
      <c r="C95" s="25" t="e">
        <f>SUMIF(사유지조서!#REF!,'사유지집계표 (2)'!A95,사유지조서!$H$6:$H$82)</f>
        <v>#REF!</v>
      </c>
      <c r="D95" s="126"/>
    </row>
    <row r="96" spans="1:4" ht="24.95" customHeight="1">
      <c r="A96" s="24" t="s">
        <v>1100</v>
      </c>
      <c r="B96" s="25" t="e">
        <f>COUNTIF(사유지조서!#REF!,'사유지집계표 (2)'!A96)</f>
        <v>#REF!</v>
      </c>
      <c r="C96" s="25" t="e">
        <f>SUMIF(사유지조서!#REF!,'사유지집계표 (2)'!A96,사유지조서!$H$6:$H$82)</f>
        <v>#REF!</v>
      </c>
      <c r="D96" s="126"/>
    </row>
    <row r="97" spans="1:4" ht="24.95" customHeight="1">
      <c r="A97" s="24" t="s">
        <v>1101</v>
      </c>
      <c r="B97" s="25" t="e">
        <f>COUNTIF(사유지조서!#REF!,'사유지집계표 (2)'!A97)</f>
        <v>#REF!</v>
      </c>
      <c r="C97" s="25" t="e">
        <f>SUMIF(사유지조서!#REF!,'사유지집계표 (2)'!A97,사유지조서!$H$6:$H$82)</f>
        <v>#REF!</v>
      </c>
      <c r="D97" s="126"/>
    </row>
    <row r="98" spans="1:4" ht="24.95" customHeight="1">
      <c r="A98" s="24" t="s">
        <v>1102</v>
      </c>
      <c r="B98" s="25" t="e">
        <f>COUNTIF(사유지조서!#REF!,'사유지집계표 (2)'!A98)</f>
        <v>#REF!</v>
      </c>
      <c r="C98" s="25" t="e">
        <f>SUMIF(사유지조서!#REF!,'사유지집계표 (2)'!A98,사유지조서!$H$6:$H$82)</f>
        <v>#REF!</v>
      </c>
      <c r="D98" s="126"/>
    </row>
    <row r="99" spans="1:4" ht="24.95" customHeight="1">
      <c r="A99" s="124" t="s">
        <v>1103</v>
      </c>
      <c r="B99" s="26" t="e">
        <f>COUNTIF(사유지조서!#REF!,'사유지집계표 (2)'!A99)</f>
        <v>#REF!</v>
      </c>
      <c r="C99" s="26" t="e">
        <f>SUMIF(사유지조서!#REF!,'사유지집계표 (2)'!A99,사유지조서!$H$6:$H$82)</f>
        <v>#REF!</v>
      </c>
      <c r="D99" s="128"/>
    </row>
  </sheetData>
  <mergeCells count="4">
    <mergeCell ref="A1:D1"/>
    <mergeCell ref="A3:A4"/>
    <mergeCell ref="B3:C3"/>
    <mergeCell ref="D3:D4"/>
  </mergeCells>
  <phoneticPr fontId="57" type="noConversion"/>
  <printOptions horizontalCentered="1"/>
  <pageMargins left="0.98425196850393704" right="0.59055118110236227" top="0.78740157480314965" bottom="0.78740157480314965" header="0.51181102362204722" footer="0.51181102362204722"/>
  <pageSetup paperSize="9" scale="92" orientation="landscape" r:id="rId1"/>
  <rowBreaks count="5" manualBreakCount="5">
    <brk id="21" max="3" man="1"/>
    <brk id="38" max="3" man="1"/>
    <brk id="55" max="3" man="1"/>
    <brk id="72" max="3" man="1"/>
    <brk id="89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61"/>
  <sheetViews>
    <sheetView tabSelected="1" view="pageBreakPreview" zoomScale="115" zoomScaleNormal="100" zoomScaleSheetLayoutView="115" workbookViewId="0">
      <selection activeCell="G89" sqref="G89"/>
    </sheetView>
  </sheetViews>
  <sheetFormatPr defaultRowHeight="16.5"/>
  <cols>
    <col min="1" max="1" width="4.625" style="2" customWidth="1"/>
    <col min="2" max="3" width="6.375" style="2" bestFit="1" customWidth="1"/>
    <col min="4" max="4" width="6" style="2" bestFit="1" customWidth="1"/>
    <col min="5" max="5" width="7.375" style="136" bestFit="1" customWidth="1"/>
    <col min="6" max="6" width="5.625" style="2" customWidth="1"/>
    <col min="7" max="7" width="8.625" style="4" customWidth="1"/>
    <col min="8" max="8" width="8.625" style="2" customWidth="1"/>
    <col min="9" max="9" width="9.25" style="3" customWidth="1"/>
    <col min="10" max="10" width="28.25" style="2" customWidth="1"/>
    <col min="11" max="11" width="12.25" style="49" customWidth="1"/>
    <col min="12" max="12" width="28.25" style="49" customWidth="1"/>
    <col min="13" max="13" width="15.5" style="49" bestFit="1" customWidth="1"/>
    <col min="14" max="14" width="9" style="2" customWidth="1"/>
    <col min="15" max="17" width="9" style="2"/>
    <col min="18" max="18" width="11" style="2" customWidth="1"/>
    <col min="19" max="16384" width="9" style="2"/>
  </cols>
  <sheetData>
    <row r="1" spans="1:243" ht="24.95" customHeight="1">
      <c r="A1" s="185" t="s">
        <v>23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243" ht="20.100000000000001" customHeight="1">
      <c r="A2" s="215" t="s">
        <v>1162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243" s="53" customFormat="1" ht="20.100000000000001" customHeight="1">
      <c r="A3" s="213" t="s">
        <v>1152</v>
      </c>
      <c r="B3" s="214" t="s">
        <v>1</v>
      </c>
      <c r="C3" s="214"/>
      <c r="D3" s="214"/>
      <c r="E3" s="213" t="s">
        <v>1165</v>
      </c>
      <c r="F3" s="214" t="s">
        <v>1153</v>
      </c>
      <c r="G3" s="213" t="s">
        <v>1166</v>
      </c>
      <c r="H3" s="216" t="s">
        <v>1154</v>
      </c>
      <c r="I3" s="219" t="s">
        <v>1167</v>
      </c>
      <c r="J3" s="220"/>
      <c r="K3" s="219" t="s">
        <v>1161</v>
      </c>
      <c r="L3" s="220"/>
      <c r="M3" s="222"/>
      <c r="N3" s="221" t="s">
        <v>3</v>
      </c>
      <c r="O3" s="57"/>
      <c r="P3" s="178"/>
      <c r="Q3" s="62"/>
      <c r="S3" s="178"/>
      <c r="AO3" s="181"/>
      <c r="AP3" s="182"/>
      <c r="AQ3" s="183"/>
    </row>
    <row r="4" spans="1:243" s="53" customFormat="1" ht="15" customHeight="1">
      <c r="A4" s="214"/>
      <c r="B4" s="214" t="s">
        <v>4</v>
      </c>
      <c r="C4" s="214" t="s">
        <v>5</v>
      </c>
      <c r="D4" s="214" t="s">
        <v>6</v>
      </c>
      <c r="E4" s="214"/>
      <c r="F4" s="214"/>
      <c r="G4" s="214"/>
      <c r="H4" s="217"/>
      <c r="I4" s="214" t="s">
        <v>1155</v>
      </c>
      <c r="J4" s="218" t="s">
        <v>1156</v>
      </c>
      <c r="K4" s="214" t="s">
        <v>1155</v>
      </c>
      <c r="L4" s="218" t="s">
        <v>1156</v>
      </c>
      <c r="M4" s="223" t="s">
        <v>1160</v>
      </c>
      <c r="N4" s="221"/>
      <c r="O4" s="57"/>
      <c r="P4" s="179"/>
      <c r="Q4" s="54"/>
      <c r="S4" s="179"/>
      <c r="AO4" s="79"/>
      <c r="AP4" s="80"/>
      <c r="AQ4" s="81"/>
    </row>
    <row r="5" spans="1:243" s="53" customFormat="1" ht="15" customHeight="1">
      <c r="A5" s="214"/>
      <c r="B5" s="214"/>
      <c r="C5" s="214"/>
      <c r="D5" s="214"/>
      <c r="E5" s="214"/>
      <c r="F5" s="214"/>
      <c r="G5" s="214"/>
      <c r="H5" s="217"/>
      <c r="I5" s="214"/>
      <c r="J5" s="218"/>
      <c r="K5" s="214"/>
      <c r="L5" s="218"/>
      <c r="M5" s="224"/>
      <c r="N5" s="221"/>
      <c r="O5" s="57"/>
      <c r="P5" s="179"/>
      <c r="Q5" s="58"/>
      <c r="S5" s="179"/>
      <c r="AO5" s="82"/>
      <c r="AP5" s="83"/>
      <c r="AQ5" s="84"/>
    </row>
    <row r="6" spans="1:243" s="66" customFormat="1" ht="19.5" customHeight="1">
      <c r="A6" s="157">
        <v>9</v>
      </c>
      <c r="B6" s="157" t="s">
        <v>1476</v>
      </c>
      <c r="C6" s="157" t="s">
        <v>1477</v>
      </c>
      <c r="D6" s="158" t="s">
        <v>1478</v>
      </c>
      <c r="E6" s="159" t="s">
        <v>1169</v>
      </c>
      <c r="F6" s="157" t="s">
        <v>1168</v>
      </c>
      <c r="G6" s="160">
        <v>259</v>
      </c>
      <c r="H6" s="161">
        <v>4.4484080499754697</v>
      </c>
      <c r="I6" s="162" t="s">
        <v>1482</v>
      </c>
      <c r="J6" s="162" t="s">
        <v>1483</v>
      </c>
      <c r="K6" s="162" t="s">
        <v>1482</v>
      </c>
      <c r="L6" s="162" t="s">
        <v>1483</v>
      </c>
      <c r="M6" s="154"/>
      <c r="N6" s="154"/>
      <c r="O6" s="137" t="s">
        <v>1159</v>
      </c>
      <c r="P6" s="60" t="str">
        <f t="shared" ref="P6:P69" si="0">O6&amp;F6</f>
        <v>사유지대</v>
      </c>
      <c r="Q6" s="177"/>
      <c r="R6" s="152"/>
      <c r="S6" s="138"/>
      <c r="AJ6" s="106"/>
      <c r="AM6" s="123"/>
      <c r="AN6" s="122"/>
      <c r="AQ6" s="115"/>
      <c r="AS6" s="63"/>
    </row>
    <row r="7" spans="1:243" s="66" customFormat="1" ht="19.5" customHeight="1">
      <c r="A7" s="157">
        <v>10</v>
      </c>
      <c r="B7" s="157" t="s">
        <v>1476</v>
      </c>
      <c r="C7" s="157" t="s">
        <v>1477</v>
      </c>
      <c r="D7" s="158" t="s">
        <v>1478</v>
      </c>
      <c r="E7" s="159" t="s">
        <v>1170</v>
      </c>
      <c r="F7" s="157" t="s">
        <v>1168</v>
      </c>
      <c r="G7" s="160">
        <v>706</v>
      </c>
      <c r="H7" s="161">
        <v>0.82341515495402395</v>
      </c>
      <c r="I7" s="162" t="s">
        <v>1179</v>
      </c>
      <c r="J7" s="162" t="s">
        <v>1180</v>
      </c>
      <c r="K7" s="162" t="s">
        <v>1179</v>
      </c>
      <c r="L7" s="162" t="s">
        <v>1180</v>
      </c>
      <c r="M7" s="154"/>
      <c r="N7" s="154"/>
      <c r="O7" s="137" t="s">
        <v>1159</v>
      </c>
      <c r="P7" s="60" t="str">
        <f t="shared" si="0"/>
        <v>사유지대</v>
      </c>
      <c r="Q7" s="177"/>
      <c r="R7" s="152"/>
      <c r="S7" s="138"/>
      <c r="AJ7" s="106"/>
      <c r="AM7" s="123"/>
      <c r="AN7" s="122"/>
    </row>
    <row r="8" spans="1:243" s="152" customFormat="1" ht="19.5" customHeight="1">
      <c r="A8" s="157">
        <v>11</v>
      </c>
      <c r="B8" s="157" t="s">
        <v>1476</v>
      </c>
      <c r="C8" s="157" t="s">
        <v>1477</v>
      </c>
      <c r="D8" s="158" t="s">
        <v>1478</v>
      </c>
      <c r="E8" s="159" t="s">
        <v>1171</v>
      </c>
      <c r="F8" s="157" t="s">
        <v>1168</v>
      </c>
      <c r="G8" s="160">
        <v>122</v>
      </c>
      <c r="H8" s="161">
        <v>1.5648755198894999</v>
      </c>
      <c r="I8" s="162" t="s">
        <v>1181</v>
      </c>
      <c r="J8" s="162" t="s">
        <v>1182</v>
      </c>
      <c r="K8" s="162" t="s">
        <v>1181</v>
      </c>
      <c r="L8" s="162" t="s">
        <v>1182</v>
      </c>
      <c r="M8" s="154"/>
      <c r="N8" s="154"/>
      <c r="O8" s="137" t="s">
        <v>1159</v>
      </c>
      <c r="P8" s="60" t="str">
        <f t="shared" si="0"/>
        <v>사유지대</v>
      </c>
      <c r="Q8" s="177"/>
      <c r="S8" s="138"/>
      <c r="AJ8" s="68"/>
      <c r="AM8" s="136"/>
      <c r="AN8" s="121"/>
      <c r="AP8" s="76"/>
    </row>
    <row r="9" spans="1:243" s="63" customFormat="1" ht="19.5" customHeight="1">
      <c r="A9" s="157">
        <v>14</v>
      </c>
      <c r="B9" s="157" t="s">
        <v>1476</v>
      </c>
      <c r="C9" s="157" t="s">
        <v>1477</v>
      </c>
      <c r="D9" s="158" t="s">
        <v>1478</v>
      </c>
      <c r="E9" s="159" t="s">
        <v>1172</v>
      </c>
      <c r="F9" s="157" t="s">
        <v>265</v>
      </c>
      <c r="G9" s="160">
        <v>614</v>
      </c>
      <c r="H9" s="161">
        <v>18.057585504956901</v>
      </c>
      <c r="I9" s="162" t="s">
        <v>1183</v>
      </c>
      <c r="J9" s="162">
        <v>496</v>
      </c>
      <c r="K9" s="162" t="s">
        <v>1183</v>
      </c>
      <c r="L9" s="162">
        <v>496</v>
      </c>
      <c r="M9" s="154"/>
      <c r="N9" s="154"/>
      <c r="O9" s="137" t="s">
        <v>1159</v>
      </c>
      <c r="P9" s="60" t="str">
        <f t="shared" si="0"/>
        <v>사유지답</v>
      </c>
      <c r="Q9" s="177"/>
      <c r="R9" s="152"/>
      <c r="S9" s="138"/>
      <c r="AH9" s="66"/>
      <c r="AI9" s="66"/>
      <c r="AJ9" s="106"/>
      <c r="AK9" s="66"/>
      <c r="AM9" s="123"/>
      <c r="AN9" s="122"/>
      <c r="AO9" s="66"/>
      <c r="AP9" s="123"/>
      <c r="AQ9" s="123"/>
      <c r="AU9" s="66"/>
    </row>
    <row r="10" spans="1:243" s="63" customFormat="1" ht="19.5" customHeight="1">
      <c r="A10" s="157">
        <v>17</v>
      </c>
      <c r="B10" s="157" t="s">
        <v>1476</v>
      </c>
      <c r="C10" s="157" t="s">
        <v>1477</v>
      </c>
      <c r="D10" s="158" t="s">
        <v>1478</v>
      </c>
      <c r="E10" s="159" t="s">
        <v>1173</v>
      </c>
      <c r="F10" s="157" t="s">
        <v>265</v>
      </c>
      <c r="G10" s="160">
        <v>460</v>
      </c>
      <c r="H10" s="161">
        <v>257.06309165344402</v>
      </c>
      <c r="I10" s="162" t="s">
        <v>1184</v>
      </c>
      <c r="J10" s="162" t="s">
        <v>1185</v>
      </c>
      <c r="K10" s="162" t="s">
        <v>1184</v>
      </c>
      <c r="L10" s="162" t="s">
        <v>1185</v>
      </c>
      <c r="M10" s="154"/>
      <c r="N10" s="154"/>
      <c r="O10" s="137" t="s">
        <v>1159</v>
      </c>
      <c r="P10" s="60" t="str">
        <f t="shared" si="0"/>
        <v>사유지답</v>
      </c>
      <c r="Q10" s="177"/>
      <c r="R10" s="152"/>
      <c r="S10" s="138"/>
      <c r="AH10" s="66"/>
      <c r="AI10" s="66"/>
      <c r="AJ10" s="106"/>
      <c r="AK10" s="66"/>
      <c r="AM10" s="123"/>
      <c r="AN10" s="122"/>
      <c r="AO10" s="66"/>
      <c r="AP10" s="123"/>
      <c r="AQ10" s="123"/>
      <c r="AU10" s="66"/>
    </row>
    <row r="11" spans="1:243" s="63" customFormat="1" ht="19.5" customHeight="1">
      <c r="A11" s="157">
        <v>18</v>
      </c>
      <c r="B11" s="157" t="s">
        <v>1476</v>
      </c>
      <c r="C11" s="157" t="s">
        <v>1477</v>
      </c>
      <c r="D11" s="158" t="s">
        <v>1478</v>
      </c>
      <c r="E11" s="159" t="s">
        <v>1174</v>
      </c>
      <c r="F11" s="157" t="s">
        <v>265</v>
      </c>
      <c r="G11" s="160">
        <v>448</v>
      </c>
      <c r="H11" s="161">
        <v>68.073533284749999</v>
      </c>
      <c r="I11" s="162" t="s">
        <v>1179</v>
      </c>
      <c r="J11" s="162" t="s">
        <v>1186</v>
      </c>
      <c r="K11" s="162" t="s">
        <v>1179</v>
      </c>
      <c r="L11" s="162" t="s">
        <v>1186</v>
      </c>
      <c r="M11" s="153"/>
      <c r="N11" s="154"/>
      <c r="O11" s="137" t="s">
        <v>1159</v>
      </c>
      <c r="P11" s="60" t="str">
        <f t="shared" si="0"/>
        <v>사유지답</v>
      </c>
      <c r="Q11" s="177"/>
      <c r="R11" s="152"/>
      <c r="S11" s="138"/>
      <c r="T11" s="66"/>
      <c r="AH11" s="66"/>
      <c r="AI11" s="66"/>
      <c r="AJ11" s="106"/>
      <c r="AK11" s="66"/>
      <c r="AL11" s="66"/>
      <c r="AM11" s="123"/>
      <c r="AN11" s="122"/>
      <c r="AO11" s="66"/>
      <c r="AP11" s="78"/>
      <c r="AU11" s="66"/>
    </row>
    <row r="12" spans="1:243" s="63" customFormat="1" ht="19.5" customHeight="1">
      <c r="A12" s="157">
        <v>33</v>
      </c>
      <c r="B12" s="157" t="s">
        <v>1476</v>
      </c>
      <c r="C12" s="157" t="s">
        <v>1477</v>
      </c>
      <c r="D12" s="158" t="s">
        <v>1478</v>
      </c>
      <c r="E12" s="159" t="s">
        <v>1175</v>
      </c>
      <c r="F12" s="157" t="s">
        <v>265</v>
      </c>
      <c r="G12" s="160">
        <v>386</v>
      </c>
      <c r="H12" s="161">
        <v>123.20692392280989</v>
      </c>
      <c r="I12" s="162" t="s">
        <v>1187</v>
      </c>
      <c r="J12" s="162" t="s">
        <v>1188</v>
      </c>
      <c r="K12" s="156" t="s">
        <v>1484</v>
      </c>
      <c r="L12" s="162" t="s">
        <v>1580</v>
      </c>
      <c r="M12" s="154"/>
      <c r="N12" s="154"/>
      <c r="O12" s="137" t="s">
        <v>1159</v>
      </c>
      <c r="P12" s="60" t="str">
        <f t="shared" si="0"/>
        <v>사유지답</v>
      </c>
      <c r="Q12" s="177"/>
      <c r="R12" s="152"/>
      <c r="S12" s="138"/>
      <c r="AH12" s="66"/>
      <c r="AI12" s="66"/>
      <c r="AJ12" s="106"/>
      <c r="AK12" s="66"/>
      <c r="AM12" s="123"/>
      <c r="AN12" s="122"/>
      <c r="AO12" s="66"/>
      <c r="AP12" s="123"/>
      <c r="AQ12" s="123"/>
      <c r="AU12" s="66"/>
    </row>
    <row r="13" spans="1:243" s="151" customFormat="1" ht="19.5" customHeight="1">
      <c r="A13" s="157">
        <v>45</v>
      </c>
      <c r="B13" s="157" t="s">
        <v>1476</v>
      </c>
      <c r="C13" s="157" t="s">
        <v>1477</v>
      </c>
      <c r="D13" s="158" t="s">
        <v>1478</v>
      </c>
      <c r="E13" s="157" t="s">
        <v>1176</v>
      </c>
      <c r="F13" s="157" t="s">
        <v>1168</v>
      </c>
      <c r="G13" s="160">
        <v>416</v>
      </c>
      <c r="H13" s="161">
        <v>95.171041074961295</v>
      </c>
      <c r="I13" s="162" t="s">
        <v>1189</v>
      </c>
      <c r="J13" s="162" t="s">
        <v>1190</v>
      </c>
      <c r="K13" s="156"/>
      <c r="L13" s="154"/>
      <c r="M13" s="154" t="s">
        <v>1481</v>
      </c>
      <c r="N13" s="154"/>
      <c r="O13" s="137" t="s">
        <v>1159</v>
      </c>
      <c r="P13" s="60" t="str">
        <f t="shared" si="0"/>
        <v>사유지대</v>
      </c>
      <c r="Q13" s="177"/>
      <c r="R13" s="152"/>
      <c r="S13" s="138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6"/>
      <c r="AI13" s="66"/>
      <c r="AJ13" s="106"/>
      <c r="AK13" s="66"/>
      <c r="AL13" s="63"/>
      <c r="AM13" s="123"/>
      <c r="AN13" s="122"/>
      <c r="AO13" s="66"/>
      <c r="AP13" s="123"/>
      <c r="AQ13" s="123"/>
      <c r="AR13" s="63"/>
      <c r="AS13" s="63"/>
      <c r="AT13" s="63"/>
      <c r="AU13" s="66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</row>
    <row r="14" spans="1:243" s="151" customFormat="1" ht="19.5" customHeight="1">
      <c r="A14" s="157">
        <v>46</v>
      </c>
      <c r="B14" s="157" t="s">
        <v>1476</v>
      </c>
      <c r="C14" s="157" t="s">
        <v>1477</v>
      </c>
      <c r="D14" s="158" t="s">
        <v>1478</v>
      </c>
      <c r="E14" s="157" t="s">
        <v>1177</v>
      </c>
      <c r="F14" s="157" t="s">
        <v>13</v>
      </c>
      <c r="G14" s="160">
        <v>122777</v>
      </c>
      <c r="H14" s="161">
        <v>2.4671481600179401</v>
      </c>
      <c r="I14" s="162" t="s">
        <v>1191</v>
      </c>
      <c r="J14" s="162" t="s">
        <v>1192</v>
      </c>
      <c r="K14" s="155" t="s">
        <v>1485</v>
      </c>
      <c r="L14" s="162" t="s">
        <v>1192</v>
      </c>
      <c r="M14" s="153"/>
      <c r="N14" s="153"/>
      <c r="O14" s="137" t="s">
        <v>1159</v>
      </c>
      <c r="P14" s="60" t="str">
        <f t="shared" si="0"/>
        <v>사유지임</v>
      </c>
      <c r="Q14" s="177"/>
      <c r="R14" s="152"/>
      <c r="S14" s="138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6"/>
      <c r="AI14" s="66"/>
      <c r="AJ14" s="106"/>
      <c r="AK14" s="66"/>
      <c r="AL14" s="63"/>
      <c r="AM14" s="123"/>
      <c r="AN14" s="122"/>
      <c r="AO14" s="66"/>
      <c r="AP14" s="123"/>
      <c r="AQ14" s="123"/>
      <c r="AR14" s="63"/>
      <c r="AS14" s="63"/>
      <c r="AT14" s="63"/>
      <c r="AU14" s="66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</row>
    <row r="15" spans="1:243" s="151" customFormat="1" ht="19.5" customHeight="1">
      <c r="A15" s="163">
        <v>47</v>
      </c>
      <c r="B15" s="163" t="s">
        <v>1476</v>
      </c>
      <c r="C15" s="163" t="s">
        <v>1477</v>
      </c>
      <c r="D15" s="158" t="s">
        <v>1478</v>
      </c>
      <c r="E15" s="163" t="s">
        <v>1193</v>
      </c>
      <c r="F15" s="163" t="s">
        <v>265</v>
      </c>
      <c r="G15" s="164">
        <v>1129</v>
      </c>
      <c r="H15" s="165">
        <v>4</v>
      </c>
      <c r="I15" s="166" t="s">
        <v>1194</v>
      </c>
      <c r="J15" s="166" t="s">
        <v>1195</v>
      </c>
      <c r="K15" s="166" t="s">
        <v>1194</v>
      </c>
      <c r="L15" s="166" t="s">
        <v>1195</v>
      </c>
      <c r="M15" s="154"/>
      <c r="N15" s="154"/>
      <c r="O15" s="137" t="s">
        <v>1159</v>
      </c>
      <c r="P15" s="60" t="str">
        <f t="shared" si="0"/>
        <v>사유지답</v>
      </c>
      <c r="Q15" s="177"/>
      <c r="R15" s="152"/>
      <c r="S15" s="138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6"/>
      <c r="AI15" s="66"/>
      <c r="AJ15" s="106"/>
      <c r="AK15" s="66"/>
      <c r="AL15" s="63"/>
      <c r="AM15" s="123"/>
      <c r="AN15" s="122"/>
      <c r="AO15" s="66"/>
      <c r="AP15" s="123"/>
      <c r="AQ15" s="123"/>
      <c r="AR15" s="63"/>
      <c r="AS15" s="63"/>
      <c r="AT15" s="63"/>
      <c r="AU15" s="66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</row>
    <row r="16" spans="1:243" s="151" customFormat="1" ht="19.5" customHeight="1">
      <c r="A16" s="167">
        <v>49</v>
      </c>
      <c r="B16" s="157" t="s">
        <v>1476</v>
      </c>
      <c r="C16" s="167" t="s">
        <v>1477</v>
      </c>
      <c r="D16" s="158" t="s">
        <v>1479</v>
      </c>
      <c r="E16" s="168" t="s">
        <v>1196</v>
      </c>
      <c r="F16" s="157" t="s">
        <v>1168</v>
      </c>
      <c r="G16" s="169">
        <v>450</v>
      </c>
      <c r="H16" s="170">
        <v>228.26603497529101</v>
      </c>
      <c r="I16" s="162" t="s">
        <v>1292</v>
      </c>
      <c r="J16" s="162" t="s">
        <v>1293</v>
      </c>
      <c r="K16" s="156" t="s">
        <v>1487</v>
      </c>
      <c r="L16" s="154" t="s">
        <v>1488</v>
      </c>
      <c r="M16" s="154" t="s">
        <v>1486</v>
      </c>
      <c r="N16" s="154"/>
      <c r="O16" s="137" t="s">
        <v>1159</v>
      </c>
      <c r="P16" s="60" t="str">
        <f t="shared" si="0"/>
        <v>사유지대</v>
      </c>
      <c r="Q16" s="177"/>
      <c r="R16" s="152"/>
      <c r="S16" s="138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6"/>
      <c r="AI16" s="66"/>
      <c r="AJ16" s="106"/>
      <c r="AK16" s="66"/>
      <c r="AL16" s="63"/>
      <c r="AM16" s="123"/>
      <c r="AN16" s="122"/>
      <c r="AO16" s="66"/>
      <c r="AP16" s="123"/>
      <c r="AQ16" s="123"/>
      <c r="AR16" s="63"/>
      <c r="AS16" s="63"/>
      <c r="AT16" s="63"/>
      <c r="AU16" s="66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</row>
    <row r="17" spans="1:243" s="63" customFormat="1" ht="19.5" customHeight="1">
      <c r="A17" s="167">
        <v>51</v>
      </c>
      <c r="B17" s="157" t="s">
        <v>1476</v>
      </c>
      <c r="C17" s="167" t="s">
        <v>1477</v>
      </c>
      <c r="D17" s="158" t="s">
        <v>1479</v>
      </c>
      <c r="E17" s="168" t="s">
        <v>1197</v>
      </c>
      <c r="F17" s="157" t="s">
        <v>265</v>
      </c>
      <c r="G17" s="169">
        <v>1210</v>
      </c>
      <c r="H17" s="170">
        <v>129.57887963052301</v>
      </c>
      <c r="I17" s="162" t="s">
        <v>1294</v>
      </c>
      <c r="J17" s="162" t="s">
        <v>1295</v>
      </c>
      <c r="K17" s="162" t="s">
        <v>1294</v>
      </c>
      <c r="L17" s="162" t="s">
        <v>1295</v>
      </c>
      <c r="M17" s="154"/>
      <c r="N17" s="154"/>
      <c r="O17" s="137" t="s">
        <v>1159</v>
      </c>
      <c r="P17" s="60" t="str">
        <f t="shared" si="0"/>
        <v>사유지답</v>
      </c>
      <c r="Q17" s="177"/>
      <c r="R17" s="152"/>
      <c r="S17" s="138"/>
      <c r="AH17" s="66"/>
      <c r="AI17" s="66"/>
      <c r="AJ17" s="106"/>
      <c r="AK17" s="66"/>
      <c r="AM17" s="123"/>
      <c r="AN17" s="122"/>
      <c r="AO17" s="66"/>
      <c r="AP17" s="123"/>
      <c r="AQ17" s="123"/>
      <c r="AU17" s="66"/>
    </row>
    <row r="18" spans="1:243" s="63" customFormat="1" ht="19.5" customHeight="1">
      <c r="A18" s="167">
        <v>52</v>
      </c>
      <c r="B18" s="157" t="s">
        <v>1476</v>
      </c>
      <c r="C18" s="167" t="s">
        <v>1477</v>
      </c>
      <c r="D18" s="158" t="s">
        <v>1479</v>
      </c>
      <c r="E18" s="168" t="s">
        <v>1198</v>
      </c>
      <c r="F18" s="157" t="s">
        <v>265</v>
      </c>
      <c r="G18" s="169">
        <v>823</v>
      </c>
      <c r="H18" s="170">
        <v>714.70671649421899</v>
      </c>
      <c r="I18" s="162" t="s">
        <v>1296</v>
      </c>
      <c r="J18" s="162">
        <v>122</v>
      </c>
      <c r="K18" s="162" t="s">
        <v>1296</v>
      </c>
      <c r="L18" s="162">
        <v>122</v>
      </c>
      <c r="M18" s="154"/>
      <c r="N18" s="154"/>
      <c r="O18" s="137" t="s">
        <v>1159</v>
      </c>
      <c r="P18" s="60" t="str">
        <f t="shared" si="0"/>
        <v>사유지답</v>
      </c>
      <c r="Q18" s="177"/>
      <c r="R18" s="152"/>
      <c r="S18" s="138"/>
      <c r="AI18" s="66"/>
      <c r="AJ18" s="106"/>
      <c r="AK18" s="117"/>
      <c r="AL18" s="117"/>
      <c r="AM18" s="117"/>
      <c r="AN18" s="122"/>
      <c r="AO18" s="66"/>
      <c r="AP18" s="78"/>
      <c r="AS18" s="118"/>
      <c r="AU18" s="66"/>
    </row>
    <row r="19" spans="1:243" s="63" customFormat="1" ht="19.5" customHeight="1">
      <c r="A19" s="167">
        <v>53</v>
      </c>
      <c r="B19" s="157" t="s">
        <v>1476</v>
      </c>
      <c r="C19" s="167" t="s">
        <v>1477</v>
      </c>
      <c r="D19" s="158" t="s">
        <v>1479</v>
      </c>
      <c r="E19" s="168" t="s">
        <v>1199</v>
      </c>
      <c r="F19" s="157" t="s">
        <v>1168</v>
      </c>
      <c r="G19" s="169">
        <v>202</v>
      </c>
      <c r="H19" s="170">
        <v>194.53540200480001</v>
      </c>
      <c r="I19" s="162" t="s">
        <v>1297</v>
      </c>
      <c r="J19" s="162" t="s">
        <v>1298</v>
      </c>
      <c r="K19" s="156" t="s">
        <v>1490</v>
      </c>
      <c r="L19" s="154" t="s">
        <v>1491</v>
      </c>
      <c r="M19" s="154" t="s">
        <v>1489</v>
      </c>
      <c r="N19" s="154"/>
      <c r="O19" s="137" t="s">
        <v>1159</v>
      </c>
      <c r="P19" s="60" t="str">
        <f t="shared" si="0"/>
        <v>사유지대</v>
      </c>
      <c r="Q19" s="177"/>
      <c r="R19" s="152"/>
      <c r="S19" s="138"/>
      <c r="AM19" s="123"/>
      <c r="AN19" s="122"/>
      <c r="AU19" s="66"/>
    </row>
    <row r="20" spans="1:243" s="63" customFormat="1" ht="19.5" customHeight="1">
      <c r="A20" s="167">
        <v>54</v>
      </c>
      <c r="B20" s="157" t="s">
        <v>1476</v>
      </c>
      <c r="C20" s="167" t="s">
        <v>1477</v>
      </c>
      <c r="D20" s="158" t="s">
        <v>1479</v>
      </c>
      <c r="E20" s="168" t="s">
        <v>1200</v>
      </c>
      <c r="F20" s="157" t="s">
        <v>261</v>
      </c>
      <c r="G20" s="169">
        <v>1719</v>
      </c>
      <c r="H20" s="170">
        <v>137.73606405508201</v>
      </c>
      <c r="I20" s="162" t="s">
        <v>1296</v>
      </c>
      <c r="J20" s="162">
        <v>394</v>
      </c>
      <c r="K20" s="162" t="s">
        <v>1296</v>
      </c>
      <c r="L20" s="162">
        <v>394</v>
      </c>
      <c r="M20" s="154"/>
      <c r="N20" s="154"/>
      <c r="O20" s="137" t="s">
        <v>1159</v>
      </c>
      <c r="P20" s="60" t="str">
        <f t="shared" si="0"/>
        <v>사유지전</v>
      </c>
      <c r="Q20" s="177"/>
      <c r="R20" s="152"/>
      <c r="S20" s="138"/>
      <c r="AI20" s="66"/>
      <c r="AJ20" s="106"/>
      <c r="AK20" s="117"/>
      <c r="AL20" s="117"/>
      <c r="AM20" s="117"/>
      <c r="AN20" s="122"/>
      <c r="AO20" s="66"/>
      <c r="AP20" s="78"/>
      <c r="AU20" s="66"/>
    </row>
    <row r="21" spans="1:243" s="63" customFormat="1" ht="19.5" customHeight="1">
      <c r="A21" s="167">
        <v>55</v>
      </c>
      <c r="B21" s="157" t="s">
        <v>1476</v>
      </c>
      <c r="C21" s="167" t="s">
        <v>1477</v>
      </c>
      <c r="D21" s="158" t="s">
        <v>1479</v>
      </c>
      <c r="E21" s="168" t="s">
        <v>1201</v>
      </c>
      <c r="F21" s="157" t="s">
        <v>265</v>
      </c>
      <c r="G21" s="169">
        <v>1256</v>
      </c>
      <c r="H21" s="170">
        <v>487.36579141970498</v>
      </c>
      <c r="I21" s="162" t="s">
        <v>1299</v>
      </c>
      <c r="J21" s="162">
        <v>98</v>
      </c>
      <c r="K21" s="162" t="s">
        <v>1299</v>
      </c>
      <c r="L21" s="162">
        <v>98</v>
      </c>
      <c r="M21" s="154"/>
      <c r="N21" s="154"/>
      <c r="O21" s="137" t="s">
        <v>1159</v>
      </c>
      <c r="P21" s="60" t="str">
        <f t="shared" si="0"/>
        <v>사유지답</v>
      </c>
      <c r="Q21" s="177"/>
      <c r="R21" s="152"/>
      <c r="S21" s="138"/>
      <c r="AI21" s="66"/>
      <c r="AJ21" s="106"/>
      <c r="AK21" s="117"/>
      <c r="AL21" s="117"/>
      <c r="AM21" s="117"/>
      <c r="AN21" s="122"/>
      <c r="AO21" s="66"/>
      <c r="AP21" s="78"/>
      <c r="AU21" s="66"/>
    </row>
    <row r="22" spans="1:243" s="151" customFormat="1" ht="19.5" customHeight="1">
      <c r="A22" s="167">
        <v>56</v>
      </c>
      <c r="B22" s="157" t="s">
        <v>1476</v>
      </c>
      <c r="C22" s="167" t="s">
        <v>1477</v>
      </c>
      <c r="D22" s="158" t="s">
        <v>1479</v>
      </c>
      <c r="E22" s="168" t="s">
        <v>1202</v>
      </c>
      <c r="F22" s="157" t="s">
        <v>265</v>
      </c>
      <c r="G22" s="169">
        <v>998</v>
      </c>
      <c r="H22" s="170">
        <v>81.444412409261005</v>
      </c>
      <c r="I22" s="162" t="s">
        <v>1300</v>
      </c>
      <c r="J22" s="162" t="s">
        <v>1301</v>
      </c>
      <c r="K22" s="162" t="s">
        <v>1492</v>
      </c>
      <c r="L22" s="162" t="s">
        <v>1301</v>
      </c>
      <c r="M22" s="154"/>
      <c r="N22" s="154"/>
      <c r="O22" s="137" t="s">
        <v>1159</v>
      </c>
      <c r="P22" s="60" t="str">
        <f t="shared" si="0"/>
        <v>사유지답</v>
      </c>
      <c r="Q22" s="177"/>
      <c r="R22" s="152"/>
      <c r="S22" s="138"/>
      <c r="AI22" s="152"/>
      <c r="AJ22" s="68"/>
      <c r="AK22" s="136"/>
      <c r="AL22" s="136"/>
      <c r="AM22" s="136"/>
      <c r="AN22" s="121"/>
      <c r="AO22" s="152"/>
      <c r="AP22" s="76"/>
      <c r="AU22" s="152"/>
    </row>
    <row r="23" spans="1:243" s="151" customFormat="1" ht="19.5" customHeight="1">
      <c r="A23" s="167">
        <v>57</v>
      </c>
      <c r="B23" s="157" t="s">
        <v>1476</v>
      </c>
      <c r="C23" s="167" t="s">
        <v>1477</v>
      </c>
      <c r="D23" s="158" t="s">
        <v>1479</v>
      </c>
      <c r="E23" s="168" t="s">
        <v>1203</v>
      </c>
      <c r="F23" s="157" t="s">
        <v>265</v>
      </c>
      <c r="G23" s="169">
        <v>840</v>
      </c>
      <c r="H23" s="170">
        <v>24.517411875231598</v>
      </c>
      <c r="I23" s="162" t="s">
        <v>1294</v>
      </c>
      <c r="J23" s="162" t="s">
        <v>1295</v>
      </c>
      <c r="K23" s="162" t="s">
        <v>1294</v>
      </c>
      <c r="L23" s="162" t="s">
        <v>1295</v>
      </c>
      <c r="M23" s="154"/>
      <c r="N23" s="154"/>
      <c r="O23" s="137" t="s">
        <v>1159</v>
      </c>
      <c r="P23" s="60" t="str">
        <f t="shared" si="0"/>
        <v>사유지답</v>
      </c>
      <c r="Q23" s="177"/>
      <c r="R23" s="152"/>
      <c r="S23" s="138"/>
      <c r="AI23" s="152"/>
      <c r="AJ23" s="68"/>
      <c r="AK23" s="136"/>
      <c r="AL23" s="136"/>
      <c r="AM23" s="136"/>
      <c r="AN23" s="121"/>
      <c r="AO23" s="152"/>
      <c r="AP23" s="76"/>
      <c r="AU23" s="152"/>
    </row>
    <row r="24" spans="1:243" s="63" customFormat="1" ht="19.5" customHeight="1">
      <c r="A24" s="167">
        <v>58</v>
      </c>
      <c r="B24" s="157" t="s">
        <v>1476</v>
      </c>
      <c r="C24" s="167" t="s">
        <v>1477</v>
      </c>
      <c r="D24" s="158" t="s">
        <v>1479</v>
      </c>
      <c r="E24" s="168" t="s">
        <v>1204</v>
      </c>
      <c r="F24" s="157" t="s">
        <v>265</v>
      </c>
      <c r="G24" s="169">
        <v>1512</v>
      </c>
      <c r="H24" s="170">
        <v>436.31798459933901</v>
      </c>
      <c r="I24" s="162" t="s">
        <v>1302</v>
      </c>
      <c r="J24" s="162">
        <v>109</v>
      </c>
      <c r="K24" s="162" t="s">
        <v>1302</v>
      </c>
      <c r="L24" s="162">
        <v>109</v>
      </c>
      <c r="M24" s="154"/>
      <c r="N24" s="154"/>
      <c r="O24" s="137" t="s">
        <v>1159</v>
      </c>
      <c r="P24" s="60" t="str">
        <f t="shared" si="0"/>
        <v>사유지답</v>
      </c>
      <c r="Q24" s="177"/>
      <c r="R24" s="152"/>
      <c r="S24" s="138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2"/>
      <c r="AJ24" s="68"/>
      <c r="AK24" s="136"/>
      <c r="AL24" s="136"/>
      <c r="AM24" s="136"/>
      <c r="AN24" s="121"/>
      <c r="AO24" s="152"/>
      <c r="AP24" s="76"/>
      <c r="AQ24" s="151"/>
      <c r="AR24" s="151"/>
      <c r="AS24" s="151"/>
      <c r="AT24" s="151"/>
      <c r="AU24" s="152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</row>
    <row r="25" spans="1:243" s="63" customFormat="1" ht="19.5" customHeight="1">
      <c r="A25" s="167">
        <v>59</v>
      </c>
      <c r="B25" s="157" t="s">
        <v>1476</v>
      </c>
      <c r="C25" s="167" t="s">
        <v>1477</v>
      </c>
      <c r="D25" s="158" t="s">
        <v>1479</v>
      </c>
      <c r="E25" s="168" t="s">
        <v>1205</v>
      </c>
      <c r="F25" s="157" t="s">
        <v>265</v>
      </c>
      <c r="G25" s="169">
        <v>1524</v>
      </c>
      <c r="H25" s="170">
        <v>259.76505485464946</v>
      </c>
      <c r="I25" s="162" t="s">
        <v>1494</v>
      </c>
      <c r="J25" s="162" t="s">
        <v>1495</v>
      </c>
      <c r="K25" s="162" t="s">
        <v>1493</v>
      </c>
      <c r="L25" s="162" t="s">
        <v>1495</v>
      </c>
      <c r="M25" s="154"/>
      <c r="N25" s="154"/>
      <c r="O25" s="137" t="s">
        <v>1159</v>
      </c>
      <c r="P25" s="60" t="str">
        <f t="shared" si="0"/>
        <v>사유지답</v>
      </c>
      <c r="Q25" s="177"/>
      <c r="R25" s="152"/>
      <c r="S25" s="138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  <c r="AJ25" s="68"/>
      <c r="AK25" s="136"/>
      <c r="AL25" s="136"/>
      <c r="AM25" s="136"/>
      <c r="AN25" s="121"/>
      <c r="AO25" s="152"/>
      <c r="AP25" s="76"/>
      <c r="AQ25" s="151"/>
      <c r="AR25" s="151"/>
      <c r="AS25" s="151"/>
      <c r="AT25" s="151"/>
      <c r="AU25" s="152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</row>
    <row r="26" spans="1:243" s="151" customFormat="1" ht="19.5" customHeight="1">
      <c r="A26" s="167">
        <v>60</v>
      </c>
      <c r="B26" s="157" t="s">
        <v>1476</v>
      </c>
      <c r="C26" s="167" t="s">
        <v>1477</v>
      </c>
      <c r="D26" s="158" t="s">
        <v>1479</v>
      </c>
      <c r="E26" s="168" t="s">
        <v>1206</v>
      </c>
      <c r="F26" s="157" t="s">
        <v>265</v>
      </c>
      <c r="G26" s="169">
        <v>15</v>
      </c>
      <c r="H26" s="170">
        <v>15</v>
      </c>
      <c r="I26" s="162" t="s">
        <v>1294</v>
      </c>
      <c r="J26" s="162" t="s">
        <v>1295</v>
      </c>
      <c r="K26" s="162" t="s">
        <v>1294</v>
      </c>
      <c r="L26" s="162" t="s">
        <v>1295</v>
      </c>
      <c r="M26" s="153"/>
      <c r="N26" s="154"/>
      <c r="O26" s="137" t="s">
        <v>1159</v>
      </c>
      <c r="P26" s="60" t="str">
        <f t="shared" si="0"/>
        <v>사유지답</v>
      </c>
      <c r="Q26" s="177"/>
      <c r="R26" s="152"/>
      <c r="S26" s="138"/>
      <c r="AI26" s="152"/>
      <c r="AJ26" s="68"/>
      <c r="AK26" s="136"/>
      <c r="AL26" s="136"/>
      <c r="AM26" s="136"/>
      <c r="AN26" s="121"/>
      <c r="AO26" s="152"/>
      <c r="AP26" s="76"/>
      <c r="AU26" s="152"/>
    </row>
    <row r="27" spans="1:243" s="151" customFormat="1" ht="19.5" customHeight="1">
      <c r="A27" s="167">
        <v>61</v>
      </c>
      <c r="B27" s="157" t="s">
        <v>1476</v>
      </c>
      <c r="C27" s="167" t="s">
        <v>1477</v>
      </c>
      <c r="D27" s="158" t="s">
        <v>1479</v>
      </c>
      <c r="E27" s="168" t="s">
        <v>1207</v>
      </c>
      <c r="F27" s="157" t="s">
        <v>265</v>
      </c>
      <c r="G27" s="169">
        <v>1597</v>
      </c>
      <c r="H27" s="170">
        <v>25.746657930285899</v>
      </c>
      <c r="I27" s="162" t="s">
        <v>1496</v>
      </c>
      <c r="J27" s="162" t="s">
        <v>1495</v>
      </c>
      <c r="K27" s="155" t="s">
        <v>1497</v>
      </c>
      <c r="L27" s="162" t="s">
        <v>1495</v>
      </c>
      <c r="M27" s="153"/>
      <c r="N27" s="154"/>
      <c r="O27" s="137" t="s">
        <v>1159</v>
      </c>
      <c r="P27" s="60" t="str">
        <f t="shared" si="0"/>
        <v>사유지답</v>
      </c>
      <c r="Q27" s="177"/>
      <c r="R27" s="152"/>
      <c r="S27" s="138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6"/>
      <c r="AJ27" s="106"/>
      <c r="AK27" s="117"/>
      <c r="AL27" s="117"/>
      <c r="AM27" s="117"/>
      <c r="AN27" s="122"/>
      <c r="AO27" s="66"/>
      <c r="AP27" s="78"/>
      <c r="AQ27" s="63"/>
      <c r="AR27" s="63"/>
      <c r="AS27" s="63"/>
      <c r="AT27" s="63"/>
      <c r="AU27" s="66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</row>
    <row r="28" spans="1:243" s="151" customFormat="1" ht="19.5" customHeight="1">
      <c r="A28" s="167">
        <v>62</v>
      </c>
      <c r="B28" s="157" t="s">
        <v>1476</v>
      </c>
      <c r="C28" s="167" t="s">
        <v>1477</v>
      </c>
      <c r="D28" s="158" t="s">
        <v>1479</v>
      </c>
      <c r="E28" s="168" t="s">
        <v>1208</v>
      </c>
      <c r="F28" s="157" t="s">
        <v>265</v>
      </c>
      <c r="G28" s="169">
        <v>1045</v>
      </c>
      <c r="H28" s="170">
        <v>41.491244064873797</v>
      </c>
      <c r="I28" s="162" t="s">
        <v>1303</v>
      </c>
      <c r="J28" s="162">
        <v>68</v>
      </c>
      <c r="K28" s="162" t="s">
        <v>1303</v>
      </c>
      <c r="L28" s="162">
        <v>68</v>
      </c>
      <c r="M28" s="154"/>
      <c r="N28" s="154"/>
      <c r="O28" s="137" t="s">
        <v>1159</v>
      </c>
      <c r="P28" s="60" t="str">
        <f t="shared" si="0"/>
        <v>사유지답</v>
      </c>
      <c r="Q28" s="177"/>
      <c r="R28" s="152"/>
      <c r="S28" s="138"/>
      <c r="AI28" s="152"/>
      <c r="AJ28" s="68"/>
      <c r="AK28" s="136"/>
      <c r="AL28" s="136"/>
      <c r="AM28" s="136"/>
      <c r="AN28" s="121"/>
      <c r="AO28" s="152"/>
      <c r="AP28" s="76"/>
      <c r="AU28" s="152"/>
    </row>
    <row r="29" spans="1:243" s="151" customFormat="1" ht="19.5" customHeight="1">
      <c r="A29" s="167">
        <v>63</v>
      </c>
      <c r="B29" s="157" t="s">
        <v>1476</v>
      </c>
      <c r="C29" s="167" t="s">
        <v>1477</v>
      </c>
      <c r="D29" s="158" t="s">
        <v>1479</v>
      </c>
      <c r="E29" s="168" t="s">
        <v>1209</v>
      </c>
      <c r="F29" s="157" t="s">
        <v>265</v>
      </c>
      <c r="G29" s="169">
        <v>1180</v>
      </c>
      <c r="H29" s="170">
        <v>342.60386314000101</v>
      </c>
      <c r="I29" s="162" t="s">
        <v>1498</v>
      </c>
      <c r="J29" s="162" t="s">
        <v>1499</v>
      </c>
      <c r="K29" s="162" t="s">
        <v>1498</v>
      </c>
      <c r="L29" s="162" t="s">
        <v>1499</v>
      </c>
      <c r="M29" s="154"/>
      <c r="N29" s="154"/>
      <c r="O29" s="137" t="s">
        <v>1159</v>
      </c>
      <c r="P29" s="60" t="str">
        <f t="shared" si="0"/>
        <v>사유지답</v>
      </c>
      <c r="Q29" s="177"/>
      <c r="R29" s="152"/>
      <c r="S29" s="138"/>
      <c r="AI29" s="152"/>
      <c r="AJ29" s="68"/>
      <c r="AK29" s="136"/>
      <c r="AL29" s="136"/>
      <c r="AM29" s="136"/>
      <c r="AN29" s="121"/>
      <c r="AO29" s="152"/>
      <c r="AP29" s="76"/>
      <c r="AU29" s="152"/>
    </row>
    <row r="30" spans="1:243" s="151" customFormat="1" ht="19.5" customHeight="1">
      <c r="A30" s="167">
        <v>64</v>
      </c>
      <c r="B30" s="157" t="s">
        <v>1476</v>
      </c>
      <c r="C30" s="167" t="s">
        <v>1477</v>
      </c>
      <c r="D30" s="158" t="s">
        <v>1479</v>
      </c>
      <c r="E30" s="168" t="s">
        <v>1210</v>
      </c>
      <c r="F30" s="157" t="s">
        <v>265</v>
      </c>
      <c r="G30" s="169">
        <v>879</v>
      </c>
      <c r="H30" s="170">
        <v>557.75977032457899</v>
      </c>
      <c r="I30" s="162" t="s">
        <v>1496</v>
      </c>
      <c r="J30" s="162" t="s">
        <v>1495</v>
      </c>
      <c r="K30" s="155" t="s">
        <v>1497</v>
      </c>
      <c r="L30" s="162" t="s">
        <v>1495</v>
      </c>
      <c r="M30" s="154"/>
      <c r="N30" s="154"/>
      <c r="O30" s="137" t="s">
        <v>1159</v>
      </c>
      <c r="P30" s="60" t="str">
        <f t="shared" si="0"/>
        <v>사유지답</v>
      </c>
      <c r="Q30" s="177"/>
      <c r="R30" s="152"/>
      <c r="S30" s="138"/>
      <c r="AI30" s="152"/>
      <c r="AJ30" s="68"/>
      <c r="AK30" s="136"/>
      <c r="AL30" s="136"/>
      <c r="AM30" s="136"/>
      <c r="AN30" s="121"/>
      <c r="AO30" s="152"/>
      <c r="AP30" s="76"/>
      <c r="AU30" s="152"/>
    </row>
    <row r="31" spans="1:243" s="151" customFormat="1" ht="19.5" customHeight="1">
      <c r="A31" s="167">
        <v>65</v>
      </c>
      <c r="B31" s="157" t="s">
        <v>1476</v>
      </c>
      <c r="C31" s="167" t="s">
        <v>1477</v>
      </c>
      <c r="D31" s="158" t="s">
        <v>1479</v>
      </c>
      <c r="E31" s="168" t="s">
        <v>1211</v>
      </c>
      <c r="F31" s="157" t="s">
        <v>265</v>
      </c>
      <c r="G31" s="169">
        <v>562</v>
      </c>
      <c r="H31" s="170">
        <v>25.202881319893301</v>
      </c>
      <c r="I31" s="162" t="s">
        <v>1299</v>
      </c>
      <c r="J31" s="162">
        <v>98</v>
      </c>
      <c r="K31" s="162" t="s">
        <v>1299</v>
      </c>
      <c r="L31" s="162">
        <v>98</v>
      </c>
      <c r="M31" s="154"/>
      <c r="N31" s="153"/>
      <c r="O31" s="137" t="s">
        <v>1159</v>
      </c>
      <c r="P31" s="60" t="str">
        <f t="shared" si="0"/>
        <v>사유지답</v>
      </c>
      <c r="Q31" s="177"/>
      <c r="R31" s="152"/>
      <c r="S31" s="138"/>
      <c r="AI31" s="152"/>
      <c r="AJ31" s="68"/>
      <c r="AK31" s="136"/>
      <c r="AL31" s="136"/>
      <c r="AM31" s="136"/>
      <c r="AN31" s="121"/>
      <c r="AO31" s="152"/>
      <c r="AP31" s="76"/>
      <c r="AU31" s="152"/>
    </row>
    <row r="32" spans="1:243" s="151" customFormat="1" ht="19.5" customHeight="1">
      <c r="A32" s="167">
        <v>66</v>
      </c>
      <c r="B32" s="157" t="s">
        <v>1476</v>
      </c>
      <c r="C32" s="167" t="s">
        <v>1477</v>
      </c>
      <c r="D32" s="158" t="s">
        <v>1479</v>
      </c>
      <c r="E32" s="168" t="s">
        <v>1212</v>
      </c>
      <c r="F32" s="157" t="s">
        <v>261</v>
      </c>
      <c r="G32" s="169">
        <v>1544</v>
      </c>
      <c r="H32" s="170">
        <v>102.509673035275</v>
      </c>
      <c r="I32" s="162" t="s">
        <v>1500</v>
      </c>
      <c r="J32" s="162" t="s">
        <v>1501</v>
      </c>
      <c r="K32" s="162" t="s">
        <v>1500</v>
      </c>
      <c r="L32" s="162" t="s">
        <v>1501</v>
      </c>
      <c r="M32" s="154"/>
      <c r="N32" s="154"/>
      <c r="O32" s="137" t="s">
        <v>1159</v>
      </c>
      <c r="P32" s="60" t="str">
        <f t="shared" si="0"/>
        <v>사유지전</v>
      </c>
      <c r="Q32" s="177"/>
      <c r="R32" s="152"/>
      <c r="S32" s="138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6"/>
      <c r="AJ32" s="106"/>
      <c r="AK32" s="117"/>
      <c r="AL32" s="117"/>
      <c r="AM32" s="117"/>
      <c r="AN32" s="122"/>
      <c r="AO32" s="66"/>
      <c r="AP32" s="78"/>
      <c r="AQ32" s="63"/>
      <c r="AR32" s="63"/>
      <c r="AS32" s="63"/>
      <c r="AT32" s="63"/>
      <c r="AU32" s="66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</row>
    <row r="33" spans="1:47" s="151" customFormat="1" ht="19.5" customHeight="1">
      <c r="A33" s="167">
        <v>67</v>
      </c>
      <c r="B33" s="157" t="s">
        <v>1476</v>
      </c>
      <c r="C33" s="167" t="s">
        <v>1477</v>
      </c>
      <c r="D33" s="158" t="s">
        <v>1479</v>
      </c>
      <c r="E33" s="168" t="s">
        <v>1213</v>
      </c>
      <c r="F33" s="157" t="s">
        <v>265</v>
      </c>
      <c r="G33" s="169">
        <v>2238</v>
      </c>
      <c r="H33" s="170">
        <v>905.60308209840105</v>
      </c>
      <c r="I33" s="162" t="s">
        <v>1304</v>
      </c>
      <c r="J33" s="162" t="s">
        <v>1305</v>
      </c>
      <c r="K33" s="162" t="s">
        <v>1304</v>
      </c>
      <c r="L33" s="162" t="s">
        <v>1305</v>
      </c>
      <c r="M33" s="154"/>
      <c r="N33" s="154"/>
      <c r="O33" s="137" t="s">
        <v>1159</v>
      </c>
      <c r="P33" s="60" t="str">
        <f t="shared" si="0"/>
        <v>사유지답</v>
      </c>
      <c r="Q33" s="177"/>
      <c r="R33" s="152"/>
      <c r="S33" s="138"/>
      <c r="AI33" s="152"/>
      <c r="AJ33" s="68"/>
      <c r="AK33" s="136"/>
      <c r="AL33" s="136"/>
      <c r="AM33" s="136"/>
      <c r="AN33" s="121"/>
      <c r="AO33" s="152"/>
      <c r="AP33" s="76"/>
      <c r="AU33" s="152"/>
    </row>
    <row r="34" spans="1:47" s="151" customFormat="1" ht="19.5" customHeight="1">
      <c r="A34" s="167">
        <v>68</v>
      </c>
      <c r="B34" s="157" t="s">
        <v>1476</v>
      </c>
      <c r="C34" s="167" t="s">
        <v>1477</v>
      </c>
      <c r="D34" s="158" t="s">
        <v>1479</v>
      </c>
      <c r="E34" s="168" t="s">
        <v>1214</v>
      </c>
      <c r="F34" s="157" t="s">
        <v>265</v>
      </c>
      <c r="G34" s="169">
        <v>1686</v>
      </c>
      <c r="H34" s="170">
        <v>314.840434169952</v>
      </c>
      <c r="I34" s="162" t="s">
        <v>1304</v>
      </c>
      <c r="J34" s="162" t="s">
        <v>1305</v>
      </c>
      <c r="K34" s="162" t="s">
        <v>1304</v>
      </c>
      <c r="L34" s="162" t="s">
        <v>1305</v>
      </c>
      <c r="M34" s="154"/>
      <c r="N34" s="154"/>
      <c r="O34" s="137" t="s">
        <v>1159</v>
      </c>
      <c r="P34" s="60" t="str">
        <f t="shared" si="0"/>
        <v>사유지답</v>
      </c>
      <c r="Q34" s="177"/>
      <c r="R34" s="152"/>
      <c r="S34" s="138"/>
      <c r="AI34" s="152"/>
      <c r="AJ34" s="68"/>
      <c r="AK34" s="136"/>
      <c r="AL34" s="136"/>
      <c r="AM34" s="136"/>
      <c r="AN34" s="121"/>
      <c r="AO34" s="152"/>
      <c r="AP34" s="76"/>
      <c r="AU34" s="152"/>
    </row>
    <row r="35" spans="1:47" s="151" customFormat="1" ht="19.5" customHeight="1">
      <c r="A35" s="167">
        <v>69</v>
      </c>
      <c r="B35" s="157" t="s">
        <v>1476</v>
      </c>
      <c r="C35" s="167" t="s">
        <v>1477</v>
      </c>
      <c r="D35" s="158" t="s">
        <v>1479</v>
      </c>
      <c r="E35" s="168" t="s">
        <v>1215</v>
      </c>
      <c r="F35" s="157" t="s">
        <v>265</v>
      </c>
      <c r="G35" s="169">
        <v>50</v>
      </c>
      <c r="H35" s="170">
        <v>36.653204569837399</v>
      </c>
      <c r="I35" s="162" t="s">
        <v>1306</v>
      </c>
      <c r="J35" s="162" t="s">
        <v>1307</v>
      </c>
      <c r="K35" s="162" t="s">
        <v>1306</v>
      </c>
      <c r="L35" s="162" t="s">
        <v>1307</v>
      </c>
      <c r="M35" s="153"/>
      <c r="N35" s="153"/>
      <c r="O35" s="137" t="s">
        <v>1159</v>
      </c>
      <c r="P35" s="60" t="str">
        <f t="shared" si="0"/>
        <v>사유지답</v>
      </c>
      <c r="Q35" s="177"/>
      <c r="R35" s="152"/>
      <c r="S35" s="138"/>
      <c r="AI35" s="152"/>
      <c r="AJ35" s="68"/>
      <c r="AK35" s="136"/>
      <c r="AL35" s="136"/>
      <c r="AM35" s="136"/>
      <c r="AN35" s="121"/>
      <c r="AO35" s="152"/>
      <c r="AP35" s="76"/>
      <c r="AU35" s="152"/>
    </row>
    <row r="36" spans="1:47" s="151" customFormat="1" ht="19.5" customHeight="1">
      <c r="A36" s="167">
        <v>70</v>
      </c>
      <c r="B36" s="157" t="s">
        <v>1476</v>
      </c>
      <c r="C36" s="167" t="s">
        <v>1477</v>
      </c>
      <c r="D36" s="158" t="s">
        <v>1479</v>
      </c>
      <c r="E36" s="168" t="s">
        <v>1216</v>
      </c>
      <c r="F36" s="157" t="s">
        <v>265</v>
      </c>
      <c r="G36" s="169">
        <v>36</v>
      </c>
      <c r="H36" s="170">
        <v>31.410825910022599</v>
      </c>
      <c r="I36" s="162" t="s">
        <v>1306</v>
      </c>
      <c r="J36" s="162" t="s">
        <v>1307</v>
      </c>
      <c r="K36" s="162" t="s">
        <v>1306</v>
      </c>
      <c r="L36" s="162" t="s">
        <v>1307</v>
      </c>
      <c r="M36" s="154"/>
      <c r="N36" s="154"/>
      <c r="O36" s="137" t="s">
        <v>1159</v>
      </c>
      <c r="P36" s="60" t="str">
        <f t="shared" si="0"/>
        <v>사유지답</v>
      </c>
      <c r="Q36" s="177"/>
      <c r="R36" s="152"/>
      <c r="S36" s="138"/>
      <c r="AI36" s="152"/>
      <c r="AJ36" s="68"/>
      <c r="AK36" s="136"/>
      <c r="AL36" s="136"/>
      <c r="AM36" s="136"/>
      <c r="AN36" s="121"/>
      <c r="AO36" s="152"/>
      <c r="AP36" s="76"/>
      <c r="AU36" s="152"/>
    </row>
    <row r="37" spans="1:47" s="151" customFormat="1" ht="19.5" customHeight="1">
      <c r="A37" s="167">
        <v>71</v>
      </c>
      <c r="B37" s="157" t="s">
        <v>1476</v>
      </c>
      <c r="C37" s="167" t="s">
        <v>1477</v>
      </c>
      <c r="D37" s="158" t="s">
        <v>1479</v>
      </c>
      <c r="E37" s="168" t="s">
        <v>1217</v>
      </c>
      <c r="F37" s="157" t="s">
        <v>265</v>
      </c>
      <c r="G37" s="169">
        <v>1957</v>
      </c>
      <c r="H37" s="170">
        <v>554.80226521053498</v>
      </c>
      <c r="I37" s="162" t="s">
        <v>1308</v>
      </c>
      <c r="J37" s="162">
        <v>642</v>
      </c>
      <c r="K37" s="162" t="s">
        <v>1308</v>
      </c>
      <c r="L37" s="162">
        <v>642</v>
      </c>
      <c r="M37" s="154"/>
      <c r="N37" s="154"/>
      <c r="O37" s="137" t="s">
        <v>1159</v>
      </c>
      <c r="P37" s="60" t="str">
        <f t="shared" si="0"/>
        <v>사유지답</v>
      </c>
      <c r="Q37" s="177"/>
      <c r="R37" s="152"/>
      <c r="S37" s="138"/>
      <c r="AI37" s="152"/>
      <c r="AJ37" s="68"/>
      <c r="AK37" s="136"/>
      <c r="AL37" s="136"/>
      <c r="AM37" s="136"/>
      <c r="AN37" s="121"/>
      <c r="AO37" s="152"/>
      <c r="AP37" s="76"/>
      <c r="AU37" s="152"/>
    </row>
    <row r="38" spans="1:47" s="151" customFormat="1" ht="19.5" customHeight="1">
      <c r="A38" s="167">
        <v>72</v>
      </c>
      <c r="B38" s="157" t="s">
        <v>1476</v>
      </c>
      <c r="C38" s="167" t="s">
        <v>1477</v>
      </c>
      <c r="D38" s="158" t="s">
        <v>1479</v>
      </c>
      <c r="E38" s="168" t="s">
        <v>1218</v>
      </c>
      <c r="F38" s="157" t="s">
        <v>265</v>
      </c>
      <c r="G38" s="169">
        <v>686</v>
      </c>
      <c r="H38" s="170">
        <v>381.86288046572099</v>
      </c>
      <c r="I38" s="162" t="s">
        <v>1309</v>
      </c>
      <c r="J38" s="162">
        <v>642</v>
      </c>
      <c r="K38" s="162" t="s">
        <v>1309</v>
      </c>
      <c r="L38" s="162">
        <v>642</v>
      </c>
      <c r="M38" s="154"/>
      <c r="N38" s="154"/>
      <c r="O38" s="137" t="s">
        <v>1159</v>
      </c>
      <c r="P38" s="60" t="str">
        <f t="shared" si="0"/>
        <v>사유지답</v>
      </c>
      <c r="Q38" s="177"/>
      <c r="R38" s="152"/>
      <c r="S38" s="138"/>
      <c r="AI38" s="152"/>
      <c r="AJ38" s="68"/>
      <c r="AK38" s="136"/>
      <c r="AL38" s="136"/>
      <c r="AM38" s="136"/>
      <c r="AN38" s="121"/>
      <c r="AO38" s="152"/>
      <c r="AP38" s="76"/>
      <c r="AU38" s="152"/>
    </row>
    <row r="39" spans="1:47" s="151" customFormat="1" ht="19.5" customHeight="1">
      <c r="A39" s="167">
        <v>73</v>
      </c>
      <c r="B39" s="157" t="s">
        <v>1476</v>
      </c>
      <c r="C39" s="167" t="s">
        <v>1477</v>
      </c>
      <c r="D39" s="158" t="s">
        <v>1479</v>
      </c>
      <c r="E39" s="168" t="s">
        <v>1219</v>
      </c>
      <c r="F39" s="157" t="s">
        <v>265</v>
      </c>
      <c r="G39" s="169">
        <v>1889</v>
      </c>
      <c r="H39" s="170">
        <v>369.65095327515002</v>
      </c>
      <c r="I39" s="162" t="s">
        <v>1310</v>
      </c>
      <c r="J39" s="162" t="s">
        <v>1311</v>
      </c>
      <c r="K39" s="162" t="s">
        <v>1310</v>
      </c>
      <c r="L39" s="162" t="s">
        <v>1311</v>
      </c>
      <c r="M39" s="154"/>
      <c r="N39" s="154"/>
      <c r="O39" s="137" t="s">
        <v>1159</v>
      </c>
      <c r="P39" s="60" t="str">
        <f t="shared" si="0"/>
        <v>사유지답</v>
      </c>
      <c r="Q39" s="177"/>
      <c r="R39" s="152"/>
      <c r="S39" s="138"/>
      <c r="AI39" s="152"/>
      <c r="AJ39" s="68"/>
      <c r="AK39" s="136"/>
      <c r="AL39" s="136"/>
      <c r="AM39" s="136"/>
      <c r="AN39" s="121"/>
      <c r="AO39" s="152"/>
      <c r="AP39" s="76"/>
      <c r="AU39" s="152"/>
    </row>
    <row r="40" spans="1:47" s="151" customFormat="1" ht="19.5" customHeight="1">
      <c r="A40" s="167">
        <v>74</v>
      </c>
      <c r="B40" s="157" t="s">
        <v>1476</v>
      </c>
      <c r="C40" s="167" t="s">
        <v>1477</v>
      </c>
      <c r="D40" s="158" t="s">
        <v>1479</v>
      </c>
      <c r="E40" s="168" t="s">
        <v>1220</v>
      </c>
      <c r="F40" s="157" t="s">
        <v>265</v>
      </c>
      <c r="G40" s="169">
        <v>4082</v>
      </c>
      <c r="H40" s="170">
        <v>945.42716552365403</v>
      </c>
      <c r="I40" s="162" t="s">
        <v>1312</v>
      </c>
      <c r="J40" s="162" t="s">
        <v>1295</v>
      </c>
      <c r="K40" s="162" t="s">
        <v>1312</v>
      </c>
      <c r="L40" s="162" t="s">
        <v>1295</v>
      </c>
      <c r="M40" s="154"/>
      <c r="N40" s="154"/>
      <c r="O40" s="137" t="s">
        <v>1159</v>
      </c>
      <c r="P40" s="60" t="str">
        <f t="shared" si="0"/>
        <v>사유지답</v>
      </c>
      <c r="Q40" s="177"/>
      <c r="R40" s="152"/>
      <c r="S40" s="138"/>
      <c r="AI40" s="152"/>
      <c r="AJ40" s="68"/>
      <c r="AK40" s="136"/>
      <c r="AL40" s="136"/>
      <c r="AM40" s="136"/>
      <c r="AN40" s="121"/>
      <c r="AO40" s="152"/>
      <c r="AP40" s="76"/>
      <c r="AU40" s="152"/>
    </row>
    <row r="41" spans="1:47" s="151" customFormat="1" ht="19.5" customHeight="1">
      <c r="A41" s="167">
        <v>75</v>
      </c>
      <c r="B41" s="157" t="s">
        <v>1476</v>
      </c>
      <c r="C41" s="167" t="s">
        <v>1477</v>
      </c>
      <c r="D41" s="158" t="s">
        <v>1479</v>
      </c>
      <c r="E41" s="168" t="s">
        <v>1221</v>
      </c>
      <c r="F41" s="157" t="s">
        <v>265</v>
      </c>
      <c r="G41" s="169">
        <v>684</v>
      </c>
      <c r="H41" s="170">
        <v>64.097483879462899</v>
      </c>
      <c r="I41" s="162" t="s">
        <v>1502</v>
      </c>
      <c r="J41" s="162" t="s">
        <v>1503</v>
      </c>
      <c r="K41" s="162" t="s">
        <v>1502</v>
      </c>
      <c r="L41" s="162" t="s">
        <v>1503</v>
      </c>
      <c r="M41" s="154"/>
      <c r="N41" s="154"/>
      <c r="O41" s="137" t="s">
        <v>1159</v>
      </c>
      <c r="P41" s="60" t="str">
        <f t="shared" si="0"/>
        <v>사유지답</v>
      </c>
      <c r="Q41" s="177"/>
      <c r="R41" s="152"/>
      <c r="S41" s="138"/>
      <c r="AI41" s="152"/>
      <c r="AJ41" s="68"/>
      <c r="AK41" s="136"/>
      <c r="AL41" s="136"/>
      <c r="AM41" s="136"/>
      <c r="AN41" s="121"/>
      <c r="AO41" s="152"/>
      <c r="AP41" s="76"/>
      <c r="AU41" s="152"/>
    </row>
    <row r="42" spans="1:47" s="151" customFormat="1" ht="19.5" customHeight="1">
      <c r="A42" s="167">
        <v>76</v>
      </c>
      <c r="B42" s="157" t="s">
        <v>1476</v>
      </c>
      <c r="C42" s="167" t="s">
        <v>1477</v>
      </c>
      <c r="D42" s="158" t="s">
        <v>1479</v>
      </c>
      <c r="E42" s="168" t="s">
        <v>1222</v>
      </c>
      <c r="F42" s="157" t="s">
        <v>265</v>
      </c>
      <c r="G42" s="169">
        <v>2645</v>
      </c>
      <c r="H42" s="170">
        <v>103.857244795177</v>
      </c>
      <c r="I42" s="162" t="s">
        <v>1313</v>
      </c>
      <c r="J42" s="162">
        <v>68</v>
      </c>
      <c r="K42" s="162" t="s">
        <v>1313</v>
      </c>
      <c r="L42" s="162">
        <v>68</v>
      </c>
      <c r="M42" s="154"/>
      <c r="N42" s="154"/>
      <c r="O42" s="137" t="s">
        <v>1159</v>
      </c>
      <c r="P42" s="60" t="str">
        <f t="shared" si="0"/>
        <v>사유지답</v>
      </c>
      <c r="Q42" s="177"/>
      <c r="R42" s="152"/>
      <c r="S42" s="138"/>
      <c r="AI42" s="152"/>
      <c r="AJ42" s="68"/>
      <c r="AK42" s="136"/>
      <c r="AL42" s="136"/>
      <c r="AM42" s="136"/>
      <c r="AN42" s="121"/>
      <c r="AO42" s="152"/>
      <c r="AP42" s="76"/>
      <c r="AU42" s="152"/>
    </row>
    <row r="43" spans="1:47" s="151" customFormat="1" ht="19.5" customHeight="1">
      <c r="A43" s="167">
        <v>77</v>
      </c>
      <c r="B43" s="157" t="s">
        <v>1476</v>
      </c>
      <c r="C43" s="167" t="s">
        <v>1477</v>
      </c>
      <c r="D43" s="158" t="s">
        <v>1479</v>
      </c>
      <c r="E43" s="168" t="s">
        <v>1223</v>
      </c>
      <c r="F43" s="157" t="s">
        <v>265</v>
      </c>
      <c r="G43" s="169">
        <v>1592</v>
      </c>
      <c r="H43" s="170">
        <v>55.449372630041303</v>
      </c>
      <c r="I43" s="162" t="s">
        <v>1314</v>
      </c>
      <c r="J43" s="162" t="s">
        <v>1315</v>
      </c>
      <c r="K43" s="162" t="s">
        <v>1314</v>
      </c>
      <c r="L43" s="162" t="s">
        <v>1315</v>
      </c>
      <c r="M43" s="154"/>
      <c r="N43" s="154"/>
      <c r="O43" s="137" t="s">
        <v>1159</v>
      </c>
      <c r="P43" s="60" t="str">
        <f t="shared" si="0"/>
        <v>사유지답</v>
      </c>
      <c r="Q43" s="177"/>
      <c r="R43" s="152"/>
      <c r="S43" s="138"/>
      <c r="AI43" s="152"/>
      <c r="AJ43" s="68"/>
      <c r="AK43" s="136"/>
      <c r="AL43" s="136"/>
      <c r="AM43" s="136"/>
      <c r="AN43" s="121"/>
      <c r="AO43" s="152"/>
      <c r="AP43" s="76"/>
      <c r="AU43" s="152"/>
    </row>
    <row r="44" spans="1:47" s="151" customFormat="1" ht="19.5" customHeight="1">
      <c r="A44" s="167">
        <v>80</v>
      </c>
      <c r="B44" s="157" t="s">
        <v>1476</v>
      </c>
      <c r="C44" s="167" t="s">
        <v>1477</v>
      </c>
      <c r="D44" s="158" t="s">
        <v>1479</v>
      </c>
      <c r="E44" s="168" t="s">
        <v>1224</v>
      </c>
      <c r="F44" s="157" t="s">
        <v>265</v>
      </c>
      <c r="G44" s="169">
        <v>23</v>
      </c>
      <c r="H44" s="170">
        <v>23</v>
      </c>
      <c r="I44" s="162" t="s">
        <v>1316</v>
      </c>
      <c r="J44" s="162">
        <v>43</v>
      </c>
      <c r="K44" s="156"/>
      <c r="L44" s="154"/>
      <c r="M44" s="154" t="s">
        <v>1481</v>
      </c>
      <c r="N44" s="154"/>
      <c r="O44" s="137" t="s">
        <v>1159</v>
      </c>
      <c r="P44" s="60" t="str">
        <f t="shared" si="0"/>
        <v>사유지답</v>
      </c>
      <c r="Q44" s="177"/>
      <c r="R44" s="152"/>
      <c r="S44" s="138"/>
      <c r="AI44" s="152"/>
      <c r="AJ44" s="68"/>
      <c r="AK44" s="136"/>
      <c r="AL44" s="136"/>
      <c r="AM44" s="136"/>
      <c r="AN44" s="121"/>
      <c r="AO44" s="152"/>
      <c r="AP44" s="76"/>
      <c r="AU44" s="152"/>
    </row>
    <row r="45" spans="1:47" s="151" customFormat="1" ht="19.5" customHeight="1">
      <c r="A45" s="167">
        <v>81</v>
      </c>
      <c r="B45" s="157" t="s">
        <v>1476</v>
      </c>
      <c r="C45" s="167" t="s">
        <v>1477</v>
      </c>
      <c r="D45" s="158" t="s">
        <v>1479</v>
      </c>
      <c r="E45" s="168" t="s">
        <v>1225</v>
      </c>
      <c r="F45" s="157" t="s">
        <v>265</v>
      </c>
      <c r="G45" s="169">
        <v>1726</v>
      </c>
      <c r="H45" s="170">
        <v>34.444673344721302</v>
      </c>
      <c r="I45" s="162" t="s">
        <v>1317</v>
      </c>
      <c r="J45" s="162" t="s">
        <v>1318</v>
      </c>
      <c r="K45" s="162" t="s">
        <v>1317</v>
      </c>
      <c r="L45" s="162" t="s">
        <v>1318</v>
      </c>
      <c r="M45" s="154"/>
      <c r="N45" s="154"/>
      <c r="O45" s="137" t="s">
        <v>1159</v>
      </c>
      <c r="P45" s="60" t="str">
        <f t="shared" si="0"/>
        <v>사유지답</v>
      </c>
      <c r="Q45" s="177"/>
      <c r="R45" s="152"/>
      <c r="S45" s="138"/>
      <c r="AI45" s="152"/>
      <c r="AJ45" s="68"/>
      <c r="AK45" s="136"/>
      <c r="AL45" s="136"/>
      <c r="AM45" s="136"/>
      <c r="AN45" s="121"/>
      <c r="AO45" s="152"/>
      <c r="AP45" s="76"/>
      <c r="AU45" s="152"/>
    </row>
    <row r="46" spans="1:47" s="151" customFormat="1" ht="19.5" customHeight="1">
      <c r="A46" s="167">
        <v>82</v>
      </c>
      <c r="B46" s="157" t="s">
        <v>1476</v>
      </c>
      <c r="C46" s="167" t="s">
        <v>1477</v>
      </c>
      <c r="D46" s="158" t="s">
        <v>1479</v>
      </c>
      <c r="E46" s="168" t="s">
        <v>1226</v>
      </c>
      <c r="F46" s="157" t="s">
        <v>265</v>
      </c>
      <c r="G46" s="169">
        <v>1335</v>
      </c>
      <c r="H46" s="170">
        <v>46.668550950026699</v>
      </c>
      <c r="I46" s="162" t="s">
        <v>1319</v>
      </c>
      <c r="J46" s="162">
        <v>68</v>
      </c>
      <c r="K46" s="162" t="s">
        <v>1319</v>
      </c>
      <c r="L46" s="162">
        <v>68</v>
      </c>
      <c r="M46" s="154"/>
      <c r="N46" s="154"/>
      <c r="O46" s="137" t="s">
        <v>1159</v>
      </c>
      <c r="P46" s="60" t="str">
        <f t="shared" si="0"/>
        <v>사유지답</v>
      </c>
      <c r="Q46" s="177"/>
      <c r="R46" s="152"/>
      <c r="S46" s="138"/>
      <c r="AI46" s="152"/>
      <c r="AJ46" s="68"/>
      <c r="AK46" s="136"/>
      <c r="AL46" s="136"/>
      <c r="AM46" s="136"/>
      <c r="AN46" s="121"/>
      <c r="AO46" s="152"/>
      <c r="AP46" s="76"/>
      <c r="AU46" s="152"/>
    </row>
    <row r="47" spans="1:47" s="151" customFormat="1" ht="19.5" customHeight="1">
      <c r="A47" s="167">
        <v>83</v>
      </c>
      <c r="B47" s="157" t="s">
        <v>1476</v>
      </c>
      <c r="C47" s="167" t="s">
        <v>1477</v>
      </c>
      <c r="D47" s="158" t="s">
        <v>1479</v>
      </c>
      <c r="E47" s="168" t="s">
        <v>1227</v>
      </c>
      <c r="F47" s="157" t="s">
        <v>265</v>
      </c>
      <c r="G47" s="169">
        <v>1639</v>
      </c>
      <c r="H47" s="170">
        <v>120.42254243024701</v>
      </c>
      <c r="I47" s="162" t="s">
        <v>1320</v>
      </c>
      <c r="J47" s="162">
        <v>43</v>
      </c>
      <c r="K47" s="162" t="s">
        <v>1320</v>
      </c>
      <c r="L47" s="162">
        <v>43</v>
      </c>
      <c r="M47" s="154"/>
      <c r="N47" s="154"/>
      <c r="O47" s="137" t="s">
        <v>1159</v>
      </c>
      <c r="P47" s="60" t="str">
        <f t="shared" si="0"/>
        <v>사유지답</v>
      </c>
      <c r="Q47" s="177"/>
      <c r="R47" s="152"/>
      <c r="S47" s="138"/>
      <c r="AI47" s="152"/>
      <c r="AJ47" s="68"/>
      <c r="AK47" s="136"/>
      <c r="AL47" s="136"/>
      <c r="AM47" s="136"/>
      <c r="AN47" s="121"/>
      <c r="AO47" s="152"/>
      <c r="AP47" s="76"/>
      <c r="AU47" s="152"/>
    </row>
    <row r="48" spans="1:47" s="151" customFormat="1" ht="19.5" customHeight="1">
      <c r="A48" s="167">
        <v>84</v>
      </c>
      <c r="B48" s="157" t="s">
        <v>1476</v>
      </c>
      <c r="C48" s="167" t="s">
        <v>1477</v>
      </c>
      <c r="D48" s="158" t="s">
        <v>1479</v>
      </c>
      <c r="E48" s="168" t="s">
        <v>802</v>
      </c>
      <c r="F48" s="157" t="s">
        <v>265</v>
      </c>
      <c r="G48" s="169">
        <v>3743</v>
      </c>
      <c r="H48" s="170">
        <v>237.80940147097999</v>
      </c>
      <c r="I48" s="162" t="s">
        <v>1321</v>
      </c>
      <c r="J48" s="162" t="s">
        <v>1322</v>
      </c>
      <c r="K48" s="162" t="s">
        <v>1321</v>
      </c>
      <c r="L48" s="162" t="s">
        <v>1322</v>
      </c>
      <c r="M48" s="154"/>
      <c r="N48" s="154"/>
      <c r="O48" s="137" t="s">
        <v>1159</v>
      </c>
      <c r="P48" s="60" t="str">
        <f t="shared" si="0"/>
        <v>사유지답</v>
      </c>
      <c r="Q48" s="177"/>
      <c r="R48" s="152"/>
      <c r="S48" s="138"/>
      <c r="AI48" s="152"/>
      <c r="AJ48" s="68"/>
      <c r="AK48" s="136"/>
      <c r="AL48" s="136"/>
      <c r="AM48" s="136"/>
      <c r="AN48" s="121"/>
      <c r="AO48" s="152"/>
      <c r="AP48" s="76"/>
      <c r="AU48" s="152"/>
    </row>
    <row r="49" spans="1:47" s="151" customFormat="1" ht="19.5" customHeight="1">
      <c r="A49" s="167">
        <v>85</v>
      </c>
      <c r="B49" s="157" t="s">
        <v>1476</v>
      </c>
      <c r="C49" s="167" t="s">
        <v>1477</v>
      </c>
      <c r="D49" s="158" t="s">
        <v>1479</v>
      </c>
      <c r="E49" s="168" t="s">
        <v>801</v>
      </c>
      <c r="F49" s="157" t="s">
        <v>265</v>
      </c>
      <c r="G49" s="169">
        <v>3250</v>
      </c>
      <c r="H49" s="170">
        <v>707.21277213999713</v>
      </c>
      <c r="I49" s="162" t="s">
        <v>1323</v>
      </c>
      <c r="J49" s="162">
        <v>381</v>
      </c>
      <c r="K49" s="162" t="s">
        <v>1323</v>
      </c>
      <c r="L49" s="162">
        <v>381</v>
      </c>
      <c r="M49" s="154"/>
      <c r="N49" s="154"/>
      <c r="O49" s="137" t="s">
        <v>1159</v>
      </c>
      <c r="P49" s="60" t="str">
        <f t="shared" si="0"/>
        <v>사유지답</v>
      </c>
      <c r="Q49" s="177"/>
      <c r="R49" s="152"/>
      <c r="S49" s="138"/>
      <c r="AI49" s="152"/>
      <c r="AJ49" s="68"/>
      <c r="AK49" s="136"/>
      <c r="AL49" s="136"/>
      <c r="AM49" s="136"/>
      <c r="AN49" s="121"/>
      <c r="AO49" s="152"/>
      <c r="AP49" s="76"/>
      <c r="AU49" s="152"/>
    </row>
    <row r="50" spans="1:47" s="151" customFormat="1" ht="19.5" customHeight="1">
      <c r="A50" s="167">
        <v>86</v>
      </c>
      <c r="B50" s="157" t="s">
        <v>1476</v>
      </c>
      <c r="C50" s="167" t="s">
        <v>1477</v>
      </c>
      <c r="D50" s="158" t="s">
        <v>1479</v>
      </c>
      <c r="E50" s="168" t="s">
        <v>1228</v>
      </c>
      <c r="F50" s="157" t="s">
        <v>261</v>
      </c>
      <c r="G50" s="169">
        <v>311</v>
      </c>
      <c r="H50" s="170">
        <v>6.0357277300782597</v>
      </c>
      <c r="I50" s="162" t="s">
        <v>1504</v>
      </c>
      <c r="J50" s="162" t="s">
        <v>1505</v>
      </c>
      <c r="K50" s="162" t="s">
        <v>1504</v>
      </c>
      <c r="L50" s="162" t="s">
        <v>1505</v>
      </c>
      <c r="M50" s="154"/>
      <c r="N50" s="154"/>
      <c r="O50" s="137" t="s">
        <v>1159</v>
      </c>
      <c r="P50" s="60" t="str">
        <f t="shared" si="0"/>
        <v>사유지전</v>
      </c>
      <c r="Q50" s="177"/>
      <c r="R50" s="152"/>
      <c r="S50" s="138"/>
      <c r="AI50" s="152"/>
      <c r="AJ50" s="68"/>
      <c r="AK50" s="136"/>
      <c r="AL50" s="136"/>
      <c r="AM50" s="136"/>
      <c r="AN50" s="121"/>
      <c r="AO50" s="152"/>
      <c r="AP50" s="76"/>
      <c r="AU50" s="152"/>
    </row>
    <row r="51" spans="1:47" s="151" customFormat="1" ht="19.5" customHeight="1">
      <c r="A51" s="167">
        <v>87</v>
      </c>
      <c r="B51" s="157" t="s">
        <v>1476</v>
      </c>
      <c r="C51" s="167" t="s">
        <v>1477</v>
      </c>
      <c r="D51" s="158" t="s">
        <v>1479</v>
      </c>
      <c r="E51" s="168" t="s">
        <v>1229</v>
      </c>
      <c r="F51" s="157" t="s">
        <v>261</v>
      </c>
      <c r="G51" s="169">
        <v>456</v>
      </c>
      <c r="H51" s="170">
        <v>21.298660699889901</v>
      </c>
      <c r="I51" s="174" t="s">
        <v>1324</v>
      </c>
      <c r="J51" s="174" t="s">
        <v>1325</v>
      </c>
      <c r="K51" s="175" t="s">
        <v>1506</v>
      </c>
      <c r="L51" s="174" t="s">
        <v>1325</v>
      </c>
      <c r="M51" s="97" t="s">
        <v>1507</v>
      </c>
      <c r="N51" s="97"/>
      <c r="O51" s="137" t="s">
        <v>1159</v>
      </c>
      <c r="P51" s="60" t="str">
        <f t="shared" si="0"/>
        <v>사유지전</v>
      </c>
      <c r="Q51" s="177"/>
      <c r="R51" s="152"/>
      <c r="S51" s="138"/>
      <c r="AI51" s="152"/>
      <c r="AJ51" s="68"/>
      <c r="AK51" s="136"/>
      <c r="AL51" s="136"/>
      <c r="AM51" s="136"/>
      <c r="AN51" s="121"/>
      <c r="AO51" s="152"/>
      <c r="AP51" s="76"/>
      <c r="AU51" s="152"/>
    </row>
    <row r="52" spans="1:47" s="151" customFormat="1" ht="19.5" customHeight="1">
      <c r="A52" s="167">
        <v>88</v>
      </c>
      <c r="B52" s="157" t="s">
        <v>1476</v>
      </c>
      <c r="C52" s="167" t="s">
        <v>1477</v>
      </c>
      <c r="D52" s="158" t="s">
        <v>1479</v>
      </c>
      <c r="E52" s="168" t="s">
        <v>1230</v>
      </c>
      <c r="F52" s="157" t="s">
        <v>261</v>
      </c>
      <c r="G52" s="169">
        <v>962</v>
      </c>
      <c r="H52" s="170">
        <v>364.84202675008601</v>
      </c>
      <c r="I52" s="162" t="s">
        <v>1326</v>
      </c>
      <c r="J52" s="162">
        <v>43</v>
      </c>
      <c r="K52" s="162" t="s">
        <v>1326</v>
      </c>
      <c r="L52" s="162">
        <v>43</v>
      </c>
      <c r="M52" s="154"/>
      <c r="N52" s="154"/>
      <c r="O52" s="137" t="s">
        <v>1159</v>
      </c>
      <c r="P52" s="60" t="str">
        <f t="shared" si="0"/>
        <v>사유지전</v>
      </c>
      <c r="Q52" s="177"/>
      <c r="R52" s="152"/>
      <c r="S52" s="138"/>
      <c r="AI52" s="152"/>
      <c r="AJ52" s="68"/>
      <c r="AK52" s="136"/>
      <c r="AL52" s="136"/>
      <c r="AM52" s="136"/>
      <c r="AN52" s="121"/>
      <c r="AO52" s="152"/>
      <c r="AP52" s="76"/>
      <c r="AU52" s="152"/>
    </row>
    <row r="53" spans="1:47" s="151" customFormat="1" ht="19.5" customHeight="1">
      <c r="A53" s="167">
        <v>89</v>
      </c>
      <c r="B53" s="157" t="s">
        <v>1476</v>
      </c>
      <c r="C53" s="167" t="s">
        <v>1477</v>
      </c>
      <c r="D53" s="158" t="s">
        <v>1479</v>
      </c>
      <c r="E53" s="168" t="s">
        <v>1231</v>
      </c>
      <c r="F53" s="157" t="s">
        <v>265</v>
      </c>
      <c r="G53" s="169">
        <v>1157</v>
      </c>
      <c r="H53" s="170">
        <v>166.31380765005599</v>
      </c>
      <c r="I53" s="162" t="s">
        <v>1508</v>
      </c>
      <c r="J53" s="162" t="s">
        <v>1509</v>
      </c>
      <c r="K53" s="162" t="s">
        <v>1508</v>
      </c>
      <c r="L53" s="162" t="s">
        <v>1509</v>
      </c>
      <c r="M53" s="154"/>
      <c r="N53" s="154"/>
      <c r="O53" s="137" t="s">
        <v>1159</v>
      </c>
      <c r="P53" s="60" t="str">
        <f t="shared" si="0"/>
        <v>사유지답</v>
      </c>
      <c r="Q53" s="177"/>
      <c r="R53" s="152"/>
      <c r="S53" s="138"/>
      <c r="AI53" s="152"/>
      <c r="AJ53" s="68"/>
      <c r="AK53" s="136"/>
      <c r="AL53" s="136"/>
      <c r="AM53" s="136"/>
      <c r="AN53" s="121"/>
      <c r="AO53" s="152"/>
      <c r="AP53" s="76"/>
      <c r="AU53" s="152"/>
    </row>
    <row r="54" spans="1:47" s="151" customFormat="1" ht="19.5" customHeight="1">
      <c r="A54" s="167">
        <v>90</v>
      </c>
      <c r="B54" s="157" t="s">
        <v>1476</v>
      </c>
      <c r="C54" s="167" t="s">
        <v>1477</v>
      </c>
      <c r="D54" s="158" t="s">
        <v>1479</v>
      </c>
      <c r="E54" s="168" t="s">
        <v>1232</v>
      </c>
      <c r="F54" s="157" t="s">
        <v>265</v>
      </c>
      <c r="G54" s="169">
        <v>1507</v>
      </c>
      <c r="H54" s="170">
        <v>570.69311630570098</v>
      </c>
      <c r="I54" s="162" t="s">
        <v>1327</v>
      </c>
      <c r="J54" s="162">
        <v>381</v>
      </c>
      <c r="K54" s="162" t="s">
        <v>1327</v>
      </c>
      <c r="L54" s="162">
        <v>381</v>
      </c>
      <c r="M54" s="154"/>
      <c r="N54" s="154"/>
      <c r="O54" s="137" t="s">
        <v>1159</v>
      </c>
      <c r="P54" s="60" t="str">
        <f t="shared" si="0"/>
        <v>사유지답</v>
      </c>
      <c r="Q54" s="177"/>
      <c r="R54" s="152"/>
      <c r="S54" s="138"/>
      <c r="AI54" s="152"/>
      <c r="AJ54" s="68"/>
      <c r="AK54" s="136"/>
      <c r="AL54" s="136"/>
      <c r="AM54" s="136"/>
      <c r="AN54" s="121"/>
      <c r="AO54" s="152"/>
      <c r="AP54" s="76"/>
      <c r="AU54" s="152"/>
    </row>
    <row r="55" spans="1:47" s="151" customFormat="1" ht="19.5" customHeight="1">
      <c r="A55" s="167">
        <v>92</v>
      </c>
      <c r="B55" s="157" t="s">
        <v>1476</v>
      </c>
      <c r="C55" s="167" t="s">
        <v>1477</v>
      </c>
      <c r="D55" s="158" t="s">
        <v>1479</v>
      </c>
      <c r="E55" s="168" t="s">
        <v>1233</v>
      </c>
      <c r="F55" s="157" t="s">
        <v>265</v>
      </c>
      <c r="G55" s="169">
        <v>3792</v>
      </c>
      <c r="H55" s="170">
        <v>1783.55261481872</v>
      </c>
      <c r="I55" s="162" t="s">
        <v>1320</v>
      </c>
      <c r="J55" s="162">
        <v>43</v>
      </c>
      <c r="K55" s="162" t="s">
        <v>1320</v>
      </c>
      <c r="L55" s="162">
        <v>43</v>
      </c>
      <c r="M55" s="154"/>
      <c r="N55" s="154"/>
      <c r="O55" s="137" t="s">
        <v>1159</v>
      </c>
      <c r="P55" s="60" t="str">
        <f t="shared" si="0"/>
        <v>사유지답</v>
      </c>
      <c r="Q55" s="177"/>
      <c r="R55" s="152"/>
      <c r="S55" s="138"/>
      <c r="AI55" s="152"/>
      <c r="AJ55" s="68"/>
      <c r="AK55" s="136"/>
      <c r="AL55" s="136"/>
      <c r="AM55" s="136"/>
      <c r="AN55" s="121"/>
      <c r="AO55" s="152"/>
      <c r="AP55" s="76"/>
      <c r="AU55" s="152"/>
    </row>
    <row r="56" spans="1:47" s="151" customFormat="1" ht="19.5" customHeight="1">
      <c r="A56" s="167">
        <v>93</v>
      </c>
      <c r="B56" s="157" t="s">
        <v>1476</v>
      </c>
      <c r="C56" s="167" t="s">
        <v>1477</v>
      </c>
      <c r="D56" s="158" t="s">
        <v>1479</v>
      </c>
      <c r="E56" s="168" t="s">
        <v>1234</v>
      </c>
      <c r="F56" s="157" t="s">
        <v>265</v>
      </c>
      <c r="G56" s="169">
        <v>526</v>
      </c>
      <c r="H56" s="170">
        <v>336.40869809973299</v>
      </c>
      <c r="I56" s="162" t="s">
        <v>1178</v>
      </c>
      <c r="J56" s="162" t="s">
        <v>1328</v>
      </c>
      <c r="K56" s="162" t="s">
        <v>1178</v>
      </c>
      <c r="L56" s="162" t="s">
        <v>1328</v>
      </c>
      <c r="M56" s="154"/>
      <c r="N56" s="154"/>
      <c r="O56" s="137" t="s">
        <v>1159</v>
      </c>
      <c r="P56" s="60" t="str">
        <f t="shared" si="0"/>
        <v>사유지답</v>
      </c>
      <c r="Q56" s="177"/>
      <c r="R56" s="152"/>
      <c r="S56" s="138"/>
      <c r="AI56" s="152"/>
      <c r="AJ56" s="68"/>
      <c r="AK56" s="136"/>
      <c r="AL56" s="136"/>
      <c r="AM56" s="136"/>
      <c r="AN56" s="121"/>
      <c r="AO56" s="152"/>
      <c r="AP56" s="76"/>
      <c r="AU56" s="152"/>
    </row>
    <row r="57" spans="1:47" s="151" customFormat="1" ht="19.5" customHeight="1">
      <c r="A57" s="167">
        <v>94</v>
      </c>
      <c r="B57" s="157" t="s">
        <v>1476</v>
      </c>
      <c r="C57" s="167" t="s">
        <v>1477</v>
      </c>
      <c r="D57" s="158" t="s">
        <v>1479</v>
      </c>
      <c r="E57" s="168" t="s">
        <v>1235</v>
      </c>
      <c r="F57" s="157" t="s">
        <v>261</v>
      </c>
      <c r="G57" s="169">
        <v>248</v>
      </c>
      <c r="H57" s="170">
        <v>44.480737150271402</v>
      </c>
      <c r="I57" s="162" t="s">
        <v>1329</v>
      </c>
      <c r="J57" s="162" t="s">
        <v>1330</v>
      </c>
      <c r="K57" s="162" t="s">
        <v>1329</v>
      </c>
      <c r="L57" s="162" t="s">
        <v>1330</v>
      </c>
      <c r="M57" s="154"/>
      <c r="N57" s="154"/>
      <c r="O57" s="137" t="s">
        <v>1159</v>
      </c>
      <c r="P57" s="60" t="str">
        <f t="shared" si="0"/>
        <v>사유지전</v>
      </c>
      <c r="Q57" s="177"/>
      <c r="R57" s="152"/>
      <c r="S57" s="138"/>
      <c r="AI57" s="152"/>
      <c r="AJ57" s="68"/>
      <c r="AK57" s="136"/>
      <c r="AL57" s="136"/>
      <c r="AM57" s="136"/>
      <c r="AN57" s="121"/>
      <c r="AO57" s="152"/>
      <c r="AP57" s="76"/>
      <c r="AU57" s="152"/>
    </row>
    <row r="58" spans="1:47" s="151" customFormat="1" ht="19.5" customHeight="1">
      <c r="A58" s="167">
        <v>95</v>
      </c>
      <c r="B58" s="157" t="s">
        <v>1476</v>
      </c>
      <c r="C58" s="167" t="s">
        <v>1477</v>
      </c>
      <c r="D58" s="158" t="s">
        <v>1479</v>
      </c>
      <c r="E58" s="168" t="s">
        <v>1236</v>
      </c>
      <c r="F58" s="157" t="s">
        <v>265</v>
      </c>
      <c r="G58" s="169">
        <v>76</v>
      </c>
      <c r="H58" s="170">
        <v>76</v>
      </c>
      <c r="I58" s="162" t="s">
        <v>1331</v>
      </c>
      <c r="J58" s="162" t="s">
        <v>1190</v>
      </c>
      <c r="K58" s="156"/>
      <c r="L58" s="154"/>
      <c r="M58" s="154" t="s">
        <v>1481</v>
      </c>
      <c r="N58" s="154"/>
      <c r="O58" s="137" t="s">
        <v>1159</v>
      </c>
      <c r="P58" s="60" t="str">
        <f t="shared" si="0"/>
        <v>사유지답</v>
      </c>
      <c r="Q58" s="177"/>
      <c r="R58" s="152"/>
      <c r="S58" s="138"/>
      <c r="AI58" s="152"/>
      <c r="AJ58" s="68"/>
      <c r="AK58" s="136"/>
      <c r="AL58" s="136"/>
      <c r="AM58" s="136"/>
      <c r="AN58" s="121"/>
      <c r="AO58" s="152"/>
      <c r="AP58" s="76"/>
      <c r="AU58" s="152"/>
    </row>
    <row r="59" spans="1:47" s="35" customFormat="1" ht="18" customHeight="1">
      <c r="A59" s="167">
        <v>96</v>
      </c>
      <c r="B59" s="157" t="s">
        <v>1476</v>
      </c>
      <c r="C59" s="167" t="s">
        <v>1477</v>
      </c>
      <c r="D59" s="158" t="s">
        <v>1479</v>
      </c>
      <c r="E59" s="168" t="s">
        <v>1237</v>
      </c>
      <c r="F59" s="157" t="s">
        <v>265</v>
      </c>
      <c r="G59" s="169">
        <v>2366</v>
      </c>
      <c r="H59" s="170">
        <v>548.96877009485297</v>
      </c>
      <c r="I59" s="162" t="s">
        <v>1329</v>
      </c>
      <c r="J59" s="162" t="s">
        <v>1330</v>
      </c>
      <c r="K59" s="162" t="s">
        <v>1329</v>
      </c>
      <c r="L59" s="162" t="s">
        <v>1330</v>
      </c>
      <c r="M59" s="141"/>
      <c r="N59" s="141"/>
      <c r="O59" s="137" t="s">
        <v>1159</v>
      </c>
      <c r="P59" s="60" t="str">
        <f t="shared" si="0"/>
        <v>사유지답</v>
      </c>
      <c r="Q59" s="177"/>
      <c r="R59" s="75"/>
      <c r="S59" s="61"/>
      <c r="AI59" s="75"/>
      <c r="AJ59" s="68"/>
      <c r="AK59" s="88"/>
      <c r="AL59" s="88"/>
      <c r="AM59" s="88"/>
      <c r="AN59" s="121"/>
      <c r="AO59" s="75"/>
      <c r="AP59" s="76"/>
      <c r="AU59" s="75"/>
    </row>
    <row r="60" spans="1:47" s="35" customFormat="1" ht="18" customHeight="1">
      <c r="A60" s="167">
        <v>97</v>
      </c>
      <c r="B60" s="157" t="s">
        <v>1476</v>
      </c>
      <c r="C60" s="167" t="s">
        <v>1477</v>
      </c>
      <c r="D60" s="158" t="s">
        <v>1479</v>
      </c>
      <c r="E60" s="168" t="s">
        <v>1238</v>
      </c>
      <c r="F60" s="157" t="s">
        <v>265</v>
      </c>
      <c r="G60" s="169">
        <v>636</v>
      </c>
      <c r="H60" s="170">
        <v>154.18189737006799</v>
      </c>
      <c r="I60" s="162" t="s">
        <v>1329</v>
      </c>
      <c r="J60" s="162" t="s">
        <v>1332</v>
      </c>
      <c r="K60" s="162" t="s">
        <v>1329</v>
      </c>
      <c r="L60" s="162" t="s">
        <v>1332</v>
      </c>
      <c r="M60" s="141"/>
      <c r="N60" s="141"/>
      <c r="O60" s="137" t="s">
        <v>1159</v>
      </c>
      <c r="P60" s="60" t="str">
        <f t="shared" si="0"/>
        <v>사유지답</v>
      </c>
      <c r="Q60" s="177"/>
      <c r="R60" s="75"/>
      <c r="S60" s="61"/>
      <c r="AI60" s="75"/>
      <c r="AJ60" s="68"/>
      <c r="AK60" s="88"/>
      <c r="AL60" s="88"/>
      <c r="AM60" s="88"/>
      <c r="AN60" s="121"/>
      <c r="AO60" s="75"/>
      <c r="AP60" s="76"/>
      <c r="AU60" s="75"/>
    </row>
    <row r="61" spans="1:47" s="91" customFormat="1" ht="18" customHeight="1">
      <c r="A61" s="167">
        <v>98</v>
      </c>
      <c r="B61" s="157" t="s">
        <v>1476</v>
      </c>
      <c r="C61" s="167" t="s">
        <v>1477</v>
      </c>
      <c r="D61" s="158" t="s">
        <v>1479</v>
      </c>
      <c r="E61" s="168" t="s">
        <v>1239</v>
      </c>
      <c r="F61" s="157" t="s">
        <v>265</v>
      </c>
      <c r="G61" s="169">
        <v>1274</v>
      </c>
      <c r="H61" s="170">
        <v>409.00300339471698</v>
      </c>
      <c r="I61" s="162" t="s">
        <v>1333</v>
      </c>
      <c r="J61" s="162" t="s">
        <v>1334</v>
      </c>
      <c r="K61" s="162" t="s">
        <v>1510</v>
      </c>
      <c r="L61" s="162" t="s">
        <v>1334</v>
      </c>
      <c r="M61" s="150"/>
      <c r="N61" s="150"/>
      <c r="O61" s="137" t="s">
        <v>1159</v>
      </c>
      <c r="P61" s="60" t="str">
        <f t="shared" si="0"/>
        <v>사유지답</v>
      </c>
      <c r="Q61" s="177"/>
      <c r="R61" s="145"/>
      <c r="S61" s="144"/>
      <c r="AI61" s="145"/>
      <c r="AJ61" s="146"/>
      <c r="AK61" s="147"/>
      <c r="AL61" s="147"/>
      <c r="AM61" s="147"/>
      <c r="AN61" s="148"/>
      <c r="AO61" s="145"/>
      <c r="AP61" s="149"/>
      <c r="AU61" s="145"/>
    </row>
    <row r="62" spans="1:47" s="91" customFormat="1" ht="18" customHeight="1">
      <c r="A62" s="167">
        <v>99</v>
      </c>
      <c r="B62" s="157" t="s">
        <v>1476</v>
      </c>
      <c r="C62" s="167" t="s">
        <v>1477</v>
      </c>
      <c r="D62" s="158" t="s">
        <v>1479</v>
      </c>
      <c r="E62" s="168" t="s">
        <v>1240</v>
      </c>
      <c r="F62" s="157" t="s">
        <v>265</v>
      </c>
      <c r="G62" s="169">
        <v>2211</v>
      </c>
      <c r="H62" s="170">
        <v>220.77727412507801</v>
      </c>
      <c r="I62" s="162" t="s">
        <v>1335</v>
      </c>
      <c r="J62" s="162" t="s">
        <v>1336</v>
      </c>
      <c r="K62" s="162" t="s">
        <v>1335</v>
      </c>
      <c r="L62" s="162" t="s">
        <v>1336</v>
      </c>
      <c r="M62" s="150"/>
      <c r="N62" s="150"/>
      <c r="O62" s="137" t="s">
        <v>1159</v>
      </c>
      <c r="P62" s="60" t="str">
        <f t="shared" si="0"/>
        <v>사유지답</v>
      </c>
      <c r="Q62" s="177"/>
      <c r="R62" s="145"/>
      <c r="S62" s="144"/>
      <c r="AI62" s="145"/>
      <c r="AJ62" s="146"/>
      <c r="AK62" s="147"/>
      <c r="AL62" s="147"/>
      <c r="AM62" s="147"/>
      <c r="AN62" s="148"/>
      <c r="AO62" s="145"/>
      <c r="AP62" s="149"/>
      <c r="AU62" s="145"/>
    </row>
    <row r="63" spans="1:47" s="35" customFormat="1" ht="18" customHeight="1">
      <c r="A63" s="167">
        <v>100</v>
      </c>
      <c r="B63" s="157" t="s">
        <v>1476</v>
      </c>
      <c r="C63" s="167" t="s">
        <v>1477</v>
      </c>
      <c r="D63" s="158" t="s">
        <v>1479</v>
      </c>
      <c r="E63" s="168" t="s">
        <v>1241</v>
      </c>
      <c r="F63" s="157" t="s">
        <v>265</v>
      </c>
      <c r="G63" s="169">
        <v>200</v>
      </c>
      <c r="H63" s="170">
        <v>182.15455689962801</v>
      </c>
      <c r="I63" s="162" t="s">
        <v>1337</v>
      </c>
      <c r="J63" s="162" t="s">
        <v>1338</v>
      </c>
      <c r="K63" s="162" t="s">
        <v>1337</v>
      </c>
      <c r="L63" s="162" t="s">
        <v>1338</v>
      </c>
      <c r="M63" s="150"/>
      <c r="N63" s="150"/>
      <c r="O63" s="137" t="s">
        <v>1159</v>
      </c>
      <c r="P63" s="60" t="str">
        <f t="shared" si="0"/>
        <v>사유지답</v>
      </c>
      <c r="Q63" s="177"/>
      <c r="R63" s="75"/>
      <c r="S63" s="61"/>
      <c r="AI63" s="75"/>
      <c r="AJ63" s="68"/>
      <c r="AK63" s="88"/>
      <c r="AL63" s="88"/>
      <c r="AM63" s="88"/>
      <c r="AN63" s="121"/>
      <c r="AO63" s="75"/>
      <c r="AP63" s="76"/>
      <c r="AU63" s="75"/>
    </row>
    <row r="64" spans="1:47" s="35" customFormat="1" ht="18" customHeight="1">
      <c r="A64" s="167">
        <v>101</v>
      </c>
      <c r="B64" s="157" t="s">
        <v>1476</v>
      </c>
      <c r="C64" s="167" t="s">
        <v>1477</v>
      </c>
      <c r="D64" s="158" t="s">
        <v>1479</v>
      </c>
      <c r="E64" s="168" t="s">
        <v>1242</v>
      </c>
      <c r="F64" s="157" t="s">
        <v>265</v>
      </c>
      <c r="G64" s="169">
        <v>1275</v>
      </c>
      <c r="H64" s="170">
        <v>101.001521584579</v>
      </c>
      <c r="I64" s="162" t="s">
        <v>1333</v>
      </c>
      <c r="J64" s="162" t="s">
        <v>1334</v>
      </c>
      <c r="K64" s="162" t="s">
        <v>1511</v>
      </c>
      <c r="L64" s="162" t="s">
        <v>1334</v>
      </c>
      <c r="M64" s="150"/>
      <c r="N64" s="150"/>
      <c r="O64" s="137" t="s">
        <v>1159</v>
      </c>
      <c r="P64" s="60" t="str">
        <f t="shared" si="0"/>
        <v>사유지답</v>
      </c>
      <c r="Q64" s="177"/>
      <c r="R64" s="75"/>
      <c r="S64" s="61"/>
      <c r="AI64" s="75"/>
      <c r="AJ64" s="68"/>
      <c r="AK64" s="88"/>
      <c r="AL64" s="88"/>
      <c r="AM64" s="88"/>
      <c r="AN64" s="121"/>
      <c r="AO64" s="75"/>
      <c r="AP64" s="76"/>
      <c r="AU64" s="75"/>
    </row>
    <row r="65" spans="1:47" s="91" customFormat="1" ht="18" customHeight="1">
      <c r="A65" s="167">
        <v>102</v>
      </c>
      <c r="B65" s="157" t="s">
        <v>1476</v>
      </c>
      <c r="C65" s="167" t="s">
        <v>1477</v>
      </c>
      <c r="D65" s="158" t="s">
        <v>1479</v>
      </c>
      <c r="E65" s="168" t="s">
        <v>1243</v>
      </c>
      <c r="F65" s="157" t="s">
        <v>265</v>
      </c>
      <c r="G65" s="169">
        <v>836</v>
      </c>
      <c r="H65" s="170">
        <v>60.690012045455099</v>
      </c>
      <c r="I65" s="162" t="s">
        <v>1339</v>
      </c>
      <c r="J65" s="162" t="s">
        <v>1340</v>
      </c>
      <c r="K65" s="162" t="s">
        <v>1339</v>
      </c>
      <c r="L65" s="162" t="s">
        <v>1340</v>
      </c>
      <c r="M65" s="150"/>
      <c r="N65" s="150"/>
      <c r="O65" s="137" t="s">
        <v>1159</v>
      </c>
      <c r="P65" s="60" t="str">
        <f t="shared" si="0"/>
        <v>사유지답</v>
      </c>
      <c r="Q65" s="177"/>
      <c r="R65" s="145"/>
      <c r="S65" s="144"/>
      <c r="AI65" s="145"/>
      <c r="AJ65" s="146"/>
      <c r="AK65" s="147"/>
      <c r="AL65" s="147"/>
      <c r="AM65" s="147"/>
      <c r="AN65" s="148"/>
      <c r="AO65" s="145"/>
      <c r="AP65" s="149"/>
      <c r="AU65" s="145"/>
    </row>
    <row r="66" spans="1:47" s="35" customFormat="1" ht="18" customHeight="1">
      <c r="A66" s="167">
        <v>104</v>
      </c>
      <c r="B66" s="157" t="s">
        <v>1476</v>
      </c>
      <c r="C66" s="167" t="s">
        <v>1477</v>
      </c>
      <c r="D66" s="158" t="s">
        <v>1479</v>
      </c>
      <c r="E66" s="168" t="s">
        <v>1244</v>
      </c>
      <c r="F66" s="157" t="s">
        <v>1168</v>
      </c>
      <c r="G66" s="169">
        <v>591</v>
      </c>
      <c r="H66" s="170">
        <v>0.51815679002078197</v>
      </c>
      <c r="I66" s="162" t="s">
        <v>1341</v>
      </c>
      <c r="J66" s="162" t="s">
        <v>1342</v>
      </c>
      <c r="K66" s="162" t="s">
        <v>1341</v>
      </c>
      <c r="L66" s="162" t="s">
        <v>1342</v>
      </c>
      <c r="M66" s="141"/>
      <c r="N66" s="141"/>
      <c r="O66" s="137" t="s">
        <v>1159</v>
      </c>
      <c r="P66" s="60" t="str">
        <f t="shared" si="0"/>
        <v>사유지대</v>
      </c>
      <c r="Q66" s="177"/>
      <c r="R66" s="75"/>
      <c r="S66" s="61"/>
      <c r="AI66" s="75"/>
      <c r="AJ66" s="68"/>
      <c r="AK66" s="88"/>
      <c r="AL66" s="88"/>
      <c r="AM66" s="88"/>
      <c r="AN66" s="121"/>
      <c r="AO66" s="75"/>
      <c r="AP66" s="76"/>
      <c r="AU66" s="75"/>
    </row>
    <row r="67" spans="1:47" s="35" customFormat="1" ht="18" customHeight="1">
      <c r="A67" s="167">
        <v>106</v>
      </c>
      <c r="B67" s="157" t="s">
        <v>1476</v>
      </c>
      <c r="C67" s="167" t="s">
        <v>1477</v>
      </c>
      <c r="D67" s="158" t="s">
        <v>1479</v>
      </c>
      <c r="E67" s="168" t="s">
        <v>842</v>
      </c>
      <c r="F67" s="157" t="s">
        <v>265</v>
      </c>
      <c r="G67" s="169">
        <v>140</v>
      </c>
      <c r="H67" s="170">
        <v>110.17167990990799</v>
      </c>
      <c r="I67" s="162" t="s">
        <v>1343</v>
      </c>
      <c r="J67" s="162">
        <v>68</v>
      </c>
      <c r="K67" s="162" t="s">
        <v>1343</v>
      </c>
      <c r="L67" s="162">
        <v>68</v>
      </c>
      <c r="M67" s="141"/>
      <c r="N67" s="141"/>
      <c r="O67" s="137" t="s">
        <v>1159</v>
      </c>
      <c r="P67" s="60" t="str">
        <f t="shared" si="0"/>
        <v>사유지답</v>
      </c>
      <c r="Q67" s="177"/>
      <c r="R67" s="75"/>
      <c r="S67" s="61"/>
      <c r="AI67" s="75"/>
      <c r="AJ67" s="68"/>
      <c r="AK67" s="88"/>
      <c r="AL67" s="88"/>
      <c r="AM67" s="88"/>
      <c r="AN67" s="121"/>
      <c r="AO67" s="75"/>
      <c r="AP67" s="76"/>
      <c r="AU67" s="75"/>
    </row>
    <row r="68" spans="1:47" s="35" customFormat="1" ht="18" customHeight="1">
      <c r="A68" s="167">
        <v>108</v>
      </c>
      <c r="B68" s="157" t="s">
        <v>1476</v>
      </c>
      <c r="C68" s="167" t="s">
        <v>1477</v>
      </c>
      <c r="D68" s="158" t="s">
        <v>1479</v>
      </c>
      <c r="E68" s="168" t="s">
        <v>1245</v>
      </c>
      <c r="F68" s="157" t="s">
        <v>265</v>
      </c>
      <c r="G68" s="169">
        <v>1127</v>
      </c>
      <c r="H68" s="170">
        <v>46.496652129965703</v>
      </c>
      <c r="I68" s="162" t="s">
        <v>1344</v>
      </c>
      <c r="J68" s="162" t="s">
        <v>1345</v>
      </c>
      <c r="K68" s="162" t="s">
        <v>1344</v>
      </c>
      <c r="L68" s="162" t="s">
        <v>1345</v>
      </c>
      <c r="M68" s="141"/>
      <c r="N68" s="141"/>
      <c r="O68" s="137" t="s">
        <v>1159</v>
      </c>
      <c r="P68" s="60" t="str">
        <f t="shared" si="0"/>
        <v>사유지답</v>
      </c>
      <c r="Q68" s="177"/>
      <c r="R68" s="75"/>
      <c r="S68" s="61"/>
      <c r="AI68" s="75"/>
      <c r="AJ68" s="68"/>
      <c r="AK68" s="88"/>
      <c r="AL68" s="88"/>
      <c r="AM68" s="88"/>
      <c r="AN68" s="121"/>
      <c r="AO68" s="75"/>
      <c r="AP68" s="76"/>
      <c r="AU68" s="75"/>
    </row>
    <row r="69" spans="1:47" s="35" customFormat="1" ht="18" customHeight="1">
      <c r="A69" s="167">
        <v>109</v>
      </c>
      <c r="B69" s="157" t="s">
        <v>1476</v>
      </c>
      <c r="C69" s="167" t="s">
        <v>1477</v>
      </c>
      <c r="D69" s="158" t="s">
        <v>1479</v>
      </c>
      <c r="E69" s="168" t="s">
        <v>841</v>
      </c>
      <c r="F69" s="157" t="s">
        <v>1168</v>
      </c>
      <c r="G69" s="169">
        <v>632</v>
      </c>
      <c r="H69" s="170">
        <v>71.268299995124593</v>
      </c>
      <c r="I69" s="162" t="s">
        <v>1344</v>
      </c>
      <c r="J69" s="162" t="s">
        <v>1345</v>
      </c>
      <c r="K69" s="156" t="s">
        <v>1512</v>
      </c>
      <c r="L69" s="154" t="s">
        <v>1514</v>
      </c>
      <c r="M69" s="141" t="s">
        <v>1513</v>
      </c>
      <c r="N69" s="141"/>
      <c r="O69" s="137" t="s">
        <v>1159</v>
      </c>
      <c r="P69" s="60" t="str">
        <f t="shared" si="0"/>
        <v>사유지대</v>
      </c>
      <c r="Q69" s="177"/>
      <c r="R69" s="75"/>
      <c r="S69" s="61"/>
      <c r="AI69" s="75"/>
      <c r="AJ69" s="68"/>
      <c r="AK69" s="88"/>
      <c r="AL69" s="88"/>
      <c r="AM69" s="88"/>
      <c r="AN69" s="121"/>
      <c r="AO69" s="75"/>
      <c r="AP69" s="76"/>
      <c r="AS69" s="63"/>
      <c r="AU69" s="75"/>
    </row>
    <row r="70" spans="1:47" s="35" customFormat="1" ht="18" customHeight="1">
      <c r="A70" s="167">
        <v>110</v>
      </c>
      <c r="B70" s="157" t="s">
        <v>1476</v>
      </c>
      <c r="C70" s="167" t="s">
        <v>1477</v>
      </c>
      <c r="D70" s="158" t="s">
        <v>1479</v>
      </c>
      <c r="E70" s="168" t="s">
        <v>1246</v>
      </c>
      <c r="F70" s="157" t="s">
        <v>265</v>
      </c>
      <c r="G70" s="169">
        <v>1540</v>
      </c>
      <c r="H70" s="170">
        <v>426.06355866404903</v>
      </c>
      <c r="I70" s="162" t="s">
        <v>1346</v>
      </c>
      <c r="J70" s="162">
        <v>381</v>
      </c>
      <c r="K70" s="162" t="s">
        <v>1346</v>
      </c>
      <c r="L70" s="162">
        <v>381</v>
      </c>
      <c r="M70" s="141"/>
      <c r="N70" s="141"/>
      <c r="O70" s="137" t="s">
        <v>1159</v>
      </c>
      <c r="P70" s="60" t="str">
        <f t="shared" ref="P70:P133" si="1">O70&amp;F70</f>
        <v>사유지답</v>
      </c>
      <c r="Q70" s="177"/>
      <c r="R70" s="75"/>
      <c r="S70" s="61"/>
      <c r="AI70" s="75"/>
      <c r="AJ70" s="68"/>
      <c r="AK70" s="88"/>
      <c r="AL70" s="88"/>
      <c r="AM70" s="88"/>
      <c r="AN70" s="121"/>
      <c r="AO70" s="75"/>
      <c r="AP70" s="76"/>
      <c r="AU70" s="75"/>
    </row>
    <row r="71" spans="1:47" s="35" customFormat="1" ht="18" customHeight="1">
      <c r="A71" s="167">
        <v>111</v>
      </c>
      <c r="B71" s="157" t="s">
        <v>1476</v>
      </c>
      <c r="C71" s="167" t="s">
        <v>1477</v>
      </c>
      <c r="D71" s="158" t="s">
        <v>1479</v>
      </c>
      <c r="E71" s="168" t="s">
        <v>1247</v>
      </c>
      <c r="F71" s="157" t="s">
        <v>265</v>
      </c>
      <c r="G71" s="169">
        <v>2304</v>
      </c>
      <c r="H71" s="170">
        <v>726.30245848413995</v>
      </c>
      <c r="I71" s="162" t="s">
        <v>1341</v>
      </c>
      <c r="J71" s="162" t="s">
        <v>1342</v>
      </c>
      <c r="K71" s="162" t="s">
        <v>1512</v>
      </c>
      <c r="L71" s="162" t="s">
        <v>1515</v>
      </c>
      <c r="M71" s="154" t="s">
        <v>925</v>
      </c>
      <c r="N71" s="141"/>
      <c r="O71" s="137" t="s">
        <v>1159</v>
      </c>
      <c r="P71" s="60" t="str">
        <f t="shared" si="1"/>
        <v>사유지답</v>
      </c>
      <c r="Q71" s="177"/>
      <c r="R71" s="75"/>
      <c r="S71" s="61"/>
      <c r="AI71" s="75"/>
      <c r="AJ71" s="68"/>
      <c r="AK71" s="88"/>
      <c r="AL71" s="88"/>
      <c r="AM71" s="88"/>
      <c r="AN71" s="121"/>
      <c r="AO71" s="75"/>
      <c r="AP71" s="76"/>
      <c r="AU71" s="75"/>
    </row>
    <row r="72" spans="1:47" s="35" customFormat="1" ht="18" customHeight="1">
      <c r="A72" s="167">
        <v>112</v>
      </c>
      <c r="B72" s="157" t="s">
        <v>1476</v>
      </c>
      <c r="C72" s="167" t="s">
        <v>1477</v>
      </c>
      <c r="D72" s="158" t="s">
        <v>1479</v>
      </c>
      <c r="E72" s="168" t="s">
        <v>1248</v>
      </c>
      <c r="F72" s="157" t="s">
        <v>265</v>
      </c>
      <c r="G72" s="169">
        <v>231</v>
      </c>
      <c r="H72" s="170">
        <v>191.827144780363</v>
      </c>
      <c r="I72" s="162" t="s">
        <v>1347</v>
      </c>
      <c r="J72" s="162">
        <v>403</v>
      </c>
      <c r="K72" s="162" t="s">
        <v>1347</v>
      </c>
      <c r="L72" s="162">
        <v>403</v>
      </c>
      <c r="M72" s="141"/>
      <c r="N72" s="141"/>
      <c r="O72" s="137" t="s">
        <v>1159</v>
      </c>
      <c r="P72" s="60" t="str">
        <f t="shared" si="1"/>
        <v>사유지답</v>
      </c>
      <c r="Q72" s="177"/>
      <c r="R72" s="75"/>
      <c r="S72" s="61"/>
      <c r="AI72" s="75"/>
      <c r="AJ72" s="68"/>
      <c r="AK72" s="88"/>
      <c r="AL72" s="88"/>
      <c r="AM72" s="88"/>
      <c r="AN72" s="121"/>
      <c r="AO72" s="75"/>
      <c r="AP72" s="76"/>
      <c r="AU72" s="75"/>
    </row>
    <row r="73" spans="1:47" s="35" customFormat="1" ht="18" customHeight="1">
      <c r="A73" s="167">
        <v>113</v>
      </c>
      <c r="B73" s="157" t="s">
        <v>1476</v>
      </c>
      <c r="C73" s="167" t="s">
        <v>1477</v>
      </c>
      <c r="D73" s="158" t="s">
        <v>1479</v>
      </c>
      <c r="E73" s="168" t="s">
        <v>1249</v>
      </c>
      <c r="F73" s="157" t="s">
        <v>265</v>
      </c>
      <c r="G73" s="169">
        <v>4671</v>
      </c>
      <c r="H73" s="170">
        <v>683.34136379563199</v>
      </c>
      <c r="I73" s="162" t="s">
        <v>1348</v>
      </c>
      <c r="J73" s="162" t="s">
        <v>1587</v>
      </c>
      <c r="K73" s="162" t="s">
        <v>1348</v>
      </c>
      <c r="L73" s="162" t="s">
        <v>1587</v>
      </c>
      <c r="M73" s="141"/>
      <c r="N73" s="141"/>
      <c r="O73" s="137" t="s">
        <v>1159</v>
      </c>
      <c r="P73" s="60" t="str">
        <f t="shared" si="1"/>
        <v>사유지답</v>
      </c>
      <c r="Q73" s="177"/>
      <c r="R73" s="139"/>
      <c r="S73" s="138"/>
      <c r="AI73" s="139"/>
      <c r="AJ73" s="68"/>
      <c r="AK73" s="136"/>
      <c r="AL73" s="136"/>
      <c r="AM73" s="136"/>
      <c r="AN73" s="121"/>
      <c r="AO73" s="139"/>
      <c r="AP73" s="76"/>
      <c r="AU73" s="139"/>
    </row>
    <row r="74" spans="1:47" s="35" customFormat="1" ht="18" customHeight="1">
      <c r="A74" s="167">
        <v>114</v>
      </c>
      <c r="B74" s="157" t="s">
        <v>1476</v>
      </c>
      <c r="C74" s="167" t="s">
        <v>1477</v>
      </c>
      <c r="D74" s="158" t="s">
        <v>1479</v>
      </c>
      <c r="E74" s="168" t="s">
        <v>1250</v>
      </c>
      <c r="F74" s="157" t="s">
        <v>1251</v>
      </c>
      <c r="G74" s="169">
        <v>3941</v>
      </c>
      <c r="H74" s="170">
        <v>885.05495505828799</v>
      </c>
      <c r="I74" s="162" t="s">
        <v>1337</v>
      </c>
      <c r="J74" s="162" t="s">
        <v>1349</v>
      </c>
      <c r="K74" s="162" t="s">
        <v>1337</v>
      </c>
      <c r="L74" s="162" t="s">
        <v>1349</v>
      </c>
      <c r="M74" s="141"/>
      <c r="N74" s="141"/>
      <c r="O74" s="137" t="s">
        <v>1159</v>
      </c>
      <c r="P74" s="60" t="str">
        <f t="shared" si="1"/>
        <v>사유지과</v>
      </c>
      <c r="Q74" s="177"/>
      <c r="R74" s="139"/>
      <c r="S74" s="138"/>
      <c r="AI74" s="139"/>
      <c r="AJ74" s="68"/>
      <c r="AK74" s="136"/>
      <c r="AL74" s="136"/>
      <c r="AM74" s="136"/>
      <c r="AN74" s="121"/>
      <c r="AO74" s="139"/>
      <c r="AP74" s="76"/>
      <c r="AU74" s="139"/>
    </row>
    <row r="75" spans="1:47" s="35" customFormat="1" ht="18" customHeight="1">
      <c r="A75" s="167">
        <v>115</v>
      </c>
      <c r="B75" s="157" t="s">
        <v>1476</v>
      </c>
      <c r="C75" s="167" t="s">
        <v>1477</v>
      </c>
      <c r="D75" s="158" t="s">
        <v>1479</v>
      </c>
      <c r="E75" s="168" t="s">
        <v>1516</v>
      </c>
      <c r="F75" s="157" t="s">
        <v>265</v>
      </c>
      <c r="G75" s="169">
        <v>2424</v>
      </c>
      <c r="H75" s="170">
        <v>264.53582324504299</v>
      </c>
      <c r="I75" s="162" t="s">
        <v>1309</v>
      </c>
      <c r="J75" s="162">
        <v>642</v>
      </c>
      <c r="K75" s="162" t="s">
        <v>1309</v>
      </c>
      <c r="L75" s="162">
        <v>642</v>
      </c>
      <c r="M75" s="141"/>
      <c r="N75" s="141"/>
      <c r="O75" s="137" t="s">
        <v>1159</v>
      </c>
      <c r="P75" s="60" t="str">
        <f t="shared" si="1"/>
        <v>사유지답</v>
      </c>
      <c r="Q75" s="177"/>
      <c r="R75" s="139"/>
      <c r="S75" s="138"/>
      <c r="AI75" s="139"/>
      <c r="AJ75" s="68"/>
      <c r="AK75" s="136"/>
      <c r="AL75" s="136"/>
      <c r="AM75" s="136"/>
      <c r="AN75" s="121"/>
      <c r="AO75" s="139"/>
      <c r="AP75" s="76"/>
      <c r="AU75" s="139"/>
    </row>
    <row r="76" spans="1:47" s="35" customFormat="1" ht="18" customHeight="1">
      <c r="A76" s="167">
        <v>117</v>
      </c>
      <c r="B76" s="157" t="s">
        <v>1476</v>
      </c>
      <c r="C76" s="167" t="s">
        <v>1477</v>
      </c>
      <c r="D76" s="158" t="s">
        <v>1479</v>
      </c>
      <c r="E76" s="168" t="s">
        <v>836</v>
      </c>
      <c r="F76" s="157" t="s">
        <v>265</v>
      </c>
      <c r="G76" s="169">
        <v>1193</v>
      </c>
      <c r="H76" s="170">
        <v>648.74861599446103</v>
      </c>
      <c r="I76" s="162" t="s">
        <v>1309</v>
      </c>
      <c r="J76" s="162">
        <v>642</v>
      </c>
      <c r="K76" s="162" t="s">
        <v>1309</v>
      </c>
      <c r="L76" s="162">
        <v>642</v>
      </c>
      <c r="M76" s="141"/>
      <c r="N76" s="141"/>
      <c r="O76" s="137" t="s">
        <v>1159</v>
      </c>
      <c r="P76" s="60" t="str">
        <f t="shared" si="1"/>
        <v>사유지답</v>
      </c>
      <c r="Q76" s="177"/>
      <c r="R76" s="139"/>
      <c r="S76" s="138"/>
      <c r="AI76" s="139"/>
      <c r="AJ76" s="68"/>
      <c r="AK76" s="136"/>
      <c r="AL76" s="136"/>
      <c r="AM76" s="136"/>
      <c r="AN76" s="121"/>
      <c r="AO76" s="139"/>
      <c r="AP76" s="76"/>
      <c r="AU76" s="139"/>
    </row>
    <row r="77" spans="1:47" s="35" customFormat="1" ht="18" customHeight="1">
      <c r="A77" s="167">
        <v>118</v>
      </c>
      <c r="B77" s="157" t="s">
        <v>1476</v>
      </c>
      <c r="C77" s="167" t="s">
        <v>1477</v>
      </c>
      <c r="D77" s="158" t="s">
        <v>1479</v>
      </c>
      <c r="E77" s="168" t="s">
        <v>1252</v>
      </c>
      <c r="F77" s="157" t="s">
        <v>265</v>
      </c>
      <c r="G77" s="169">
        <v>735</v>
      </c>
      <c r="H77" s="170">
        <v>72.3380511950716</v>
      </c>
      <c r="I77" s="162" t="s">
        <v>1517</v>
      </c>
      <c r="J77" s="162" t="s">
        <v>1330</v>
      </c>
      <c r="K77" s="162" t="s">
        <v>1517</v>
      </c>
      <c r="L77" s="162" t="s">
        <v>1330</v>
      </c>
      <c r="M77" s="141"/>
      <c r="N77" s="141"/>
      <c r="O77" s="137" t="s">
        <v>1159</v>
      </c>
      <c r="P77" s="60" t="str">
        <f t="shared" si="1"/>
        <v>사유지답</v>
      </c>
      <c r="Q77" s="177"/>
      <c r="R77" s="139"/>
      <c r="S77" s="138"/>
      <c r="AI77" s="139"/>
      <c r="AJ77" s="68"/>
      <c r="AK77" s="136"/>
      <c r="AL77" s="136"/>
      <c r="AM77" s="136"/>
      <c r="AN77" s="121"/>
      <c r="AO77" s="139"/>
      <c r="AP77" s="76"/>
      <c r="AU77" s="139"/>
    </row>
    <row r="78" spans="1:47" s="35" customFormat="1" ht="18" customHeight="1">
      <c r="A78" s="167">
        <v>119</v>
      </c>
      <c r="B78" s="157" t="s">
        <v>1476</v>
      </c>
      <c r="C78" s="167" t="s">
        <v>1477</v>
      </c>
      <c r="D78" s="158" t="s">
        <v>1479</v>
      </c>
      <c r="E78" s="168" t="s">
        <v>1253</v>
      </c>
      <c r="F78" s="157" t="s">
        <v>265</v>
      </c>
      <c r="G78" s="169">
        <v>149</v>
      </c>
      <c r="H78" s="170">
        <v>149</v>
      </c>
      <c r="I78" s="162" t="s">
        <v>1350</v>
      </c>
      <c r="J78" s="162">
        <v>381</v>
      </c>
      <c r="K78" s="162" t="s">
        <v>1350</v>
      </c>
      <c r="L78" s="162">
        <v>381</v>
      </c>
      <c r="M78" s="141"/>
      <c r="N78" s="141"/>
      <c r="O78" s="137" t="s">
        <v>1159</v>
      </c>
      <c r="P78" s="60" t="str">
        <f t="shared" si="1"/>
        <v>사유지답</v>
      </c>
      <c r="Q78" s="177"/>
      <c r="R78" s="75"/>
      <c r="S78" s="61"/>
      <c r="AI78" s="75"/>
      <c r="AJ78" s="68"/>
      <c r="AK78" s="88"/>
      <c r="AL78" s="88"/>
      <c r="AM78" s="88"/>
      <c r="AN78" s="121"/>
      <c r="AO78" s="75"/>
      <c r="AP78" s="76"/>
      <c r="AU78" s="75"/>
    </row>
    <row r="79" spans="1:47" s="35" customFormat="1" ht="18" customHeight="1">
      <c r="A79" s="167">
        <v>121</v>
      </c>
      <c r="B79" s="157" t="s">
        <v>1476</v>
      </c>
      <c r="C79" s="167" t="s">
        <v>1477</v>
      </c>
      <c r="D79" s="158" t="s">
        <v>1479</v>
      </c>
      <c r="E79" s="168" t="s">
        <v>1254</v>
      </c>
      <c r="F79" s="157" t="s">
        <v>265</v>
      </c>
      <c r="G79" s="169">
        <v>776</v>
      </c>
      <c r="H79" s="170">
        <v>554.26563106506899</v>
      </c>
      <c r="I79" s="162" t="s">
        <v>1350</v>
      </c>
      <c r="J79" s="162" t="s">
        <v>1518</v>
      </c>
      <c r="K79" s="162" t="s">
        <v>1350</v>
      </c>
      <c r="L79" s="162" t="s">
        <v>1518</v>
      </c>
      <c r="M79" s="141"/>
      <c r="N79" s="141"/>
      <c r="O79" s="137" t="s">
        <v>1159</v>
      </c>
      <c r="P79" s="60" t="str">
        <f t="shared" si="1"/>
        <v>사유지답</v>
      </c>
      <c r="Q79" s="177"/>
      <c r="R79" s="75"/>
      <c r="S79" s="61"/>
      <c r="AI79" s="75"/>
      <c r="AJ79" s="68"/>
      <c r="AK79" s="88"/>
      <c r="AL79" s="88"/>
      <c r="AM79" s="88"/>
      <c r="AN79" s="121"/>
      <c r="AO79" s="75"/>
      <c r="AP79" s="76"/>
      <c r="AT79" s="66"/>
      <c r="AU79" s="75"/>
    </row>
    <row r="80" spans="1:47" s="35" customFormat="1" ht="18" customHeight="1">
      <c r="A80" s="167">
        <v>122</v>
      </c>
      <c r="B80" s="157" t="s">
        <v>1535</v>
      </c>
      <c r="C80" s="167" t="s">
        <v>1536</v>
      </c>
      <c r="D80" s="158" t="s">
        <v>1537</v>
      </c>
      <c r="E80" s="168" t="s">
        <v>1538</v>
      </c>
      <c r="F80" s="157" t="s">
        <v>1539</v>
      </c>
      <c r="G80" s="169">
        <v>950</v>
      </c>
      <c r="H80" s="170">
        <v>345.19970889505203</v>
      </c>
      <c r="I80" s="162" t="s">
        <v>1519</v>
      </c>
      <c r="J80" s="154" t="s">
        <v>1523</v>
      </c>
      <c r="K80" s="162" t="s">
        <v>1519</v>
      </c>
      <c r="L80" s="154" t="s">
        <v>1523</v>
      </c>
      <c r="M80" s="154"/>
      <c r="N80" s="141"/>
      <c r="O80" s="137" t="s">
        <v>1159</v>
      </c>
      <c r="P80" s="60" t="str">
        <f t="shared" si="1"/>
        <v>사유지답</v>
      </c>
      <c r="Q80" s="177"/>
      <c r="R80" s="75"/>
      <c r="S80" s="61"/>
      <c r="AI80" s="75"/>
      <c r="AJ80" s="68"/>
      <c r="AK80" s="88"/>
      <c r="AL80" s="88"/>
      <c r="AM80" s="88"/>
      <c r="AN80" s="121"/>
      <c r="AO80" s="75"/>
      <c r="AP80" s="76"/>
      <c r="AU80" s="75"/>
    </row>
    <row r="81" spans="1:47" s="35" customFormat="1" ht="18" customHeight="1">
      <c r="A81" s="167">
        <v>124</v>
      </c>
      <c r="B81" s="157" t="s">
        <v>1476</v>
      </c>
      <c r="C81" s="167" t="s">
        <v>1477</v>
      </c>
      <c r="D81" s="158" t="s">
        <v>1479</v>
      </c>
      <c r="E81" s="168" t="s">
        <v>1255</v>
      </c>
      <c r="F81" s="157" t="s">
        <v>265</v>
      </c>
      <c r="G81" s="169">
        <v>254</v>
      </c>
      <c r="H81" s="170">
        <v>254</v>
      </c>
      <c r="I81" s="162" t="s">
        <v>1351</v>
      </c>
      <c r="J81" s="162" t="s">
        <v>1352</v>
      </c>
      <c r="K81" s="162" t="s">
        <v>1351</v>
      </c>
      <c r="L81" s="162" t="s">
        <v>1352</v>
      </c>
      <c r="M81" s="141"/>
      <c r="N81" s="141"/>
      <c r="O81" s="137" t="s">
        <v>1159</v>
      </c>
      <c r="P81" s="60" t="str">
        <f t="shared" si="1"/>
        <v>사유지답</v>
      </c>
      <c r="Q81" s="177"/>
      <c r="R81" s="75"/>
      <c r="S81" s="61"/>
      <c r="AI81" s="75"/>
      <c r="AJ81" s="68"/>
      <c r="AK81" s="88"/>
      <c r="AL81" s="88"/>
      <c r="AM81" s="88"/>
      <c r="AN81" s="121"/>
      <c r="AO81" s="75"/>
      <c r="AP81" s="76"/>
      <c r="AT81" s="66"/>
      <c r="AU81" s="75"/>
    </row>
    <row r="82" spans="1:47" s="35" customFormat="1" ht="18" customHeight="1">
      <c r="A82" s="167">
        <v>126</v>
      </c>
      <c r="B82" s="157" t="s">
        <v>1476</v>
      </c>
      <c r="C82" s="167" t="s">
        <v>1477</v>
      </c>
      <c r="D82" s="158" t="s">
        <v>1479</v>
      </c>
      <c r="E82" s="168" t="s">
        <v>1256</v>
      </c>
      <c r="F82" s="157" t="s">
        <v>12</v>
      </c>
      <c r="G82" s="169">
        <v>112</v>
      </c>
      <c r="H82" s="170">
        <v>112</v>
      </c>
      <c r="I82" s="162" t="s">
        <v>1353</v>
      </c>
      <c r="J82" s="162" t="s">
        <v>1354</v>
      </c>
      <c r="K82" s="156"/>
      <c r="L82" s="154"/>
      <c r="M82" s="154" t="s">
        <v>1481</v>
      </c>
      <c r="N82" s="141"/>
      <c r="O82" s="137" t="s">
        <v>1159</v>
      </c>
      <c r="P82" s="60" t="str">
        <f t="shared" si="1"/>
        <v>사유지천</v>
      </c>
      <c r="Q82" s="177"/>
      <c r="R82" s="75"/>
      <c r="S82" s="61"/>
      <c r="AI82" s="75"/>
      <c r="AJ82" s="68"/>
      <c r="AK82" s="88"/>
      <c r="AL82" s="88"/>
      <c r="AM82" s="88"/>
      <c r="AN82" s="121"/>
      <c r="AO82" s="75"/>
      <c r="AP82" s="76"/>
      <c r="AU82" s="75"/>
    </row>
    <row r="83" spans="1:47" ht="18" customHeight="1">
      <c r="A83" s="167">
        <v>127</v>
      </c>
      <c r="B83" s="157" t="s">
        <v>1476</v>
      </c>
      <c r="C83" s="167" t="s">
        <v>1477</v>
      </c>
      <c r="D83" s="158" t="s">
        <v>1479</v>
      </c>
      <c r="E83" s="168" t="s">
        <v>1257</v>
      </c>
      <c r="F83" s="157" t="s">
        <v>265</v>
      </c>
      <c r="G83" s="169">
        <v>66</v>
      </c>
      <c r="H83" s="170">
        <v>66</v>
      </c>
      <c r="I83" s="162" t="s">
        <v>1355</v>
      </c>
      <c r="J83" s="162" t="s">
        <v>1190</v>
      </c>
      <c r="K83" s="156"/>
      <c r="L83" s="154"/>
      <c r="M83" s="154" t="s">
        <v>1481</v>
      </c>
      <c r="N83" s="141"/>
      <c r="O83" s="137" t="s">
        <v>1159</v>
      </c>
      <c r="P83" s="60" t="str">
        <f t="shared" si="1"/>
        <v>사유지답</v>
      </c>
      <c r="Q83" s="177"/>
    </row>
    <row r="84" spans="1:47" ht="18" customHeight="1">
      <c r="A84" s="167">
        <v>129</v>
      </c>
      <c r="B84" s="157" t="s">
        <v>1476</v>
      </c>
      <c r="C84" s="167" t="s">
        <v>1477</v>
      </c>
      <c r="D84" s="158" t="s">
        <v>1479</v>
      </c>
      <c r="E84" s="168" t="s">
        <v>1258</v>
      </c>
      <c r="F84" s="157" t="s">
        <v>265</v>
      </c>
      <c r="G84" s="169">
        <v>595</v>
      </c>
      <c r="H84" s="170">
        <v>21.954519814696098</v>
      </c>
      <c r="I84" s="162" t="s">
        <v>1356</v>
      </c>
      <c r="J84" s="162">
        <v>381</v>
      </c>
      <c r="K84" s="162" t="s">
        <v>1356</v>
      </c>
      <c r="L84" s="162">
        <v>381</v>
      </c>
      <c r="M84" s="141"/>
      <c r="N84" s="141"/>
      <c r="O84" s="137" t="s">
        <v>1159</v>
      </c>
      <c r="P84" s="60" t="str">
        <f t="shared" si="1"/>
        <v>사유지답</v>
      </c>
      <c r="Q84" s="177"/>
    </row>
    <row r="85" spans="1:47" ht="18" customHeight="1">
      <c r="A85" s="167">
        <v>130</v>
      </c>
      <c r="B85" s="157" t="s">
        <v>1476</v>
      </c>
      <c r="C85" s="167" t="s">
        <v>1477</v>
      </c>
      <c r="D85" s="158" t="s">
        <v>1479</v>
      </c>
      <c r="E85" s="168" t="s">
        <v>1259</v>
      </c>
      <c r="F85" s="157" t="s">
        <v>265</v>
      </c>
      <c r="G85" s="169">
        <v>787</v>
      </c>
      <c r="H85" s="170">
        <v>211.699506074628</v>
      </c>
      <c r="I85" s="162" t="s">
        <v>1357</v>
      </c>
      <c r="J85" s="162" t="s">
        <v>1358</v>
      </c>
      <c r="K85" s="162" t="s">
        <v>1357</v>
      </c>
      <c r="L85" s="162" t="s">
        <v>1358</v>
      </c>
      <c r="M85" s="141"/>
      <c r="N85" s="141"/>
      <c r="O85" s="137" t="s">
        <v>1159</v>
      </c>
      <c r="P85" s="60" t="str">
        <f t="shared" si="1"/>
        <v>사유지답</v>
      </c>
      <c r="Q85" s="177"/>
    </row>
    <row r="86" spans="1:47" ht="18" customHeight="1">
      <c r="A86" s="167">
        <v>131</v>
      </c>
      <c r="B86" s="157" t="s">
        <v>1476</v>
      </c>
      <c r="C86" s="167" t="s">
        <v>1477</v>
      </c>
      <c r="D86" s="158" t="s">
        <v>1479</v>
      </c>
      <c r="E86" s="168" t="s">
        <v>1260</v>
      </c>
      <c r="F86" s="157" t="s">
        <v>265</v>
      </c>
      <c r="G86" s="169">
        <v>1412</v>
      </c>
      <c r="H86" s="170">
        <v>685.91177646410597</v>
      </c>
      <c r="I86" s="162" t="s">
        <v>1359</v>
      </c>
      <c r="J86" s="162" t="s">
        <v>1360</v>
      </c>
      <c r="K86" s="156" t="s">
        <v>1520</v>
      </c>
      <c r="L86" s="154" t="s">
        <v>1521</v>
      </c>
      <c r="M86" s="141" t="s">
        <v>1522</v>
      </c>
      <c r="N86" s="141"/>
      <c r="O86" s="137" t="s">
        <v>1159</v>
      </c>
      <c r="P86" s="60" t="str">
        <f t="shared" si="1"/>
        <v>사유지답</v>
      </c>
      <c r="Q86" s="177"/>
    </row>
    <row r="87" spans="1:47" ht="18" customHeight="1">
      <c r="A87" s="167">
        <v>132</v>
      </c>
      <c r="B87" s="157" t="s">
        <v>1476</v>
      </c>
      <c r="C87" s="167" t="s">
        <v>1477</v>
      </c>
      <c r="D87" s="158" t="s">
        <v>1479</v>
      </c>
      <c r="E87" s="168" t="s">
        <v>1261</v>
      </c>
      <c r="F87" s="157" t="s">
        <v>265</v>
      </c>
      <c r="G87" s="169">
        <v>1183</v>
      </c>
      <c r="H87" s="170">
        <v>422.92117925480397</v>
      </c>
      <c r="I87" s="162" t="s">
        <v>1361</v>
      </c>
      <c r="J87" s="162" t="s">
        <v>1362</v>
      </c>
      <c r="K87" s="162" t="s">
        <v>1361</v>
      </c>
      <c r="L87" s="162" t="s">
        <v>1362</v>
      </c>
      <c r="M87" s="141"/>
      <c r="N87" s="141"/>
      <c r="O87" s="137" t="s">
        <v>1159</v>
      </c>
      <c r="P87" s="60" t="str">
        <f t="shared" si="1"/>
        <v>사유지답</v>
      </c>
      <c r="Q87" s="177"/>
    </row>
    <row r="88" spans="1:47" ht="18" customHeight="1">
      <c r="A88" s="167">
        <v>133</v>
      </c>
      <c r="B88" s="157" t="s">
        <v>1476</v>
      </c>
      <c r="C88" s="167" t="s">
        <v>1477</v>
      </c>
      <c r="D88" s="158" t="s">
        <v>1479</v>
      </c>
      <c r="E88" s="168" t="s">
        <v>1262</v>
      </c>
      <c r="F88" s="157" t="s">
        <v>265</v>
      </c>
      <c r="G88" s="169">
        <v>109</v>
      </c>
      <c r="H88" s="170">
        <v>5.4966572749347797</v>
      </c>
      <c r="I88" s="162" t="s">
        <v>1363</v>
      </c>
      <c r="J88" s="162" t="s">
        <v>1364</v>
      </c>
      <c r="K88" s="162" t="s">
        <v>1363</v>
      </c>
      <c r="L88" s="162" t="s">
        <v>1364</v>
      </c>
      <c r="M88" s="141"/>
      <c r="N88" s="141"/>
      <c r="O88" s="137" t="s">
        <v>1159</v>
      </c>
      <c r="P88" s="60" t="str">
        <f t="shared" si="1"/>
        <v>사유지답</v>
      </c>
      <c r="Q88" s="177"/>
    </row>
    <row r="89" spans="1:47" ht="18" customHeight="1">
      <c r="A89" s="167">
        <v>136</v>
      </c>
      <c r="B89" s="157" t="s">
        <v>1476</v>
      </c>
      <c r="C89" s="167" t="s">
        <v>1477</v>
      </c>
      <c r="D89" s="158" t="s">
        <v>1479</v>
      </c>
      <c r="E89" s="168" t="s">
        <v>1263</v>
      </c>
      <c r="F89" s="157" t="s">
        <v>265</v>
      </c>
      <c r="G89" s="169">
        <v>2063</v>
      </c>
      <c r="H89" s="170">
        <v>406.704749885414</v>
      </c>
      <c r="I89" s="162" t="s">
        <v>1525</v>
      </c>
      <c r="J89" s="162" t="s">
        <v>1524</v>
      </c>
      <c r="K89" s="156" t="s">
        <v>1588</v>
      </c>
      <c r="L89" s="162" t="s">
        <v>1524</v>
      </c>
      <c r="M89" s="154"/>
      <c r="N89" s="141"/>
      <c r="O89" s="137" t="s">
        <v>1159</v>
      </c>
      <c r="P89" s="60" t="str">
        <f t="shared" si="1"/>
        <v>사유지답</v>
      </c>
      <c r="Q89" s="177"/>
    </row>
    <row r="90" spans="1:47" ht="18" customHeight="1">
      <c r="A90" s="167">
        <v>137</v>
      </c>
      <c r="B90" s="157" t="s">
        <v>1476</v>
      </c>
      <c r="C90" s="167" t="s">
        <v>1477</v>
      </c>
      <c r="D90" s="158" t="s">
        <v>1479</v>
      </c>
      <c r="E90" s="168" t="s">
        <v>1264</v>
      </c>
      <c r="F90" s="157" t="s">
        <v>265</v>
      </c>
      <c r="G90" s="169">
        <v>605</v>
      </c>
      <c r="H90" s="170">
        <v>118.107947574728</v>
      </c>
      <c r="I90" s="162" t="s">
        <v>1526</v>
      </c>
      <c r="J90" s="162" t="s">
        <v>1527</v>
      </c>
      <c r="K90" s="162" t="s">
        <v>1526</v>
      </c>
      <c r="L90" s="162" t="s">
        <v>1527</v>
      </c>
      <c r="M90" s="141"/>
      <c r="N90" s="141"/>
      <c r="O90" s="137" t="s">
        <v>1159</v>
      </c>
      <c r="P90" s="60" t="str">
        <f t="shared" si="1"/>
        <v>사유지답</v>
      </c>
      <c r="Q90" s="177"/>
    </row>
    <row r="91" spans="1:47" ht="18" customHeight="1">
      <c r="A91" s="167">
        <v>138</v>
      </c>
      <c r="B91" s="157" t="s">
        <v>1476</v>
      </c>
      <c r="C91" s="167" t="s">
        <v>1477</v>
      </c>
      <c r="D91" s="158" t="s">
        <v>1479</v>
      </c>
      <c r="E91" s="168" t="s">
        <v>1265</v>
      </c>
      <c r="F91" s="157" t="s">
        <v>265</v>
      </c>
      <c r="G91" s="169">
        <v>678</v>
      </c>
      <c r="H91" s="170">
        <v>283.13036052456602</v>
      </c>
      <c r="I91" s="162" t="s">
        <v>1365</v>
      </c>
      <c r="J91" s="162" t="s">
        <v>1366</v>
      </c>
      <c r="K91" s="162" t="s">
        <v>1365</v>
      </c>
      <c r="L91" s="162" t="s">
        <v>1366</v>
      </c>
      <c r="M91" s="141"/>
      <c r="N91" s="141"/>
      <c r="O91" s="137" t="s">
        <v>1159</v>
      </c>
      <c r="P91" s="60" t="str">
        <f t="shared" si="1"/>
        <v>사유지답</v>
      </c>
      <c r="Q91" s="177"/>
    </row>
    <row r="92" spans="1:47" ht="18" customHeight="1">
      <c r="A92" s="167">
        <v>139</v>
      </c>
      <c r="B92" s="157" t="s">
        <v>1476</v>
      </c>
      <c r="C92" s="167" t="s">
        <v>1477</v>
      </c>
      <c r="D92" s="158" t="s">
        <v>1479</v>
      </c>
      <c r="E92" s="168" t="s">
        <v>1266</v>
      </c>
      <c r="F92" s="157" t="s">
        <v>265</v>
      </c>
      <c r="G92" s="169">
        <v>506</v>
      </c>
      <c r="H92" s="170">
        <v>182.45466976493901</v>
      </c>
      <c r="I92" s="162" t="s">
        <v>1367</v>
      </c>
      <c r="J92" s="162">
        <v>387</v>
      </c>
      <c r="K92" s="156"/>
      <c r="L92" s="154"/>
      <c r="M92" s="154" t="s">
        <v>1481</v>
      </c>
      <c r="N92" s="141"/>
      <c r="O92" s="137" t="s">
        <v>1159</v>
      </c>
      <c r="P92" s="60" t="str">
        <f t="shared" si="1"/>
        <v>사유지답</v>
      </c>
      <c r="Q92" s="177"/>
    </row>
    <row r="93" spans="1:47" ht="18" customHeight="1">
      <c r="A93" s="167">
        <v>140</v>
      </c>
      <c r="B93" s="157" t="s">
        <v>1476</v>
      </c>
      <c r="C93" s="167" t="s">
        <v>1477</v>
      </c>
      <c r="D93" s="158" t="s">
        <v>1479</v>
      </c>
      <c r="E93" s="168" t="s">
        <v>1267</v>
      </c>
      <c r="F93" s="157" t="s">
        <v>261</v>
      </c>
      <c r="G93" s="169">
        <v>704</v>
      </c>
      <c r="H93" s="170">
        <v>402.86220811494599</v>
      </c>
      <c r="I93" s="162" t="s">
        <v>1329</v>
      </c>
      <c r="J93" s="162" t="s">
        <v>1368</v>
      </c>
      <c r="K93" s="162" t="s">
        <v>1329</v>
      </c>
      <c r="L93" s="162" t="s">
        <v>1368</v>
      </c>
      <c r="M93" s="141"/>
      <c r="N93" s="141"/>
      <c r="O93" s="137" t="s">
        <v>1159</v>
      </c>
      <c r="P93" s="60" t="str">
        <f t="shared" si="1"/>
        <v>사유지전</v>
      </c>
      <c r="Q93" s="177"/>
    </row>
    <row r="94" spans="1:47" ht="18" customHeight="1">
      <c r="A94" s="167">
        <v>141</v>
      </c>
      <c r="B94" s="157" t="s">
        <v>1476</v>
      </c>
      <c r="C94" s="167" t="s">
        <v>1477</v>
      </c>
      <c r="D94" s="158" t="s">
        <v>1479</v>
      </c>
      <c r="E94" s="168" t="s">
        <v>1268</v>
      </c>
      <c r="F94" s="157" t="s">
        <v>265</v>
      </c>
      <c r="G94" s="169">
        <v>1650</v>
      </c>
      <c r="H94" s="170">
        <v>378.09263814525701</v>
      </c>
      <c r="I94" s="162" t="s">
        <v>1528</v>
      </c>
      <c r="J94" s="162" t="s">
        <v>1529</v>
      </c>
      <c r="K94" s="162" t="s">
        <v>1528</v>
      </c>
      <c r="L94" s="162" t="s">
        <v>1529</v>
      </c>
      <c r="M94" s="141"/>
      <c r="N94" s="141"/>
      <c r="O94" s="137" t="s">
        <v>1159</v>
      </c>
      <c r="P94" s="60" t="str">
        <f t="shared" si="1"/>
        <v>사유지답</v>
      </c>
      <c r="Q94" s="177"/>
    </row>
    <row r="95" spans="1:47" ht="18" customHeight="1">
      <c r="A95" s="167">
        <v>142</v>
      </c>
      <c r="B95" s="157" t="s">
        <v>1476</v>
      </c>
      <c r="C95" s="167" t="s">
        <v>1477</v>
      </c>
      <c r="D95" s="158" t="s">
        <v>1479</v>
      </c>
      <c r="E95" s="168" t="s">
        <v>1269</v>
      </c>
      <c r="F95" s="157" t="s">
        <v>265</v>
      </c>
      <c r="G95" s="169">
        <v>1785</v>
      </c>
      <c r="H95" s="170">
        <v>581.86949877496704</v>
      </c>
      <c r="I95" s="162" t="s">
        <v>1359</v>
      </c>
      <c r="J95" s="162" t="s">
        <v>1360</v>
      </c>
      <c r="K95" s="156" t="s">
        <v>1530</v>
      </c>
      <c r="L95" s="154" t="s">
        <v>1531</v>
      </c>
      <c r="M95" s="154" t="s">
        <v>1522</v>
      </c>
      <c r="N95" s="141"/>
      <c r="O95" s="137" t="s">
        <v>1159</v>
      </c>
      <c r="P95" s="60" t="str">
        <f t="shared" si="1"/>
        <v>사유지답</v>
      </c>
      <c r="Q95" s="177"/>
    </row>
    <row r="96" spans="1:47" ht="18" customHeight="1">
      <c r="A96" s="167">
        <v>143</v>
      </c>
      <c r="B96" s="157" t="s">
        <v>1476</v>
      </c>
      <c r="C96" s="167" t="s">
        <v>1477</v>
      </c>
      <c r="D96" s="158" t="s">
        <v>1479</v>
      </c>
      <c r="E96" s="168" t="s">
        <v>1270</v>
      </c>
      <c r="F96" s="157" t="s">
        <v>265</v>
      </c>
      <c r="G96" s="169">
        <v>483</v>
      </c>
      <c r="H96" s="170">
        <v>483</v>
      </c>
      <c r="I96" s="162" t="s">
        <v>1369</v>
      </c>
      <c r="J96" s="162" t="s">
        <v>1370</v>
      </c>
      <c r="K96" s="156"/>
      <c r="L96" s="154"/>
      <c r="M96" s="154" t="s">
        <v>1481</v>
      </c>
      <c r="N96" s="141"/>
      <c r="O96" s="137" t="s">
        <v>1159</v>
      </c>
      <c r="P96" s="60" t="str">
        <f t="shared" si="1"/>
        <v>사유지답</v>
      </c>
      <c r="Q96" s="177"/>
    </row>
    <row r="97" spans="1:45" ht="18" customHeight="1">
      <c r="A97" s="167">
        <v>144</v>
      </c>
      <c r="B97" s="157" t="s">
        <v>1476</v>
      </c>
      <c r="C97" s="167" t="s">
        <v>1477</v>
      </c>
      <c r="D97" s="158" t="s">
        <v>1479</v>
      </c>
      <c r="E97" s="168" t="s">
        <v>1271</v>
      </c>
      <c r="F97" s="157" t="s">
        <v>265</v>
      </c>
      <c r="G97" s="169">
        <v>1501</v>
      </c>
      <c r="H97" s="170">
        <v>151.36426713967501</v>
      </c>
      <c r="I97" s="162" t="s">
        <v>1371</v>
      </c>
      <c r="J97" s="162" t="s">
        <v>1589</v>
      </c>
      <c r="K97" s="162" t="s">
        <v>1371</v>
      </c>
      <c r="L97" s="162" t="s">
        <v>1589</v>
      </c>
      <c r="M97" s="141"/>
      <c r="N97" s="141"/>
      <c r="O97" s="137" t="s">
        <v>1159</v>
      </c>
      <c r="P97" s="60" t="str">
        <f t="shared" si="1"/>
        <v>사유지답</v>
      </c>
      <c r="Q97" s="177"/>
    </row>
    <row r="98" spans="1:45" ht="18" customHeight="1">
      <c r="A98" s="167">
        <v>145</v>
      </c>
      <c r="B98" s="157" t="s">
        <v>1476</v>
      </c>
      <c r="C98" s="167" t="s">
        <v>1477</v>
      </c>
      <c r="D98" s="158" t="s">
        <v>1479</v>
      </c>
      <c r="E98" s="168" t="s">
        <v>1272</v>
      </c>
      <c r="F98" s="157" t="s">
        <v>265</v>
      </c>
      <c r="G98" s="169">
        <v>5293</v>
      </c>
      <c r="H98" s="170">
        <v>1416.4932669142599</v>
      </c>
      <c r="I98" s="162" t="s">
        <v>1372</v>
      </c>
      <c r="J98" s="162" t="s">
        <v>1373</v>
      </c>
      <c r="K98" s="162" t="s">
        <v>1372</v>
      </c>
      <c r="L98" s="162" t="s">
        <v>1373</v>
      </c>
      <c r="M98" s="141"/>
      <c r="N98" s="141"/>
      <c r="O98" s="137" t="s">
        <v>1159</v>
      </c>
      <c r="P98" s="60" t="str">
        <f t="shared" si="1"/>
        <v>사유지답</v>
      </c>
      <c r="Q98" s="177"/>
    </row>
    <row r="99" spans="1:45" ht="18" customHeight="1">
      <c r="A99" s="167">
        <v>146</v>
      </c>
      <c r="B99" s="157" t="s">
        <v>1476</v>
      </c>
      <c r="C99" s="167" t="s">
        <v>1477</v>
      </c>
      <c r="D99" s="158" t="s">
        <v>1479</v>
      </c>
      <c r="E99" s="168" t="s">
        <v>1273</v>
      </c>
      <c r="F99" s="157" t="s">
        <v>265</v>
      </c>
      <c r="G99" s="169">
        <v>344</v>
      </c>
      <c r="H99" s="170">
        <v>7.6173543900179501</v>
      </c>
      <c r="I99" s="162" t="s">
        <v>1372</v>
      </c>
      <c r="J99" s="162" t="s">
        <v>1374</v>
      </c>
      <c r="K99" s="162" t="s">
        <v>1372</v>
      </c>
      <c r="L99" s="162" t="s">
        <v>1374</v>
      </c>
      <c r="M99" s="141"/>
      <c r="N99" s="141"/>
      <c r="O99" s="137" t="s">
        <v>1159</v>
      </c>
      <c r="P99" s="60" t="str">
        <f t="shared" si="1"/>
        <v>사유지답</v>
      </c>
      <c r="Q99" s="177"/>
    </row>
    <row r="100" spans="1:45" ht="18" customHeight="1">
      <c r="A100" s="167">
        <v>147</v>
      </c>
      <c r="B100" s="157" t="s">
        <v>1476</v>
      </c>
      <c r="C100" s="167" t="s">
        <v>1477</v>
      </c>
      <c r="D100" s="158" t="s">
        <v>1479</v>
      </c>
      <c r="E100" s="168" t="s">
        <v>1274</v>
      </c>
      <c r="F100" s="157" t="s">
        <v>265</v>
      </c>
      <c r="G100" s="169">
        <v>724</v>
      </c>
      <c r="H100" s="170">
        <v>248.779752654574</v>
      </c>
      <c r="I100" s="162" t="s">
        <v>1375</v>
      </c>
      <c r="J100" s="162" t="s">
        <v>1376</v>
      </c>
      <c r="K100" s="162" t="s">
        <v>1375</v>
      </c>
      <c r="L100" s="162" t="s">
        <v>1376</v>
      </c>
      <c r="M100" s="141"/>
      <c r="N100" s="141"/>
      <c r="O100" s="137" t="s">
        <v>1159</v>
      </c>
      <c r="P100" s="60" t="str">
        <f t="shared" si="1"/>
        <v>사유지답</v>
      </c>
      <c r="Q100" s="177"/>
    </row>
    <row r="101" spans="1:45" ht="18" customHeight="1">
      <c r="A101" s="167">
        <v>148</v>
      </c>
      <c r="B101" s="157" t="s">
        <v>1476</v>
      </c>
      <c r="C101" s="167" t="s">
        <v>1477</v>
      </c>
      <c r="D101" s="158" t="s">
        <v>1479</v>
      </c>
      <c r="E101" s="168" t="s">
        <v>1275</v>
      </c>
      <c r="F101" s="157" t="s">
        <v>265</v>
      </c>
      <c r="G101" s="169">
        <v>1045</v>
      </c>
      <c r="H101" s="170">
        <v>933.28228341933402</v>
      </c>
      <c r="I101" s="162" t="s">
        <v>1377</v>
      </c>
      <c r="J101" s="162" t="s">
        <v>1378</v>
      </c>
      <c r="K101" s="162" t="s">
        <v>1533</v>
      </c>
      <c r="L101" s="162" t="s">
        <v>1534</v>
      </c>
      <c r="M101" s="154" t="s">
        <v>1532</v>
      </c>
      <c r="N101" s="141"/>
      <c r="O101" s="137" t="s">
        <v>1159</v>
      </c>
      <c r="P101" s="60" t="str">
        <f t="shared" si="1"/>
        <v>사유지답</v>
      </c>
      <c r="Q101" s="177"/>
    </row>
    <row r="102" spans="1:45" ht="18" customHeight="1">
      <c r="A102" s="167">
        <v>150</v>
      </c>
      <c r="B102" s="157" t="s">
        <v>1476</v>
      </c>
      <c r="C102" s="167" t="s">
        <v>1477</v>
      </c>
      <c r="D102" s="158" t="s">
        <v>1479</v>
      </c>
      <c r="E102" s="168" t="s">
        <v>1276</v>
      </c>
      <c r="F102" s="157" t="s">
        <v>13</v>
      </c>
      <c r="G102" s="169">
        <v>409</v>
      </c>
      <c r="H102" s="170">
        <v>217.499201600151</v>
      </c>
      <c r="I102" s="162" t="s">
        <v>1371</v>
      </c>
      <c r="J102" s="162">
        <v>402</v>
      </c>
      <c r="K102" s="162" t="s">
        <v>1371</v>
      </c>
      <c r="L102" s="162">
        <v>402</v>
      </c>
      <c r="M102" s="141"/>
      <c r="N102" s="141"/>
      <c r="O102" s="137" t="s">
        <v>1159</v>
      </c>
      <c r="P102" s="60" t="str">
        <f t="shared" si="1"/>
        <v>사유지임</v>
      </c>
      <c r="Q102" s="177"/>
    </row>
    <row r="103" spans="1:45" ht="18" customHeight="1">
      <c r="A103" s="167">
        <v>152</v>
      </c>
      <c r="B103" s="157" t="s">
        <v>1476</v>
      </c>
      <c r="C103" s="167" t="s">
        <v>1477</v>
      </c>
      <c r="D103" s="158" t="s">
        <v>1479</v>
      </c>
      <c r="E103" s="168" t="s">
        <v>1277</v>
      </c>
      <c r="F103" s="157" t="s">
        <v>265</v>
      </c>
      <c r="G103" s="169">
        <v>2673</v>
      </c>
      <c r="H103" s="170">
        <v>955.14181217454495</v>
      </c>
      <c r="I103" s="162" t="s">
        <v>1379</v>
      </c>
      <c r="J103" s="162" t="s">
        <v>1380</v>
      </c>
      <c r="K103" s="162" t="s">
        <v>1379</v>
      </c>
      <c r="L103" s="162" t="s">
        <v>1380</v>
      </c>
      <c r="M103" s="141"/>
      <c r="N103" s="141"/>
      <c r="O103" s="137" t="s">
        <v>1159</v>
      </c>
      <c r="P103" s="60" t="str">
        <f t="shared" si="1"/>
        <v>사유지답</v>
      </c>
      <c r="Q103" s="177"/>
    </row>
    <row r="104" spans="1:45" ht="18" customHeight="1">
      <c r="A104" s="167">
        <v>153</v>
      </c>
      <c r="B104" s="157" t="s">
        <v>1476</v>
      </c>
      <c r="C104" s="167" t="s">
        <v>1477</v>
      </c>
      <c r="D104" s="158" t="s">
        <v>1479</v>
      </c>
      <c r="E104" s="168" t="s">
        <v>1278</v>
      </c>
      <c r="F104" s="157" t="s">
        <v>265</v>
      </c>
      <c r="G104" s="169">
        <v>23</v>
      </c>
      <c r="H104" s="170">
        <v>6.0958495099909298</v>
      </c>
      <c r="I104" s="162" t="s">
        <v>1381</v>
      </c>
      <c r="J104" s="162" t="s">
        <v>1382</v>
      </c>
      <c r="K104" s="162" t="s">
        <v>1381</v>
      </c>
      <c r="L104" s="162" t="s">
        <v>1382</v>
      </c>
      <c r="M104" s="141"/>
      <c r="N104" s="141"/>
      <c r="O104" s="137" t="s">
        <v>1159</v>
      </c>
      <c r="P104" s="60" t="str">
        <f t="shared" si="1"/>
        <v>사유지답</v>
      </c>
      <c r="Q104" s="177"/>
    </row>
    <row r="105" spans="1:45" ht="18" customHeight="1">
      <c r="A105" s="167">
        <v>154</v>
      </c>
      <c r="B105" s="157" t="s">
        <v>1476</v>
      </c>
      <c r="C105" s="167" t="s">
        <v>1477</v>
      </c>
      <c r="D105" s="158" t="s">
        <v>1479</v>
      </c>
      <c r="E105" s="168" t="s">
        <v>1279</v>
      </c>
      <c r="F105" s="157" t="s">
        <v>265</v>
      </c>
      <c r="G105" s="169">
        <v>1640</v>
      </c>
      <c r="H105" s="170">
        <v>3.8313721598658401</v>
      </c>
      <c r="I105" s="162" t="s">
        <v>1383</v>
      </c>
      <c r="J105" s="162" t="s">
        <v>1540</v>
      </c>
      <c r="K105" s="162" t="s">
        <v>1383</v>
      </c>
      <c r="L105" s="162" t="s">
        <v>1540</v>
      </c>
      <c r="M105" s="141"/>
      <c r="N105" s="141"/>
      <c r="O105" s="137" t="s">
        <v>1159</v>
      </c>
      <c r="P105" s="60" t="str">
        <f t="shared" si="1"/>
        <v>사유지답</v>
      </c>
      <c r="Q105" s="177"/>
    </row>
    <row r="106" spans="1:45" ht="18" customHeight="1">
      <c r="A106" s="167">
        <v>175</v>
      </c>
      <c r="B106" s="157" t="s">
        <v>1476</v>
      </c>
      <c r="C106" s="167" t="s">
        <v>1477</v>
      </c>
      <c r="D106" s="158" t="s">
        <v>1479</v>
      </c>
      <c r="E106" s="168" t="s">
        <v>1280</v>
      </c>
      <c r="F106" s="157" t="s">
        <v>265</v>
      </c>
      <c r="G106" s="169">
        <v>4823</v>
      </c>
      <c r="H106" s="170">
        <v>19.8413192852333</v>
      </c>
      <c r="I106" s="162" t="s">
        <v>1316</v>
      </c>
      <c r="J106" s="162">
        <v>43</v>
      </c>
      <c r="K106" s="162" t="s">
        <v>1316</v>
      </c>
      <c r="L106" s="162">
        <v>43</v>
      </c>
      <c r="M106" s="141"/>
      <c r="N106" s="141"/>
      <c r="O106" s="137" t="s">
        <v>1159</v>
      </c>
      <c r="P106" s="60" t="str">
        <f t="shared" si="1"/>
        <v>사유지답</v>
      </c>
      <c r="Q106" s="177"/>
    </row>
    <row r="107" spans="1:45" ht="18" customHeight="1">
      <c r="A107" s="167">
        <v>176</v>
      </c>
      <c r="B107" s="157" t="s">
        <v>1476</v>
      </c>
      <c r="C107" s="167" t="s">
        <v>1477</v>
      </c>
      <c r="D107" s="158" t="s">
        <v>1479</v>
      </c>
      <c r="E107" s="168" t="s">
        <v>1281</v>
      </c>
      <c r="F107" s="157" t="s">
        <v>265</v>
      </c>
      <c r="G107" s="169">
        <v>1437</v>
      </c>
      <c r="H107" s="170">
        <v>325.79447130439502</v>
      </c>
      <c r="I107" s="162" t="s">
        <v>1384</v>
      </c>
      <c r="J107" s="162">
        <v>67</v>
      </c>
      <c r="K107" s="156" t="s">
        <v>1541</v>
      </c>
      <c r="L107" s="154"/>
      <c r="M107" s="154" t="s">
        <v>1113</v>
      </c>
      <c r="N107" s="141"/>
      <c r="O107" s="137" t="s">
        <v>1159</v>
      </c>
      <c r="P107" s="60" t="str">
        <f t="shared" si="1"/>
        <v>사유지답</v>
      </c>
      <c r="Q107" s="177"/>
    </row>
    <row r="108" spans="1:45" ht="18" customHeight="1">
      <c r="A108" s="167">
        <v>177</v>
      </c>
      <c r="B108" s="157" t="s">
        <v>1476</v>
      </c>
      <c r="C108" s="167" t="s">
        <v>1477</v>
      </c>
      <c r="D108" s="158" t="s">
        <v>1479</v>
      </c>
      <c r="E108" s="168" t="s">
        <v>1282</v>
      </c>
      <c r="F108" s="157" t="s">
        <v>265</v>
      </c>
      <c r="G108" s="169">
        <v>1737</v>
      </c>
      <c r="H108" s="170">
        <v>1076.6390862808601</v>
      </c>
      <c r="I108" s="162" t="s">
        <v>1385</v>
      </c>
      <c r="J108" s="162" t="s">
        <v>1386</v>
      </c>
      <c r="K108" s="156" t="s">
        <v>1590</v>
      </c>
      <c r="L108" s="154"/>
      <c r="M108" s="154" t="s">
        <v>1591</v>
      </c>
      <c r="N108" s="141"/>
      <c r="O108" s="137" t="s">
        <v>1159</v>
      </c>
      <c r="P108" s="60" t="str">
        <f t="shared" si="1"/>
        <v>사유지답</v>
      </c>
      <c r="Q108" s="177"/>
    </row>
    <row r="109" spans="1:45" s="136" customFormat="1" ht="18" customHeight="1">
      <c r="A109" s="167">
        <v>179</v>
      </c>
      <c r="B109" s="157" t="s">
        <v>1476</v>
      </c>
      <c r="C109" s="167" t="s">
        <v>1477</v>
      </c>
      <c r="D109" s="158" t="s">
        <v>1479</v>
      </c>
      <c r="E109" s="168" t="s">
        <v>1283</v>
      </c>
      <c r="F109" s="157" t="s">
        <v>265</v>
      </c>
      <c r="G109" s="169">
        <v>966</v>
      </c>
      <c r="H109" s="170">
        <v>302.66093081019301</v>
      </c>
      <c r="I109" s="162" t="s">
        <v>1542</v>
      </c>
      <c r="J109" s="162" t="s">
        <v>1543</v>
      </c>
      <c r="K109" s="156" t="s">
        <v>1512</v>
      </c>
      <c r="L109" s="154" t="s">
        <v>1544</v>
      </c>
      <c r="M109" s="154" t="s">
        <v>1545</v>
      </c>
      <c r="N109" s="154"/>
      <c r="O109" s="137" t="s">
        <v>1159</v>
      </c>
      <c r="P109" s="60" t="str">
        <f t="shared" si="1"/>
        <v>사유지답</v>
      </c>
      <c r="Q109" s="177"/>
    </row>
    <row r="110" spans="1:45" s="139" customFormat="1" ht="18" customHeight="1">
      <c r="A110" s="167">
        <v>180</v>
      </c>
      <c r="B110" s="157" t="s">
        <v>1476</v>
      </c>
      <c r="C110" s="167" t="s">
        <v>1477</v>
      </c>
      <c r="D110" s="158" t="s">
        <v>1479</v>
      </c>
      <c r="E110" s="168" t="s">
        <v>1284</v>
      </c>
      <c r="F110" s="157" t="s">
        <v>265</v>
      </c>
      <c r="G110" s="169">
        <v>1904</v>
      </c>
      <c r="H110" s="170">
        <v>198.62801608046101</v>
      </c>
      <c r="I110" s="162" t="s">
        <v>1317</v>
      </c>
      <c r="J110" s="162" t="s">
        <v>1387</v>
      </c>
      <c r="K110" s="162" t="s">
        <v>1317</v>
      </c>
      <c r="L110" s="162" t="s">
        <v>1387</v>
      </c>
      <c r="M110" s="141"/>
      <c r="N110" s="141"/>
      <c r="O110" s="137" t="s">
        <v>1159</v>
      </c>
      <c r="P110" s="60" t="str">
        <f t="shared" si="1"/>
        <v>사유지답</v>
      </c>
      <c r="Q110" s="177"/>
      <c r="S110" s="138"/>
      <c r="AJ110" s="68"/>
      <c r="AM110" s="136"/>
      <c r="AN110" s="121"/>
    </row>
    <row r="111" spans="1:45" s="66" customFormat="1" ht="18" customHeight="1">
      <c r="A111" s="167">
        <v>181</v>
      </c>
      <c r="B111" s="157" t="s">
        <v>1476</v>
      </c>
      <c r="C111" s="167" t="s">
        <v>1477</v>
      </c>
      <c r="D111" s="158" t="s">
        <v>1479</v>
      </c>
      <c r="E111" s="168" t="s">
        <v>1285</v>
      </c>
      <c r="F111" s="157" t="s">
        <v>265</v>
      </c>
      <c r="G111" s="169">
        <v>1812</v>
      </c>
      <c r="H111" s="170">
        <v>910.62801386545698</v>
      </c>
      <c r="I111" s="162" t="s">
        <v>1388</v>
      </c>
      <c r="J111" s="162" t="s">
        <v>1389</v>
      </c>
      <c r="K111" s="162" t="s">
        <v>1388</v>
      </c>
      <c r="L111" s="162" t="s">
        <v>1389</v>
      </c>
      <c r="M111" s="141"/>
      <c r="N111" s="141"/>
      <c r="O111" s="137" t="s">
        <v>1159</v>
      </c>
      <c r="P111" s="60" t="str">
        <f t="shared" si="1"/>
        <v>사유지답</v>
      </c>
      <c r="Q111" s="177"/>
      <c r="R111" s="139"/>
      <c r="S111" s="138"/>
      <c r="AJ111" s="106"/>
      <c r="AM111" s="123"/>
      <c r="AN111" s="122"/>
      <c r="AQ111" s="115"/>
      <c r="AS111" s="63"/>
    </row>
    <row r="112" spans="1:45" s="66" customFormat="1" ht="18" customHeight="1">
      <c r="A112" s="167">
        <v>182</v>
      </c>
      <c r="B112" s="157" t="s">
        <v>1476</v>
      </c>
      <c r="C112" s="167" t="s">
        <v>1477</v>
      </c>
      <c r="D112" s="158" t="s">
        <v>1479</v>
      </c>
      <c r="E112" s="168" t="s">
        <v>1286</v>
      </c>
      <c r="F112" s="157" t="s">
        <v>265</v>
      </c>
      <c r="G112" s="169">
        <v>1514</v>
      </c>
      <c r="H112" s="170">
        <v>206.30031607016301</v>
      </c>
      <c r="I112" s="162" t="s">
        <v>1388</v>
      </c>
      <c r="J112" s="162" t="s">
        <v>1389</v>
      </c>
      <c r="K112" s="162" t="s">
        <v>1388</v>
      </c>
      <c r="L112" s="162" t="s">
        <v>1389</v>
      </c>
      <c r="M112" s="140"/>
      <c r="N112" s="141"/>
      <c r="O112" s="137" t="s">
        <v>1159</v>
      </c>
      <c r="P112" s="60" t="str">
        <f t="shared" si="1"/>
        <v>사유지답</v>
      </c>
      <c r="Q112" s="177"/>
      <c r="R112" s="139"/>
      <c r="S112" s="138"/>
      <c r="AJ112" s="106"/>
      <c r="AM112" s="123"/>
      <c r="AN112" s="122"/>
    </row>
    <row r="113" spans="1:243" s="139" customFormat="1" ht="18" customHeight="1">
      <c r="A113" s="167">
        <v>183</v>
      </c>
      <c r="B113" s="157" t="s">
        <v>1476</v>
      </c>
      <c r="C113" s="167" t="s">
        <v>1477</v>
      </c>
      <c r="D113" s="158" t="s">
        <v>1479</v>
      </c>
      <c r="E113" s="168" t="s">
        <v>1287</v>
      </c>
      <c r="F113" s="157" t="s">
        <v>265</v>
      </c>
      <c r="G113" s="169">
        <v>221</v>
      </c>
      <c r="H113" s="170">
        <v>127.18979755017099</v>
      </c>
      <c r="I113" s="162" t="s">
        <v>1388</v>
      </c>
      <c r="J113" s="162" t="s">
        <v>1389</v>
      </c>
      <c r="K113" s="162" t="s">
        <v>1388</v>
      </c>
      <c r="L113" s="162" t="s">
        <v>1389</v>
      </c>
      <c r="M113" s="142"/>
      <c r="N113" s="142"/>
      <c r="O113" s="137" t="s">
        <v>1159</v>
      </c>
      <c r="P113" s="60" t="str">
        <f t="shared" si="1"/>
        <v>사유지답</v>
      </c>
      <c r="Q113" s="177"/>
      <c r="S113" s="138"/>
      <c r="AJ113" s="68"/>
      <c r="AM113" s="136"/>
      <c r="AN113" s="121"/>
      <c r="AP113" s="76"/>
    </row>
    <row r="114" spans="1:243" s="63" customFormat="1" ht="18" customHeight="1">
      <c r="A114" s="167">
        <v>185</v>
      </c>
      <c r="B114" s="157" t="s">
        <v>1476</v>
      </c>
      <c r="C114" s="167" t="s">
        <v>1477</v>
      </c>
      <c r="D114" s="158" t="s">
        <v>1479</v>
      </c>
      <c r="E114" s="168" t="s">
        <v>1288</v>
      </c>
      <c r="F114" s="157" t="s">
        <v>265</v>
      </c>
      <c r="G114" s="169">
        <v>547</v>
      </c>
      <c r="H114" s="170">
        <v>7.4276846750171197</v>
      </c>
      <c r="I114" s="162" t="s">
        <v>1581</v>
      </c>
      <c r="J114" s="162">
        <v>67</v>
      </c>
      <c r="K114" s="162" t="s">
        <v>1581</v>
      </c>
      <c r="L114" s="162">
        <v>67</v>
      </c>
      <c r="M114" s="141"/>
      <c r="N114" s="141"/>
      <c r="O114" s="137" t="s">
        <v>1159</v>
      </c>
      <c r="P114" s="60" t="str">
        <f t="shared" si="1"/>
        <v>사유지답</v>
      </c>
      <c r="Q114" s="177"/>
      <c r="R114" s="139"/>
      <c r="S114" s="138"/>
      <c r="AH114" s="66"/>
      <c r="AI114" s="66"/>
      <c r="AJ114" s="106"/>
      <c r="AK114" s="66"/>
      <c r="AM114" s="123"/>
      <c r="AN114" s="122"/>
      <c r="AO114" s="66"/>
      <c r="AP114" s="123"/>
      <c r="AQ114" s="123"/>
      <c r="AU114" s="66"/>
    </row>
    <row r="115" spans="1:243" s="63" customFormat="1" ht="18" customHeight="1">
      <c r="A115" s="167">
        <v>186</v>
      </c>
      <c r="B115" s="157" t="s">
        <v>1476</v>
      </c>
      <c r="C115" s="167" t="s">
        <v>1477</v>
      </c>
      <c r="D115" s="158" t="s">
        <v>1479</v>
      </c>
      <c r="E115" s="168" t="s">
        <v>1289</v>
      </c>
      <c r="F115" s="157" t="s">
        <v>13</v>
      </c>
      <c r="G115" s="169">
        <v>45031</v>
      </c>
      <c r="H115" s="170">
        <v>239.214679610606</v>
      </c>
      <c r="I115" s="162" t="s">
        <v>1390</v>
      </c>
      <c r="J115" s="162" t="s">
        <v>1391</v>
      </c>
      <c r="K115" s="162" t="s">
        <v>1390</v>
      </c>
      <c r="L115" s="162" t="s">
        <v>1391</v>
      </c>
      <c r="M115" s="141"/>
      <c r="N115" s="141"/>
      <c r="O115" s="137" t="s">
        <v>1159</v>
      </c>
      <c r="P115" s="60" t="str">
        <f t="shared" si="1"/>
        <v>사유지임</v>
      </c>
      <c r="Q115" s="177"/>
      <c r="R115" s="139"/>
      <c r="S115" s="138"/>
      <c r="AH115" s="66"/>
      <c r="AI115" s="66"/>
      <c r="AJ115" s="106"/>
      <c r="AK115" s="66"/>
      <c r="AM115" s="123"/>
      <c r="AN115" s="122"/>
      <c r="AO115" s="66"/>
      <c r="AP115" s="123"/>
      <c r="AQ115" s="123"/>
      <c r="AU115" s="66"/>
    </row>
    <row r="116" spans="1:243" s="63" customFormat="1" ht="18" customHeight="1">
      <c r="A116" s="167">
        <v>187</v>
      </c>
      <c r="B116" s="157" t="s">
        <v>1476</v>
      </c>
      <c r="C116" s="167" t="s">
        <v>1477</v>
      </c>
      <c r="D116" s="158" t="s">
        <v>1479</v>
      </c>
      <c r="E116" s="168" t="s">
        <v>1290</v>
      </c>
      <c r="F116" s="157" t="s">
        <v>13</v>
      </c>
      <c r="G116" s="169">
        <v>276703</v>
      </c>
      <c r="H116" s="170">
        <v>2.5338261600138998</v>
      </c>
      <c r="I116" s="162" t="s">
        <v>1371</v>
      </c>
      <c r="J116" s="162" t="s">
        <v>1592</v>
      </c>
      <c r="K116" s="162" t="s">
        <v>1371</v>
      </c>
      <c r="L116" s="162" t="s">
        <v>1592</v>
      </c>
      <c r="M116" s="141"/>
      <c r="N116" s="141"/>
      <c r="O116" s="137" t="s">
        <v>1159</v>
      </c>
      <c r="P116" s="60" t="str">
        <f t="shared" si="1"/>
        <v>사유지임</v>
      </c>
      <c r="Q116" s="177"/>
      <c r="R116" s="139"/>
      <c r="S116" s="138"/>
      <c r="T116" s="66"/>
      <c r="AH116" s="66"/>
      <c r="AI116" s="66"/>
      <c r="AJ116" s="106"/>
      <c r="AK116" s="66"/>
      <c r="AL116" s="66"/>
      <c r="AM116" s="123"/>
      <c r="AN116" s="122"/>
      <c r="AO116" s="66"/>
      <c r="AP116" s="78"/>
      <c r="AU116" s="66"/>
    </row>
    <row r="117" spans="1:243" s="63" customFormat="1" ht="18" customHeight="1">
      <c r="A117" s="167">
        <v>188</v>
      </c>
      <c r="B117" s="157" t="s">
        <v>1476</v>
      </c>
      <c r="C117" s="167" t="s">
        <v>1477</v>
      </c>
      <c r="D117" s="158" t="s">
        <v>1479</v>
      </c>
      <c r="E117" s="168" t="s">
        <v>1291</v>
      </c>
      <c r="F117" s="157" t="s">
        <v>13</v>
      </c>
      <c r="G117" s="169">
        <v>412770</v>
      </c>
      <c r="H117" s="170">
        <v>139.32372516470701</v>
      </c>
      <c r="I117" s="162" t="s">
        <v>1348</v>
      </c>
      <c r="J117" s="162" t="s">
        <v>1593</v>
      </c>
      <c r="K117" s="162" t="s">
        <v>1348</v>
      </c>
      <c r="L117" s="162" t="s">
        <v>1593</v>
      </c>
      <c r="M117" s="141"/>
      <c r="N117" s="141"/>
      <c r="O117" s="137" t="s">
        <v>1159</v>
      </c>
      <c r="P117" s="60" t="str">
        <f t="shared" si="1"/>
        <v>사유지임</v>
      </c>
      <c r="Q117" s="177"/>
      <c r="R117" s="139"/>
      <c r="S117" s="138"/>
      <c r="T117" s="66"/>
      <c r="AH117" s="66"/>
      <c r="AI117" s="66"/>
      <c r="AJ117" s="106"/>
      <c r="AK117" s="66"/>
      <c r="AL117" s="66"/>
      <c r="AM117" s="123"/>
      <c r="AN117" s="122"/>
      <c r="AO117" s="66"/>
      <c r="AP117" s="78"/>
      <c r="AU117" s="66"/>
    </row>
    <row r="118" spans="1:243" s="63" customFormat="1" ht="18" customHeight="1">
      <c r="A118" s="167">
        <v>189</v>
      </c>
      <c r="B118" s="157" t="s">
        <v>1476</v>
      </c>
      <c r="C118" s="167" t="s">
        <v>1477</v>
      </c>
      <c r="D118" s="158" t="s">
        <v>1479</v>
      </c>
      <c r="E118" s="168" t="s">
        <v>1177</v>
      </c>
      <c r="F118" s="157" t="s">
        <v>13</v>
      </c>
      <c r="G118" s="169">
        <v>67041</v>
      </c>
      <c r="H118" s="170">
        <v>4.4539137749569297</v>
      </c>
      <c r="I118" s="162" t="s">
        <v>1392</v>
      </c>
      <c r="J118" s="162" t="s">
        <v>1393</v>
      </c>
      <c r="K118" s="162" t="s">
        <v>1582</v>
      </c>
      <c r="L118" s="162" t="s">
        <v>1393</v>
      </c>
      <c r="M118" s="141"/>
      <c r="N118" s="141"/>
      <c r="O118" s="137" t="s">
        <v>1159</v>
      </c>
      <c r="P118" s="60" t="str">
        <f t="shared" si="1"/>
        <v>사유지임</v>
      </c>
      <c r="Q118" s="177"/>
      <c r="R118" s="139"/>
      <c r="S118" s="138"/>
      <c r="AH118" s="66"/>
      <c r="AI118" s="66"/>
      <c r="AJ118" s="106"/>
      <c r="AK118" s="66"/>
      <c r="AM118" s="123"/>
      <c r="AN118" s="122"/>
      <c r="AO118" s="66"/>
      <c r="AP118" s="123"/>
      <c r="AQ118" s="123"/>
      <c r="AU118" s="66"/>
    </row>
    <row r="119" spans="1:243" s="63" customFormat="1" ht="18" customHeight="1">
      <c r="A119" s="157">
        <v>192</v>
      </c>
      <c r="B119" s="157" t="s">
        <v>1476</v>
      </c>
      <c r="C119" s="157" t="s">
        <v>1477</v>
      </c>
      <c r="D119" s="158" t="s">
        <v>1480</v>
      </c>
      <c r="E119" s="168" t="s">
        <v>1394</v>
      </c>
      <c r="F119" s="157" t="s">
        <v>265</v>
      </c>
      <c r="G119" s="169">
        <v>2377</v>
      </c>
      <c r="H119" s="171">
        <v>602.20031005014903</v>
      </c>
      <c r="I119" s="162" t="s">
        <v>1432</v>
      </c>
      <c r="J119" s="162" t="s">
        <v>1433</v>
      </c>
      <c r="K119" s="162" t="s">
        <v>1432</v>
      </c>
      <c r="L119" s="162" t="s">
        <v>1433</v>
      </c>
      <c r="M119" s="141"/>
      <c r="N119" s="141"/>
      <c r="O119" s="137" t="s">
        <v>1159</v>
      </c>
      <c r="P119" s="60" t="str">
        <f t="shared" si="1"/>
        <v>사유지답</v>
      </c>
      <c r="Q119" s="177"/>
      <c r="R119" s="139"/>
      <c r="S119" s="138"/>
      <c r="AH119" s="66"/>
      <c r="AI119" s="66"/>
      <c r="AJ119" s="106"/>
      <c r="AK119" s="66"/>
      <c r="AM119" s="123"/>
      <c r="AN119" s="122"/>
      <c r="AO119" s="66"/>
      <c r="AP119" s="123"/>
      <c r="AQ119" s="123"/>
      <c r="AU119" s="66"/>
    </row>
    <row r="120" spans="1:243" s="63" customFormat="1" ht="18" customHeight="1">
      <c r="A120" s="157">
        <v>193</v>
      </c>
      <c r="B120" s="157" t="s">
        <v>1476</v>
      </c>
      <c r="C120" s="157" t="s">
        <v>1477</v>
      </c>
      <c r="D120" s="158" t="s">
        <v>1480</v>
      </c>
      <c r="E120" s="168" t="s">
        <v>1395</v>
      </c>
      <c r="F120" s="157" t="s">
        <v>265</v>
      </c>
      <c r="G120" s="169">
        <v>182</v>
      </c>
      <c r="H120" s="171">
        <v>51.844391654808803</v>
      </c>
      <c r="I120" s="162" t="s">
        <v>1432</v>
      </c>
      <c r="J120" s="162" t="s">
        <v>1433</v>
      </c>
      <c r="K120" s="162" t="s">
        <v>1432</v>
      </c>
      <c r="L120" s="162" t="s">
        <v>1433</v>
      </c>
      <c r="M120" s="141"/>
      <c r="N120" s="141"/>
      <c r="O120" s="137" t="s">
        <v>1159</v>
      </c>
      <c r="P120" s="60" t="str">
        <f t="shared" si="1"/>
        <v>사유지답</v>
      </c>
      <c r="Q120" s="177"/>
      <c r="R120" s="139"/>
      <c r="S120" s="138"/>
      <c r="AH120" s="66"/>
      <c r="AI120" s="66"/>
      <c r="AJ120" s="106"/>
      <c r="AK120" s="66"/>
      <c r="AM120" s="123"/>
      <c r="AN120" s="122"/>
      <c r="AO120" s="66"/>
      <c r="AP120" s="123"/>
      <c r="AQ120" s="123"/>
      <c r="AU120" s="66"/>
    </row>
    <row r="121" spans="1:243" s="35" customFormat="1" ht="18" customHeight="1">
      <c r="A121" s="157">
        <v>195</v>
      </c>
      <c r="B121" s="157" t="s">
        <v>1476</v>
      </c>
      <c r="C121" s="157" t="s">
        <v>1477</v>
      </c>
      <c r="D121" s="158" t="s">
        <v>1480</v>
      </c>
      <c r="E121" s="168" t="s">
        <v>1396</v>
      </c>
      <c r="F121" s="157" t="s">
        <v>265</v>
      </c>
      <c r="G121" s="169">
        <v>33</v>
      </c>
      <c r="H121" s="171">
        <v>33</v>
      </c>
      <c r="I121" s="162" t="s">
        <v>1163</v>
      </c>
      <c r="J121" s="162" t="s">
        <v>1434</v>
      </c>
      <c r="K121" s="162" t="s">
        <v>1163</v>
      </c>
      <c r="L121" s="162" t="s">
        <v>1434</v>
      </c>
      <c r="M121" s="141"/>
      <c r="N121" s="141"/>
      <c r="O121" s="137" t="s">
        <v>1159</v>
      </c>
      <c r="P121" s="60" t="str">
        <f t="shared" si="1"/>
        <v>사유지답</v>
      </c>
      <c r="Q121" s="177"/>
      <c r="R121" s="139"/>
      <c r="S121" s="138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6"/>
      <c r="AI121" s="66"/>
      <c r="AJ121" s="106"/>
      <c r="AK121" s="66"/>
      <c r="AL121" s="63"/>
      <c r="AM121" s="123"/>
      <c r="AN121" s="122"/>
      <c r="AO121" s="66"/>
      <c r="AP121" s="123"/>
      <c r="AQ121" s="123"/>
      <c r="AR121" s="63"/>
      <c r="AS121" s="63"/>
      <c r="AT121" s="63"/>
      <c r="AU121" s="66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  <c r="DT121" s="63"/>
      <c r="DU121" s="63"/>
      <c r="DV121" s="63"/>
      <c r="DW121" s="63"/>
      <c r="DX121" s="63"/>
      <c r="DY121" s="63"/>
      <c r="DZ121" s="63"/>
      <c r="EA121" s="63"/>
      <c r="EB121" s="63"/>
      <c r="EC121" s="63"/>
      <c r="ED121" s="63"/>
      <c r="EE121" s="63"/>
      <c r="EF121" s="63"/>
      <c r="EG121" s="63"/>
      <c r="EH121" s="63"/>
      <c r="EI121" s="63"/>
      <c r="EJ121" s="63"/>
      <c r="EK121" s="63"/>
      <c r="EL121" s="63"/>
      <c r="EM121" s="63"/>
      <c r="EN121" s="63"/>
      <c r="EO121" s="63"/>
      <c r="EP121" s="63"/>
      <c r="EQ121" s="63"/>
      <c r="ER121" s="63"/>
      <c r="ES121" s="63"/>
      <c r="ET121" s="63"/>
      <c r="EU121" s="63"/>
      <c r="EV121" s="63"/>
      <c r="EW121" s="63"/>
      <c r="EX121" s="63"/>
      <c r="EY121" s="63"/>
      <c r="EZ121" s="63"/>
      <c r="FA121" s="63"/>
      <c r="FB121" s="63"/>
      <c r="FC121" s="63"/>
      <c r="FD121" s="63"/>
      <c r="FE121" s="63"/>
      <c r="FF121" s="63"/>
      <c r="FG121" s="63"/>
      <c r="FH121" s="63"/>
      <c r="FI121" s="63"/>
      <c r="FJ121" s="63"/>
      <c r="FK121" s="63"/>
      <c r="FL121" s="63"/>
      <c r="FM121" s="63"/>
      <c r="FN121" s="63"/>
      <c r="FO121" s="63"/>
      <c r="FP121" s="63"/>
      <c r="FQ121" s="63"/>
      <c r="FR121" s="63"/>
      <c r="FS121" s="63"/>
      <c r="FT121" s="63"/>
      <c r="FU121" s="63"/>
      <c r="FV121" s="63"/>
      <c r="FW121" s="63"/>
      <c r="FX121" s="63"/>
      <c r="FY121" s="63"/>
      <c r="FZ121" s="63"/>
      <c r="GA121" s="63"/>
      <c r="GB121" s="63"/>
      <c r="GC121" s="63"/>
      <c r="GD121" s="63"/>
      <c r="GE121" s="63"/>
      <c r="GF121" s="63"/>
      <c r="GG121" s="63"/>
      <c r="GH121" s="63"/>
      <c r="GI121" s="63"/>
      <c r="GJ121" s="63"/>
      <c r="GK121" s="63"/>
      <c r="GL121" s="63"/>
      <c r="GM121" s="63"/>
      <c r="GN121" s="63"/>
      <c r="GO121" s="63"/>
      <c r="GP121" s="63"/>
      <c r="GQ121" s="63"/>
      <c r="GR121" s="63"/>
      <c r="GS121" s="63"/>
      <c r="GT121" s="63"/>
      <c r="GU121" s="63"/>
      <c r="GV121" s="63"/>
      <c r="GW121" s="63"/>
      <c r="GX121" s="63"/>
      <c r="GY121" s="63"/>
      <c r="GZ121" s="63"/>
      <c r="HA121" s="63"/>
      <c r="HB121" s="63"/>
      <c r="HC121" s="63"/>
      <c r="HD121" s="63"/>
      <c r="HE121" s="63"/>
      <c r="HF121" s="63"/>
      <c r="HG121" s="63"/>
      <c r="HH121" s="63"/>
      <c r="HI121" s="63"/>
      <c r="HJ121" s="63"/>
      <c r="HK121" s="63"/>
      <c r="HL121" s="63"/>
      <c r="HM121" s="63"/>
      <c r="HN121" s="63"/>
      <c r="HO121" s="63"/>
      <c r="HP121" s="63"/>
      <c r="HQ121" s="63"/>
      <c r="HR121" s="63"/>
      <c r="HS121" s="63"/>
      <c r="HT121" s="63"/>
      <c r="HU121" s="63"/>
      <c r="HV121" s="63"/>
      <c r="HW121" s="63"/>
      <c r="HX121" s="63"/>
      <c r="HY121" s="63"/>
      <c r="HZ121" s="63"/>
      <c r="IA121" s="63"/>
      <c r="IB121" s="63"/>
      <c r="IC121" s="63"/>
      <c r="ID121" s="63"/>
      <c r="IE121" s="63"/>
      <c r="IF121" s="63"/>
      <c r="IG121" s="63"/>
      <c r="IH121" s="63"/>
      <c r="II121" s="63"/>
    </row>
    <row r="122" spans="1:243" s="35" customFormat="1" ht="18" customHeight="1">
      <c r="A122" s="157">
        <v>197</v>
      </c>
      <c r="B122" s="157" t="s">
        <v>1476</v>
      </c>
      <c r="C122" s="157" t="s">
        <v>1477</v>
      </c>
      <c r="D122" s="158" t="s">
        <v>1480</v>
      </c>
      <c r="E122" s="168" t="s">
        <v>1397</v>
      </c>
      <c r="F122" s="157" t="s">
        <v>265</v>
      </c>
      <c r="G122" s="169">
        <v>712</v>
      </c>
      <c r="H122" s="171">
        <v>345.94534124546402</v>
      </c>
      <c r="I122" s="162" t="s">
        <v>1163</v>
      </c>
      <c r="J122" s="162" t="s">
        <v>1546</v>
      </c>
      <c r="K122" s="162" t="s">
        <v>1163</v>
      </c>
      <c r="L122" s="162" t="s">
        <v>1546</v>
      </c>
      <c r="M122" s="140"/>
      <c r="N122" s="141"/>
      <c r="O122" s="137" t="s">
        <v>1159</v>
      </c>
      <c r="P122" s="60" t="str">
        <f t="shared" si="1"/>
        <v>사유지답</v>
      </c>
      <c r="Q122" s="177"/>
      <c r="R122" s="139"/>
      <c r="S122" s="138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6"/>
      <c r="AI122" s="66"/>
      <c r="AJ122" s="106"/>
      <c r="AK122" s="66"/>
      <c r="AL122" s="63"/>
      <c r="AM122" s="123"/>
      <c r="AN122" s="122"/>
      <c r="AO122" s="66"/>
      <c r="AP122" s="123"/>
      <c r="AQ122" s="123"/>
      <c r="AR122" s="63"/>
      <c r="AS122" s="63"/>
      <c r="AT122" s="63"/>
      <c r="AU122" s="66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  <c r="CZ122" s="63"/>
      <c r="DA122" s="63"/>
      <c r="DB122" s="63"/>
      <c r="DC122" s="63"/>
      <c r="DD122" s="63"/>
      <c r="DE122" s="63"/>
      <c r="DF122" s="63"/>
      <c r="DG122" s="63"/>
      <c r="DH122" s="63"/>
      <c r="DI122" s="63"/>
      <c r="DJ122" s="63"/>
      <c r="DK122" s="63"/>
      <c r="DL122" s="63"/>
      <c r="DM122" s="63"/>
      <c r="DN122" s="63"/>
      <c r="DO122" s="63"/>
      <c r="DP122" s="63"/>
      <c r="DQ122" s="63"/>
      <c r="DR122" s="63"/>
      <c r="DS122" s="63"/>
      <c r="DT122" s="63"/>
      <c r="DU122" s="63"/>
      <c r="DV122" s="63"/>
      <c r="DW122" s="63"/>
      <c r="DX122" s="63"/>
      <c r="DY122" s="63"/>
      <c r="DZ122" s="63"/>
      <c r="EA122" s="63"/>
      <c r="EB122" s="63"/>
      <c r="EC122" s="63"/>
      <c r="ED122" s="63"/>
      <c r="EE122" s="63"/>
      <c r="EF122" s="63"/>
      <c r="EG122" s="63"/>
      <c r="EH122" s="63"/>
      <c r="EI122" s="63"/>
      <c r="EJ122" s="63"/>
      <c r="EK122" s="63"/>
      <c r="EL122" s="63"/>
      <c r="EM122" s="63"/>
      <c r="EN122" s="63"/>
      <c r="EO122" s="63"/>
      <c r="EP122" s="63"/>
      <c r="EQ122" s="63"/>
      <c r="ER122" s="63"/>
      <c r="ES122" s="63"/>
      <c r="ET122" s="63"/>
      <c r="EU122" s="63"/>
      <c r="EV122" s="63"/>
      <c r="EW122" s="63"/>
      <c r="EX122" s="63"/>
      <c r="EY122" s="63"/>
      <c r="EZ122" s="63"/>
      <c r="FA122" s="63"/>
      <c r="FB122" s="63"/>
      <c r="FC122" s="63"/>
      <c r="FD122" s="63"/>
      <c r="FE122" s="63"/>
      <c r="FF122" s="63"/>
      <c r="FG122" s="63"/>
      <c r="FH122" s="63"/>
      <c r="FI122" s="63"/>
      <c r="FJ122" s="63"/>
      <c r="FK122" s="63"/>
      <c r="FL122" s="63"/>
      <c r="FM122" s="63"/>
      <c r="FN122" s="63"/>
      <c r="FO122" s="63"/>
      <c r="FP122" s="63"/>
      <c r="FQ122" s="63"/>
      <c r="FR122" s="63"/>
      <c r="FS122" s="63"/>
      <c r="FT122" s="63"/>
      <c r="FU122" s="63"/>
      <c r="FV122" s="63"/>
      <c r="FW122" s="63"/>
      <c r="FX122" s="63"/>
      <c r="FY122" s="63"/>
      <c r="FZ122" s="63"/>
      <c r="GA122" s="63"/>
      <c r="GB122" s="63"/>
      <c r="GC122" s="63"/>
      <c r="GD122" s="63"/>
      <c r="GE122" s="63"/>
      <c r="GF122" s="63"/>
      <c r="GG122" s="63"/>
      <c r="GH122" s="63"/>
      <c r="GI122" s="63"/>
      <c r="GJ122" s="63"/>
      <c r="GK122" s="63"/>
      <c r="GL122" s="63"/>
      <c r="GM122" s="63"/>
      <c r="GN122" s="63"/>
      <c r="GO122" s="63"/>
      <c r="GP122" s="63"/>
      <c r="GQ122" s="63"/>
      <c r="GR122" s="63"/>
      <c r="GS122" s="63"/>
      <c r="GT122" s="63"/>
      <c r="GU122" s="63"/>
      <c r="GV122" s="63"/>
      <c r="GW122" s="63"/>
      <c r="GX122" s="63"/>
      <c r="GY122" s="63"/>
      <c r="GZ122" s="63"/>
      <c r="HA122" s="63"/>
      <c r="HB122" s="63"/>
      <c r="HC122" s="63"/>
      <c r="HD122" s="63"/>
      <c r="HE122" s="63"/>
      <c r="HF122" s="63"/>
      <c r="HG122" s="63"/>
      <c r="HH122" s="63"/>
      <c r="HI122" s="63"/>
      <c r="HJ122" s="63"/>
      <c r="HK122" s="63"/>
      <c r="HL122" s="63"/>
      <c r="HM122" s="63"/>
      <c r="HN122" s="63"/>
      <c r="HO122" s="63"/>
      <c r="HP122" s="63"/>
      <c r="HQ122" s="63"/>
      <c r="HR122" s="63"/>
      <c r="HS122" s="63"/>
      <c r="HT122" s="63"/>
      <c r="HU122" s="63"/>
      <c r="HV122" s="63"/>
      <c r="HW122" s="63"/>
      <c r="HX122" s="63"/>
      <c r="HY122" s="63"/>
      <c r="HZ122" s="63"/>
      <c r="IA122" s="63"/>
      <c r="IB122" s="63"/>
      <c r="IC122" s="63"/>
      <c r="ID122" s="63"/>
      <c r="IE122" s="63"/>
      <c r="IF122" s="63"/>
      <c r="IG122" s="63"/>
      <c r="IH122" s="63"/>
      <c r="II122" s="63"/>
    </row>
    <row r="123" spans="1:243" s="151" customFormat="1" ht="18" customHeight="1">
      <c r="A123" s="157">
        <v>199</v>
      </c>
      <c r="B123" s="157" t="s">
        <v>1476</v>
      </c>
      <c r="C123" s="157" t="s">
        <v>1477</v>
      </c>
      <c r="D123" s="158" t="s">
        <v>1480</v>
      </c>
      <c r="E123" s="168" t="s">
        <v>1398</v>
      </c>
      <c r="F123" s="157" t="s">
        <v>265</v>
      </c>
      <c r="G123" s="169">
        <v>2799</v>
      </c>
      <c r="H123" s="171">
        <v>787.92023941014304</v>
      </c>
      <c r="I123" s="162" t="s">
        <v>1547</v>
      </c>
      <c r="J123" s="162" t="s">
        <v>1548</v>
      </c>
      <c r="K123" s="162" t="s">
        <v>1547</v>
      </c>
      <c r="L123" s="162" t="s">
        <v>1548</v>
      </c>
      <c r="M123" s="154"/>
      <c r="N123" s="154"/>
      <c r="O123" s="137" t="s">
        <v>1159</v>
      </c>
      <c r="P123" s="60" t="str">
        <f t="shared" si="1"/>
        <v>사유지답</v>
      </c>
      <c r="Q123" s="177"/>
      <c r="R123" s="152"/>
      <c r="S123" s="138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6"/>
      <c r="AI123" s="66"/>
      <c r="AJ123" s="106"/>
      <c r="AK123" s="66"/>
      <c r="AL123" s="63"/>
      <c r="AM123" s="123"/>
      <c r="AN123" s="122"/>
      <c r="AO123" s="66"/>
      <c r="AP123" s="123"/>
      <c r="AQ123" s="123"/>
      <c r="AR123" s="63"/>
      <c r="AS123" s="63"/>
      <c r="AT123" s="63"/>
      <c r="AU123" s="66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  <c r="DM123" s="63"/>
      <c r="DN123" s="63"/>
      <c r="DO123" s="63"/>
      <c r="DP123" s="63"/>
      <c r="DQ123" s="63"/>
      <c r="DR123" s="63"/>
      <c r="DS123" s="63"/>
      <c r="DT123" s="63"/>
      <c r="DU123" s="63"/>
      <c r="DV123" s="63"/>
      <c r="DW123" s="63"/>
      <c r="DX123" s="63"/>
      <c r="DY123" s="63"/>
      <c r="DZ123" s="63"/>
      <c r="EA123" s="63"/>
      <c r="EB123" s="63"/>
      <c r="EC123" s="63"/>
      <c r="ED123" s="63"/>
      <c r="EE123" s="63"/>
      <c r="EF123" s="63"/>
      <c r="EG123" s="63"/>
      <c r="EH123" s="63"/>
      <c r="EI123" s="63"/>
      <c r="EJ123" s="63"/>
      <c r="EK123" s="63"/>
      <c r="EL123" s="63"/>
      <c r="EM123" s="63"/>
      <c r="EN123" s="63"/>
      <c r="EO123" s="63"/>
      <c r="EP123" s="63"/>
      <c r="EQ123" s="63"/>
      <c r="ER123" s="63"/>
      <c r="ES123" s="63"/>
      <c r="ET123" s="63"/>
      <c r="EU123" s="63"/>
      <c r="EV123" s="63"/>
      <c r="EW123" s="63"/>
      <c r="EX123" s="63"/>
      <c r="EY123" s="63"/>
      <c r="EZ123" s="63"/>
      <c r="FA123" s="63"/>
      <c r="FB123" s="63"/>
      <c r="FC123" s="63"/>
      <c r="FD123" s="63"/>
      <c r="FE123" s="63"/>
      <c r="FF123" s="63"/>
      <c r="FG123" s="63"/>
      <c r="FH123" s="63"/>
      <c r="FI123" s="63"/>
      <c r="FJ123" s="63"/>
      <c r="FK123" s="63"/>
      <c r="FL123" s="63"/>
      <c r="FM123" s="63"/>
      <c r="FN123" s="63"/>
      <c r="FO123" s="63"/>
      <c r="FP123" s="63"/>
      <c r="FQ123" s="63"/>
      <c r="FR123" s="63"/>
      <c r="FS123" s="63"/>
      <c r="FT123" s="63"/>
      <c r="FU123" s="63"/>
      <c r="FV123" s="63"/>
      <c r="FW123" s="63"/>
      <c r="FX123" s="63"/>
      <c r="FY123" s="63"/>
      <c r="FZ123" s="63"/>
      <c r="GA123" s="63"/>
      <c r="GB123" s="63"/>
      <c r="GC123" s="63"/>
      <c r="GD123" s="63"/>
      <c r="GE123" s="63"/>
      <c r="GF123" s="63"/>
      <c r="GG123" s="63"/>
      <c r="GH123" s="63"/>
      <c r="GI123" s="63"/>
      <c r="GJ123" s="63"/>
      <c r="GK123" s="63"/>
      <c r="GL123" s="63"/>
      <c r="GM123" s="63"/>
      <c r="GN123" s="63"/>
      <c r="GO123" s="63"/>
      <c r="GP123" s="63"/>
      <c r="GQ123" s="63"/>
      <c r="GR123" s="63"/>
      <c r="GS123" s="63"/>
      <c r="GT123" s="63"/>
      <c r="GU123" s="63"/>
      <c r="GV123" s="63"/>
      <c r="GW123" s="63"/>
      <c r="GX123" s="63"/>
      <c r="GY123" s="63"/>
      <c r="GZ123" s="63"/>
      <c r="HA123" s="63"/>
      <c r="HB123" s="63"/>
      <c r="HC123" s="63"/>
      <c r="HD123" s="63"/>
      <c r="HE123" s="63"/>
      <c r="HF123" s="63"/>
      <c r="HG123" s="63"/>
      <c r="HH123" s="63"/>
      <c r="HI123" s="63"/>
      <c r="HJ123" s="63"/>
      <c r="HK123" s="63"/>
      <c r="HL123" s="63"/>
      <c r="HM123" s="63"/>
      <c r="HN123" s="63"/>
      <c r="HO123" s="63"/>
      <c r="HP123" s="63"/>
      <c r="HQ123" s="63"/>
      <c r="HR123" s="63"/>
      <c r="HS123" s="63"/>
      <c r="HT123" s="63"/>
      <c r="HU123" s="63"/>
      <c r="HV123" s="63"/>
      <c r="HW123" s="63"/>
      <c r="HX123" s="63"/>
      <c r="HY123" s="63"/>
      <c r="HZ123" s="63"/>
      <c r="IA123" s="63"/>
      <c r="IB123" s="63"/>
      <c r="IC123" s="63"/>
      <c r="ID123" s="63"/>
      <c r="IE123" s="63"/>
      <c r="IF123" s="63"/>
      <c r="IG123" s="63"/>
      <c r="IH123" s="63"/>
      <c r="II123" s="63"/>
    </row>
    <row r="124" spans="1:243" s="35" customFormat="1" ht="18" customHeight="1">
      <c r="A124" s="157">
        <v>201</v>
      </c>
      <c r="B124" s="157" t="s">
        <v>1476</v>
      </c>
      <c r="C124" s="157" t="s">
        <v>1477</v>
      </c>
      <c r="D124" s="158" t="s">
        <v>1480</v>
      </c>
      <c r="E124" s="168" t="s">
        <v>1399</v>
      </c>
      <c r="F124" s="157" t="s">
        <v>265</v>
      </c>
      <c r="G124" s="169">
        <v>1251</v>
      </c>
      <c r="H124" s="171">
        <v>223.18750952436201</v>
      </c>
      <c r="I124" s="162" t="s">
        <v>1435</v>
      </c>
      <c r="J124" s="162" t="s">
        <v>1550</v>
      </c>
      <c r="K124" s="156" t="s">
        <v>1549</v>
      </c>
      <c r="L124" s="162" t="s">
        <v>1550</v>
      </c>
      <c r="M124" s="141"/>
      <c r="N124" s="141"/>
      <c r="O124" s="137" t="s">
        <v>1159</v>
      </c>
      <c r="P124" s="60" t="str">
        <f t="shared" si="1"/>
        <v>사유지답</v>
      </c>
      <c r="Q124" s="177"/>
      <c r="R124" s="139"/>
      <c r="S124" s="138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6"/>
      <c r="AI124" s="66"/>
      <c r="AJ124" s="106"/>
      <c r="AK124" s="66"/>
      <c r="AL124" s="63"/>
      <c r="AM124" s="123"/>
      <c r="AN124" s="122"/>
      <c r="AO124" s="66"/>
      <c r="AP124" s="123"/>
      <c r="AQ124" s="123"/>
      <c r="AR124" s="63"/>
      <c r="AS124" s="63"/>
      <c r="AT124" s="63"/>
      <c r="AU124" s="66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  <c r="CZ124" s="63"/>
      <c r="DA124" s="63"/>
      <c r="DB124" s="63"/>
      <c r="DC124" s="63"/>
      <c r="DD124" s="63"/>
      <c r="DE124" s="63"/>
      <c r="DF124" s="63"/>
      <c r="DG124" s="63"/>
      <c r="DH124" s="63"/>
      <c r="DI124" s="63"/>
      <c r="DJ124" s="63"/>
      <c r="DK124" s="63"/>
      <c r="DL124" s="63"/>
      <c r="DM124" s="63"/>
      <c r="DN124" s="63"/>
      <c r="DO124" s="63"/>
      <c r="DP124" s="63"/>
      <c r="DQ124" s="63"/>
      <c r="DR124" s="63"/>
      <c r="DS124" s="63"/>
      <c r="DT124" s="63"/>
      <c r="DU124" s="63"/>
      <c r="DV124" s="63"/>
      <c r="DW124" s="63"/>
      <c r="DX124" s="63"/>
      <c r="DY124" s="63"/>
      <c r="DZ124" s="63"/>
      <c r="EA124" s="63"/>
      <c r="EB124" s="63"/>
      <c r="EC124" s="63"/>
      <c r="ED124" s="63"/>
      <c r="EE124" s="63"/>
      <c r="EF124" s="63"/>
      <c r="EG124" s="63"/>
      <c r="EH124" s="63"/>
      <c r="EI124" s="63"/>
      <c r="EJ124" s="63"/>
      <c r="EK124" s="63"/>
      <c r="EL124" s="63"/>
      <c r="EM124" s="63"/>
      <c r="EN124" s="63"/>
      <c r="EO124" s="63"/>
      <c r="EP124" s="63"/>
      <c r="EQ124" s="63"/>
      <c r="ER124" s="63"/>
      <c r="ES124" s="63"/>
      <c r="ET124" s="63"/>
      <c r="EU124" s="63"/>
      <c r="EV124" s="63"/>
      <c r="EW124" s="63"/>
      <c r="EX124" s="63"/>
      <c r="EY124" s="63"/>
      <c r="EZ124" s="63"/>
      <c r="FA124" s="63"/>
      <c r="FB124" s="63"/>
      <c r="FC124" s="63"/>
      <c r="FD124" s="63"/>
      <c r="FE124" s="63"/>
      <c r="FF124" s="63"/>
      <c r="FG124" s="63"/>
      <c r="FH124" s="63"/>
      <c r="FI124" s="63"/>
      <c r="FJ124" s="63"/>
      <c r="FK124" s="63"/>
      <c r="FL124" s="63"/>
      <c r="FM124" s="63"/>
      <c r="FN124" s="63"/>
      <c r="FO124" s="63"/>
      <c r="FP124" s="63"/>
      <c r="FQ124" s="63"/>
      <c r="FR124" s="63"/>
      <c r="FS124" s="63"/>
      <c r="FT124" s="63"/>
      <c r="FU124" s="63"/>
      <c r="FV124" s="63"/>
      <c r="FW124" s="63"/>
      <c r="FX124" s="63"/>
      <c r="FY124" s="63"/>
      <c r="FZ124" s="63"/>
      <c r="GA124" s="63"/>
      <c r="GB124" s="63"/>
      <c r="GC124" s="63"/>
      <c r="GD124" s="63"/>
      <c r="GE124" s="63"/>
      <c r="GF124" s="63"/>
      <c r="GG124" s="63"/>
      <c r="GH124" s="63"/>
      <c r="GI124" s="63"/>
      <c r="GJ124" s="63"/>
      <c r="GK124" s="63"/>
      <c r="GL124" s="63"/>
      <c r="GM124" s="63"/>
      <c r="GN124" s="63"/>
      <c r="GO124" s="63"/>
      <c r="GP124" s="63"/>
      <c r="GQ124" s="63"/>
      <c r="GR124" s="63"/>
      <c r="GS124" s="63"/>
      <c r="GT124" s="63"/>
      <c r="GU124" s="63"/>
      <c r="GV124" s="63"/>
      <c r="GW124" s="63"/>
      <c r="GX124" s="63"/>
      <c r="GY124" s="63"/>
      <c r="GZ124" s="63"/>
      <c r="HA124" s="63"/>
      <c r="HB124" s="63"/>
      <c r="HC124" s="63"/>
      <c r="HD124" s="63"/>
      <c r="HE124" s="63"/>
      <c r="HF124" s="63"/>
      <c r="HG124" s="63"/>
      <c r="HH124" s="63"/>
      <c r="HI124" s="63"/>
      <c r="HJ124" s="63"/>
      <c r="HK124" s="63"/>
      <c r="HL124" s="63"/>
      <c r="HM124" s="63"/>
      <c r="HN124" s="63"/>
      <c r="HO124" s="63"/>
      <c r="HP124" s="63"/>
      <c r="HQ124" s="63"/>
      <c r="HR124" s="63"/>
      <c r="HS124" s="63"/>
      <c r="HT124" s="63"/>
      <c r="HU124" s="63"/>
      <c r="HV124" s="63"/>
      <c r="HW124" s="63"/>
      <c r="HX124" s="63"/>
      <c r="HY124" s="63"/>
      <c r="HZ124" s="63"/>
      <c r="IA124" s="63"/>
      <c r="IB124" s="63"/>
      <c r="IC124" s="63"/>
      <c r="ID124" s="63"/>
      <c r="IE124" s="63"/>
      <c r="IF124" s="63"/>
      <c r="IG124" s="63"/>
      <c r="IH124" s="63"/>
      <c r="II124" s="63"/>
    </row>
    <row r="125" spans="1:243" s="151" customFormat="1" ht="18" customHeight="1">
      <c r="A125" s="157">
        <v>202</v>
      </c>
      <c r="B125" s="157" t="s">
        <v>1476</v>
      </c>
      <c r="C125" s="157" t="s">
        <v>1477</v>
      </c>
      <c r="D125" s="158" t="s">
        <v>1480</v>
      </c>
      <c r="E125" s="168" t="s">
        <v>1400</v>
      </c>
      <c r="F125" s="157" t="s">
        <v>265</v>
      </c>
      <c r="G125" s="169">
        <v>3042</v>
      </c>
      <c r="H125" s="171">
        <v>863.08469313357</v>
      </c>
      <c r="I125" s="162" t="s">
        <v>1436</v>
      </c>
      <c r="J125" s="162" t="s">
        <v>1437</v>
      </c>
      <c r="K125" s="162" t="s">
        <v>1436</v>
      </c>
      <c r="L125" s="162" t="s">
        <v>1437</v>
      </c>
      <c r="M125" s="140"/>
      <c r="N125" s="140"/>
      <c r="O125" s="137" t="s">
        <v>1159</v>
      </c>
      <c r="P125" s="60" t="str">
        <f t="shared" si="1"/>
        <v>사유지답</v>
      </c>
      <c r="Q125" s="177"/>
      <c r="R125" s="152"/>
      <c r="S125" s="138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6"/>
      <c r="AI125" s="66"/>
      <c r="AJ125" s="106"/>
      <c r="AK125" s="66"/>
      <c r="AL125" s="63"/>
      <c r="AM125" s="123"/>
      <c r="AN125" s="122"/>
      <c r="AO125" s="66"/>
      <c r="AP125" s="123"/>
      <c r="AQ125" s="123"/>
      <c r="AR125" s="63"/>
      <c r="AS125" s="63"/>
      <c r="AT125" s="63"/>
      <c r="AU125" s="66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63"/>
      <c r="DK125" s="63"/>
      <c r="DL125" s="63"/>
      <c r="DM125" s="63"/>
      <c r="DN125" s="63"/>
      <c r="DO125" s="63"/>
      <c r="DP125" s="63"/>
      <c r="DQ125" s="63"/>
      <c r="DR125" s="63"/>
      <c r="DS125" s="63"/>
      <c r="DT125" s="63"/>
      <c r="DU125" s="63"/>
      <c r="DV125" s="63"/>
      <c r="DW125" s="63"/>
      <c r="DX125" s="63"/>
      <c r="DY125" s="63"/>
      <c r="DZ125" s="63"/>
      <c r="EA125" s="63"/>
      <c r="EB125" s="63"/>
      <c r="EC125" s="63"/>
      <c r="ED125" s="63"/>
      <c r="EE125" s="63"/>
      <c r="EF125" s="63"/>
      <c r="EG125" s="63"/>
      <c r="EH125" s="63"/>
      <c r="EI125" s="63"/>
      <c r="EJ125" s="63"/>
      <c r="EK125" s="63"/>
      <c r="EL125" s="63"/>
      <c r="EM125" s="63"/>
      <c r="EN125" s="63"/>
      <c r="EO125" s="63"/>
      <c r="EP125" s="63"/>
      <c r="EQ125" s="63"/>
      <c r="ER125" s="63"/>
      <c r="ES125" s="63"/>
      <c r="ET125" s="63"/>
      <c r="EU125" s="63"/>
      <c r="EV125" s="63"/>
      <c r="EW125" s="63"/>
      <c r="EX125" s="63"/>
      <c r="EY125" s="63"/>
      <c r="EZ125" s="63"/>
      <c r="FA125" s="63"/>
      <c r="FB125" s="63"/>
      <c r="FC125" s="63"/>
      <c r="FD125" s="63"/>
      <c r="FE125" s="63"/>
      <c r="FF125" s="63"/>
      <c r="FG125" s="63"/>
      <c r="FH125" s="63"/>
      <c r="FI125" s="63"/>
      <c r="FJ125" s="63"/>
      <c r="FK125" s="63"/>
      <c r="FL125" s="63"/>
      <c r="FM125" s="63"/>
      <c r="FN125" s="63"/>
      <c r="FO125" s="63"/>
      <c r="FP125" s="63"/>
      <c r="FQ125" s="63"/>
      <c r="FR125" s="63"/>
      <c r="FS125" s="63"/>
      <c r="FT125" s="63"/>
      <c r="FU125" s="63"/>
      <c r="FV125" s="63"/>
      <c r="FW125" s="63"/>
      <c r="FX125" s="63"/>
      <c r="FY125" s="63"/>
      <c r="FZ125" s="63"/>
      <c r="GA125" s="63"/>
      <c r="GB125" s="63"/>
      <c r="GC125" s="63"/>
      <c r="GD125" s="63"/>
      <c r="GE125" s="63"/>
      <c r="GF125" s="63"/>
      <c r="GG125" s="63"/>
      <c r="GH125" s="63"/>
      <c r="GI125" s="63"/>
      <c r="GJ125" s="63"/>
      <c r="GK125" s="63"/>
      <c r="GL125" s="63"/>
      <c r="GM125" s="63"/>
      <c r="GN125" s="63"/>
      <c r="GO125" s="63"/>
      <c r="GP125" s="63"/>
      <c r="GQ125" s="63"/>
      <c r="GR125" s="63"/>
      <c r="GS125" s="63"/>
      <c r="GT125" s="63"/>
      <c r="GU125" s="63"/>
      <c r="GV125" s="63"/>
      <c r="GW125" s="63"/>
      <c r="GX125" s="63"/>
      <c r="GY125" s="63"/>
      <c r="GZ125" s="63"/>
      <c r="HA125" s="63"/>
      <c r="HB125" s="63"/>
      <c r="HC125" s="63"/>
      <c r="HD125" s="63"/>
      <c r="HE125" s="63"/>
      <c r="HF125" s="63"/>
      <c r="HG125" s="63"/>
      <c r="HH125" s="63"/>
      <c r="HI125" s="63"/>
      <c r="HJ125" s="63"/>
      <c r="HK125" s="63"/>
      <c r="HL125" s="63"/>
      <c r="HM125" s="63"/>
      <c r="HN125" s="63"/>
      <c r="HO125" s="63"/>
      <c r="HP125" s="63"/>
      <c r="HQ125" s="63"/>
      <c r="HR125" s="63"/>
      <c r="HS125" s="63"/>
      <c r="HT125" s="63"/>
      <c r="HU125" s="63"/>
      <c r="HV125" s="63"/>
      <c r="HW125" s="63"/>
      <c r="HX125" s="63"/>
      <c r="HY125" s="63"/>
      <c r="HZ125" s="63"/>
      <c r="IA125" s="63"/>
      <c r="IB125" s="63"/>
      <c r="IC125" s="63"/>
      <c r="ID125" s="63"/>
      <c r="IE125" s="63"/>
      <c r="IF125" s="63"/>
      <c r="IG125" s="63"/>
      <c r="IH125" s="63"/>
      <c r="II125" s="63"/>
    </row>
    <row r="126" spans="1:243" s="63" customFormat="1" ht="18" customHeight="1">
      <c r="A126" s="157">
        <v>203</v>
      </c>
      <c r="B126" s="157" t="s">
        <v>1476</v>
      </c>
      <c r="C126" s="157" t="s">
        <v>1477</v>
      </c>
      <c r="D126" s="158" t="s">
        <v>1480</v>
      </c>
      <c r="E126" s="168" t="s">
        <v>1401</v>
      </c>
      <c r="F126" s="157" t="s">
        <v>265</v>
      </c>
      <c r="G126" s="169">
        <v>941</v>
      </c>
      <c r="H126" s="171">
        <v>260.248399334699</v>
      </c>
      <c r="I126" s="162" t="s">
        <v>1553</v>
      </c>
      <c r="J126" s="162" t="s">
        <v>1438</v>
      </c>
      <c r="K126" s="156" t="s">
        <v>1551</v>
      </c>
      <c r="L126" s="162" t="s">
        <v>1552</v>
      </c>
      <c r="M126" s="154" t="s">
        <v>925</v>
      </c>
      <c r="N126" s="154"/>
      <c r="O126" s="137" t="s">
        <v>1159</v>
      </c>
      <c r="P126" s="60" t="str">
        <f t="shared" si="1"/>
        <v>사유지답</v>
      </c>
      <c r="Q126" s="177"/>
      <c r="R126" s="139"/>
      <c r="S126" s="138"/>
      <c r="AH126" s="66"/>
      <c r="AI126" s="66"/>
      <c r="AJ126" s="106"/>
      <c r="AK126" s="66"/>
      <c r="AM126" s="123"/>
      <c r="AN126" s="122"/>
      <c r="AO126" s="66"/>
      <c r="AP126" s="123"/>
      <c r="AQ126" s="123"/>
      <c r="AU126" s="66"/>
    </row>
    <row r="127" spans="1:243">
      <c r="A127" s="157">
        <v>204</v>
      </c>
      <c r="B127" s="157" t="s">
        <v>1476</v>
      </c>
      <c r="C127" s="157" t="s">
        <v>1477</v>
      </c>
      <c r="D127" s="158" t="s">
        <v>1480</v>
      </c>
      <c r="E127" s="168" t="s">
        <v>1402</v>
      </c>
      <c r="F127" s="157" t="s">
        <v>265</v>
      </c>
      <c r="G127" s="169">
        <v>4197</v>
      </c>
      <c r="H127" s="171">
        <v>296.220267634018</v>
      </c>
      <c r="I127" s="162" t="s">
        <v>1439</v>
      </c>
      <c r="J127" s="162" t="s">
        <v>1440</v>
      </c>
      <c r="K127" s="120" t="s">
        <v>1554</v>
      </c>
      <c r="L127" s="120" t="s">
        <v>1555</v>
      </c>
      <c r="M127" s="120" t="s">
        <v>1556</v>
      </c>
      <c r="N127" s="173"/>
      <c r="O127" s="137" t="s">
        <v>1159</v>
      </c>
      <c r="P127" s="60" t="str">
        <f t="shared" si="1"/>
        <v>사유지답</v>
      </c>
      <c r="Q127" s="177"/>
    </row>
    <row r="128" spans="1:243">
      <c r="A128" s="157">
        <v>205</v>
      </c>
      <c r="B128" s="157" t="s">
        <v>1476</v>
      </c>
      <c r="C128" s="157" t="s">
        <v>1477</v>
      </c>
      <c r="D128" s="158" t="s">
        <v>1480</v>
      </c>
      <c r="E128" s="168" t="s">
        <v>1403</v>
      </c>
      <c r="F128" s="157" t="s">
        <v>265</v>
      </c>
      <c r="G128" s="169">
        <v>1646</v>
      </c>
      <c r="H128" s="171">
        <v>184.32962901540901</v>
      </c>
      <c r="I128" s="162" t="s">
        <v>1163</v>
      </c>
      <c r="J128" s="162" t="s">
        <v>1434</v>
      </c>
      <c r="K128" s="162" t="s">
        <v>1163</v>
      </c>
      <c r="L128" s="162" t="s">
        <v>1434</v>
      </c>
      <c r="M128" s="120"/>
      <c r="N128" s="173"/>
      <c r="O128" s="137" t="s">
        <v>1159</v>
      </c>
      <c r="P128" s="60" t="str">
        <f t="shared" si="1"/>
        <v>사유지답</v>
      </c>
      <c r="Q128" s="177"/>
    </row>
    <row r="129" spans="1:17">
      <c r="A129" s="157">
        <v>206</v>
      </c>
      <c r="B129" s="157" t="s">
        <v>1476</v>
      </c>
      <c r="C129" s="157" t="s">
        <v>1477</v>
      </c>
      <c r="D129" s="158" t="s">
        <v>1480</v>
      </c>
      <c r="E129" s="168" t="s">
        <v>1404</v>
      </c>
      <c r="F129" s="157" t="s">
        <v>265</v>
      </c>
      <c r="G129" s="169">
        <v>1769</v>
      </c>
      <c r="H129" s="171">
        <v>407.60079091972199</v>
      </c>
      <c r="I129" s="162" t="s">
        <v>1583</v>
      </c>
      <c r="J129" s="162" t="s">
        <v>1585</v>
      </c>
      <c r="K129" s="162" t="s">
        <v>1584</v>
      </c>
      <c r="L129" s="162" t="s">
        <v>1586</v>
      </c>
      <c r="M129" s="120"/>
      <c r="N129" s="173"/>
      <c r="O129" s="137" t="s">
        <v>1159</v>
      </c>
      <c r="P129" s="60" t="str">
        <f t="shared" si="1"/>
        <v>사유지답</v>
      </c>
      <c r="Q129" s="177"/>
    </row>
    <row r="130" spans="1:17">
      <c r="A130" s="157">
        <v>207</v>
      </c>
      <c r="B130" s="157" t="s">
        <v>1476</v>
      </c>
      <c r="C130" s="157" t="s">
        <v>1477</v>
      </c>
      <c r="D130" s="158" t="s">
        <v>1480</v>
      </c>
      <c r="E130" s="168" t="s">
        <v>1405</v>
      </c>
      <c r="F130" s="157" t="s">
        <v>265</v>
      </c>
      <c r="G130" s="169">
        <v>750</v>
      </c>
      <c r="H130" s="171">
        <v>199.540604195773</v>
      </c>
      <c r="I130" s="162" t="s">
        <v>1557</v>
      </c>
      <c r="J130" s="162" t="s">
        <v>1438</v>
      </c>
      <c r="K130" s="120" t="s">
        <v>1558</v>
      </c>
      <c r="L130" s="120" t="s">
        <v>1559</v>
      </c>
      <c r="M130" s="120" t="s">
        <v>925</v>
      </c>
      <c r="N130" s="173"/>
      <c r="O130" s="137" t="s">
        <v>1159</v>
      </c>
      <c r="P130" s="60" t="str">
        <f t="shared" si="1"/>
        <v>사유지답</v>
      </c>
      <c r="Q130" s="177"/>
    </row>
    <row r="131" spans="1:17">
      <c r="A131" s="157">
        <v>210</v>
      </c>
      <c r="B131" s="157" t="s">
        <v>1476</v>
      </c>
      <c r="C131" s="157" t="s">
        <v>1477</v>
      </c>
      <c r="D131" s="158" t="s">
        <v>1480</v>
      </c>
      <c r="E131" s="168" t="s">
        <v>1406</v>
      </c>
      <c r="F131" s="157" t="s">
        <v>261</v>
      </c>
      <c r="G131" s="169">
        <v>460</v>
      </c>
      <c r="H131" s="171">
        <v>161.43413849922501</v>
      </c>
      <c r="I131" s="162" t="s">
        <v>1441</v>
      </c>
      <c r="J131" s="162" t="s">
        <v>1442</v>
      </c>
      <c r="K131" s="162" t="s">
        <v>1441</v>
      </c>
      <c r="L131" s="162" t="s">
        <v>1442</v>
      </c>
      <c r="M131" s="120"/>
      <c r="N131" s="173"/>
      <c r="O131" s="137" t="s">
        <v>1159</v>
      </c>
      <c r="P131" s="60" t="str">
        <f t="shared" si="1"/>
        <v>사유지전</v>
      </c>
      <c r="Q131" s="177"/>
    </row>
    <row r="132" spans="1:17">
      <c r="A132" s="157">
        <v>213</v>
      </c>
      <c r="B132" s="157" t="s">
        <v>1476</v>
      </c>
      <c r="C132" s="157" t="s">
        <v>1477</v>
      </c>
      <c r="D132" s="158" t="s">
        <v>1480</v>
      </c>
      <c r="E132" s="168" t="s">
        <v>1407</v>
      </c>
      <c r="F132" s="157" t="s">
        <v>265</v>
      </c>
      <c r="G132" s="169">
        <v>671</v>
      </c>
      <c r="H132" s="171">
        <v>81.706466389689098</v>
      </c>
      <c r="I132" s="162" t="s">
        <v>1443</v>
      </c>
      <c r="J132" s="162">
        <v>47</v>
      </c>
      <c r="K132" s="120"/>
      <c r="L132" s="120"/>
      <c r="M132" s="154" t="s">
        <v>1481</v>
      </c>
      <c r="N132" s="173"/>
      <c r="O132" s="137" t="s">
        <v>1159</v>
      </c>
      <c r="P132" s="60" t="str">
        <f t="shared" si="1"/>
        <v>사유지답</v>
      </c>
      <c r="Q132" s="177"/>
    </row>
    <row r="133" spans="1:17">
      <c r="A133" s="157">
        <v>215</v>
      </c>
      <c r="B133" s="157" t="s">
        <v>1476</v>
      </c>
      <c r="C133" s="157" t="s">
        <v>1477</v>
      </c>
      <c r="D133" s="158" t="s">
        <v>1480</v>
      </c>
      <c r="E133" s="168" t="s">
        <v>1408</v>
      </c>
      <c r="F133" s="157" t="s">
        <v>1409</v>
      </c>
      <c r="G133" s="169">
        <v>724</v>
      </c>
      <c r="H133" s="171">
        <v>445.55588781452201</v>
      </c>
      <c r="I133" s="162" t="s">
        <v>1444</v>
      </c>
      <c r="J133" s="162" t="s">
        <v>1561</v>
      </c>
      <c r="K133" s="120" t="s">
        <v>1560</v>
      </c>
      <c r="L133" s="162" t="s">
        <v>1561</v>
      </c>
      <c r="M133" s="120"/>
      <c r="N133" s="173"/>
      <c r="O133" s="137" t="s">
        <v>1159</v>
      </c>
      <c r="P133" s="60" t="str">
        <f t="shared" si="1"/>
        <v>사유지창</v>
      </c>
      <c r="Q133" s="177"/>
    </row>
    <row r="134" spans="1:17">
      <c r="A134" s="157">
        <v>216</v>
      </c>
      <c r="B134" s="157" t="s">
        <v>1476</v>
      </c>
      <c r="C134" s="157" t="s">
        <v>1477</v>
      </c>
      <c r="D134" s="158" t="s">
        <v>1480</v>
      </c>
      <c r="E134" s="168" t="s">
        <v>1410</v>
      </c>
      <c r="F134" s="157" t="s">
        <v>261</v>
      </c>
      <c r="G134" s="169">
        <v>686</v>
      </c>
      <c r="H134" s="171">
        <v>34.936314709967299</v>
      </c>
      <c r="I134" s="162" t="s">
        <v>1445</v>
      </c>
      <c r="J134" s="162">
        <v>178</v>
      </c>
      <c r="K134" s="162" t="s">
        <v>1445</v>
      </c>
      <c r="L134" s="162">
        <v>178</v>
      </c>
      <c r="M134" s="120"/>
      <c r="N134" s="173"/>
      <c r="O134" s="137" t="s">
        <v>1159</v>
      </c>
      <c r="P134" s="60" t="str">
        <f t="shared" ref="P134:P161" si="2">O134&amp;F134</f>
        <v>사유지전</v>
      </c>
      <c r="Q134" s="177"/>
    </row>
    <row r="135" spans="1:17">
      <c r="A135" s="157">
        <v>219</v>
      </c>
      <c r="B135" s="157" t="s">
        <v>1476</v>
      </c>
      <c r="C135" s="157" t="s">
        <v>1477</v>
      </c>
      <c r="D135" s="158" t="s">
        <v>1480</v>
      </c>
      <c r="E135" s="168" t="s">
        <v>1411</v>
      </c>
      <c r="F135" s="157" t="s">
        <v>265</v>
      </c>
      <c r="G135" s="169">
        <v>1351</v>
      </c>
      <c r="H135" s="171">
        <v>732.28522362995704</v>
      </c>
      <c r="I135" s="162" t="s">
        <v>1446</v>
      </c>
      <c r="J135" s="162">
        <v>144</v>
      </c>
      <c r="K135" s="162" t="s">
        <v>1446</v>
      </c>
      <c r="L135" s="162">
        <v>144</v>
      </c>
      <c r="M135" s="120"/>
      <c r="N135" s="173"/>
      <c r="O135" s="137" t="s">
        <v>1159</v>
      </c>
      <c r="P135" s="60" t="str">
        <f t="shared" si="2"/>
        <v>사유지답</v>
      </c>
      <c r="Q135" s="177"/>
    </row>
    <row r="136" spans="1:17">
      <c r="A136" s="157">
        <v>220</v>
      </c>
      <c r="B136" s="157" t="s">
        <v>1476</v>
      </c>
      <c r="C136" s="157" t="s">
        <v>1477</v>
      </c>
      <c r="D136" s="158" t="s">
        <v>1480</v>
      </c>
      <c r="E136" s="168" t="s">
        <v>1412</v>
      </c>
      <c r="F136" s="157" t="s">
        <v>265</v>
      </c>
      <c r="G136" s="169">
        <v>1906</v>
      </c>
      <c r="H136" s="171">
        <v>1053.5574075849499</v>
      </c>
      <c r="I136" s="162" t="s">
        <v>1447</v>
      </c>
      <c r="J136" s="162">
        <v>146</v>
      </c>
      <c r="K136" s="162" t="s">
        <v>1447</v>
      </c>
      <c r="L136" s="162">
        <v>146</v>
      </c>
      <c r="M136" s="120"/>
      <c r="N136" s="173"/>
      <c r="O136" s="137" t="s">
        <v>1159</v>
      </c>
      <c r="P136" s="60" t="str">
        <f t="shared" si="2"/>
        <v>사유지답</v>
      </c>
      <c r="Q136" s="177"/>
    </row>
    <row r="137" spans="1:17">
      <c r="A137" s="157">
        <v>221</v>
      </c>
      <c r="B137" s="157" t="s">
        <v>1476</v>
      </c>
      <c r="C137" s="157" t="s">
        <v>1477</v>
      </c>
      <c r="D137" s="158" t="s">
        <v>1480</v>
      </c>
      <c r="E137" s="168" t="s">
        <v>1413</v>
      </c>
      <c r="F137" s="157" t="s">
        <v>265</v>
      </c>
      <c r="G137" s="169">
        <v>65</v>
      </c>
      <c r="H137" s="171">
        <v>14.595800069867799</v>
      </c>
      <c r="I137" s="162" t="s">
        <v>1448</v>
      </c>
      <c r="J137" s="162" t="s">
        <v>1562</v>
      </c>
      <c r="K137" s="162" t="s">
        <v>1448</v>
      </c>
      <c r="L137" s="162" t="s">
        <v>1562</v>
      </c>
      <c r="M137" s="120"/>
      <c r="N137" s="173"/>
      <c r="O137" s="137" t="s">
        <v>1159</v>
      </c>
      <c r="P137" s="60" t="str">
        <f t="shared" si="2"/>
        <v>사유지답</v>
      </c>
      <c r="Q137" s="177"/>
    </row>
    <row r="138" spans="1:17">
      <c r="A138" s="157">
        <v>222</v>
      </c>
      <c r="B138" s="157" t="s">
        <v>1476</v>
      </c>
      <c r="C138" s="157" t="s">
        <v>1477</v>
      </c>
      <c r="D138" s="158" t="s">
        <v>1480</v>
      </c>
      <c r="E138" s="168" t="s">
        <v>1221</v>
      </c>
      <c r="F138" s="157" t="s">
        <v>265</v>
      </c>
      <c r="G138" s="169">
        <v>2013</v>
      </c>
      <c r="H138" s="171">
        <v>1011.6453543952</v>
      </c>
      <c r="I138" s="162" t="s">
        <v>1449</v>
      </c>
      <c r="J138" s="162" t="s">
        <v>1450</v>
      </c>
      <c r="K138" s="162" t="s">
        <v>1449</v>
      </c>
      <c r="L138" s="162" t="s">
        <v>1450</v>
      </c>
      <c r="M138" s="120"/>
      <c r="N138" s="173"/>
      <c r="O138" s="137" t="s">
        <v>1159</v>
      </c>
      <c r="P138" s="60" t="str">
        <f t="shared" si="2"/>
        <v>사유지답</v>
      </c>
      <c r="Q138" s="177"/>
    </row>
    <row r="139" spans="1:17">
      <c r="A139" s="157">
        <v>223</v>
      </c>
      <c r="B139" s="157" t="s">
        <v>1476</v>
      </c>
      <c r="C139" s="157" t="s">
        <v>1477</v>
      </c>
      <c r="D139" s="158" t="s">
        <v>1480</v>
      </c>
      <c r="E139" s="168" t="s">
        <v>1223</v>
      </c>
      <c r="F139" s="157" t="s">
        <v>265</v>
      </c>
      <c r="G139" s="169">
        <v>618</v>
      </c>
      <c r="H139" s="171">
        <v>523.820179130513</v>
      </c>
      <c r="I139" s="162" t="s">
        <v>1451</v>
      </c>
      <c r="J139" s="162" t="s">
        <v>1452</v>
      </c>
      <c r="K139" s="162" t="s">
        <v>1451</v>
      </c>
      <c r="L139" s="162" t="s">
        <v>1452</v>
      </c>
      <c r="M139" s="120"/>
      <c r="N139" s="173"/>
      <c r="O139" s="137" t="s">
        <v>1159</v>
      </c>
      <c r="P139" s="60" t="str">
        <f t="shared" si="2"/>
        <v>사유지답</v>
      </c>
      <c r="Q139" s="177"/>
    </row>
    <row r="140" spans="1:17">
      <c r="A140" s="157">
        <v>224</v>
      </c>
      <c r="B140" s="157" t="s">
        <v>1476</v>
      </c>
      <c r="C140" s="157" t="s">
        <v>1477</v>
      </c>
      <c r="D140" s="158" t="s">
        <v>1480</v>
      </c>
      <c r="E140" s="168" t="s">
        <v>1414</v>
      </c>
      <c r="F140" s="157" t="s">
        <v>265</v>
      </c>
      <c r="G140" s="169">
        <v>2093</v>
      </c>
      <c r="H140" s="171">
        <v>140.259144689556</v>
      </c>
      <c r="I140" s="162" t="s">
        <v>1453</v>
      </c>
      <c r="J140" s="162" t="s">
        <v>1563</v>
      </c>
      <c r="K140" s="162" t="s">
        <v>1453</v>
      </c>
      <c r="L140" s="162" t="s">
        <v>1563</v>
      </c>
      <c r="M140" s="120"/>
      <c r="N140" s="173"/>
      <c r="O140" s="137" t="s">
        <v>1159</v>
      </c>
      <c r="P140" s="60" t="str">
        <f t="shared" si="2"/>
        <v>사유지답</v>
      </c>
      <c r="Q140" s="177"/>
    </row>
    <row r="141" spans="1:17">
      <c r="A141" s="157">
        <v>225</v>
      </c>
      <c r="B141" s="157" t="s">
        <v>1476</v>
      </c>
      <c r="C141" s="157" t="s">
        <v>1477</v>
      </c>
      <c r="D141" s="158" t="s">
        <v>1480</v>
      </c>
      <c r="E141" s="168" t="s">
        <v>1415</v>
      </c>
      <c r="F141" s="157" t="s">
        <v>265</v>
      </c>
      <c r="G141" s="169">
        <v>2466</v>
      </c>
      <c r="H141" s="171">
        <v>107.744860774969</v>
      </c>
      <c r="I141" s="162" t="s">
        <v>1451</v>
      </c>
      <c r="J141" s="162" t="s">
        <v>1564</v>
      </c>
      <c r="K141" s="120" t="s">
        <v>1512</v>
      </c>
      <c r="L141" s="120" t="s">
        <v>1565</v>
      </c>
      <c r="M141" s="120" t="s">
        <v>925</v>
      </c>
      <c r="N141" s="173"/>
      <c r="O141" s="137" t="s">
        <v>1159</v>
      </c>
      <c r="P141" s="60" t="str">
        <f t="shared" si="2"/>
        <v>사유지답</v>
      </c>
      <c r="Q141" s="177"/>
    </row>
    <row r="142" spans="1:17">
      <c r="A142" s="157">
        <v>226</v>
      </c>
      <c r="B142" s="157" t="s">
        <v>1476</v>
      </c>
      <c r="C142" s="157" t="s">
        <v>1477</v>
      </c>
      <c r="D142" s="158" t="s">
        <v>1480</v>
      </c>
      <c r="E142" s="168" t="s">
        <v>1416</v>
      </c>
      <c r="F142" s="157" t="s">
        <v>265</v>
      </c>
      <c r="G142" s="169">
        <v>1061</v>
      </c>
      <c r="H142" s="171">
        <v>3.1562559749703598</v>
      </c>
      <c r="I142" s="162" t="s">
        <v>1451</v>
      </c>
      <c r="J142" s="162" t="s">
        <v>1564</v>
      </c>
      <c r="K142" s="120" t="s">
        <v>1512</v>
      </c>
      <c r="L142" s="120" t="s">
        <v>1565</v>
      </c>
      <c r="M142" s="120" t="s">
        <v>925</v>
      </c>
      <c r="N142" s="173"/>
      <c r="O142" s="137" t="s">
        <v>1159</v>
      </c>
      <c r="P142" s="60" t="str">
        <f t="shared" si="2"/>
        <v>사유지답</v>
      </c>
      <c r="Q142" s="177"/>
    </row>
    <row r="143" spans="1:17">
      <c r="A143" s="157">
        <v>227</v>
      </c>
      <c r="B143" s="157" t="s">
        <v>1476</v>
      </c>
      <c r="C143" s="157" t="s">
        <v>1477</v>
      </c>
      <c r="D143" s="158" t="s">
        <v>1480</v>
      </c>
      <c r="E143" s="168" t="s">
        <v>1227</v>
      </c>
      <c r="F143" s="157" t="s">
        <v>265</v>
      </c>
      <c r="G143" s="169">
        <v>717</v>
      </c>
      <c r="H143" s="171">
        <v>60.301844069754601</v>
      </c>
      <c r="I143" s="162" t="s">
        <v>1454</v>
      </c>
      <c r="J143" s="162">
        <v>29</v>
      </c>
      <c r="K143" s="162" t="s">
        <v>1454</v>
      </c>
      <c r="L143" s="162">
        <v>29</v>
      </c>
      <c r="M143" s="120"/>
      <c r="N143" s="173"/>
      <c r="O143" s="137" t="s">
        <v>1159</v>
      </c>
      <c r="P143" s="60" t="str">
        <f t="shared" si="2"/>
        <v>사유지답</v>
      </c>
      <c r="Q143" s="177"/>
    </row>
    <row r="144" spans="1:17">
      <c r="A144" s="157">
        <v>228</v>
      </c>
      <c r="B144" s="157" t="s">
        <v>1476</v>
      </c>
      <c r="C144" s="157" t="s">
        <v>1477</v>
      </c>
      <c r="D144" s="158" t="s">
        <v>1480</v>
      </c>
      <c r="E144" s="168" t="s">
        <v>1417</v>
      </c>
      <c r="F144" s="157" t="s">
        <v>265</v>
      </c>
      <c r="G144" s="169">
        <v>2307</v>
      </c>
      <c r="H144" s="171">
        <v>287.93504784343202</v>
      </c>
      <c r="I144" s="162" t="s">
        <v>1455</v>
      </c>
      <c r="J144" s="162" t="s">
        <v>1456</v>
      </c>
      <c r="K144" s="120" t="s">
        <v>1566</v>
      </c>
      <c r="L144" s="162" t="s">
        <v>1456</v>
      </c>
      <c r="M144" s="120"/>
      <c r="N144" s="173"/>
      <c r="O144" s="137" t="s">
        <v>1159</v>
      </c>
      <c r="P144" s="60" t="str">
        <f t="shared" si="2"/>
        <v>사유지답</v>
      </c>
      <c r="Q144" s="177"/>
    </row>
    <row r="145" spans="1:17">
      <c r="A145" s="157">
        <v>229</v>
      </c>
      <c r="B145" s="157" t="s">
        <v>1476</v>
      </c>
      <c r="C145" s="157" t="s">
        <v>1477</v>
      </c>
      <c r="D145" s="158" t="s">
        <v>1480</v>
      </c>
      <c r="E145" s="168" t="s">
        <v>809</v>
      </c>
      <c r="F145" s="157" t="s">
        <v>265</v>
      </c>
      <c r="G145" s="169">
        <v>2744</v>
      </c>
      <c r="H145" s="171">
        <v>1225.6345604251901</v>
      </c>
      <c r="I145" s="162" t="s">
        <v>1457</v>
      </c>
      <c r="J145" s="162" t="s">
        <v>1569</v>
      </c>
      <c r="K145" s="120" t="s">
        <v>1567</v>
      </c>
      <c r="L145" s="120" t="s">
        <v>1568</v>
      </c>
      <c r="M145" s="120" t="s">
        <v>925</v>
      </c>
      <c r="N145" s="173"/>
      <c r="O145" s="137" t="s">
        <v>1159</v>
      </c>
      <c r="P145" s="60" t="str">
        <f t="shared" si="2"/>
        <v>사유지답</v>
      </c>
      <c r="Q145" s="177"/>
    </row>
    <row r="146" spans="1:17">
      <c r="A146" s="157">
        <v>230</v>
      </c>
      <c r="B146" s="157" t="s">
        <v>1476</v>
      </c>
      <c r="C146" s="157" t="s">
        <v>1477</v>
      </c>
      <c r="D146" s="158" t="s">
        <v>1480</v>
      </c>
      <c r="E146" s="168" t="s">
        <v>1418</v>
      </c>
      <c r="F146" s="157" t="s">
        <v>265</v>
      </c>
      <c r="G146" s="169">
        <v>2317</v>
      </c>
      <c r="H146" s="171">
        <v>308.609945050146</v>
      </c>
      <c r="I146" s="162" t="s">
        <v>1458</v>
      </c>
      <c r="J146" s="162" t="s">
        <v>1459</v>
      </c>
      <c r="K146" s="120" t="s">
        <v>1570</v>
      </c>
      <c r="L146" s="162" t="s">
        <v>1459</v>
      </c>
      <c r="M146" s="120"/>
      <c r="N146" s="173"/>
      <c r="O146" s="137" t="s">
        <v>1159</v>
      </c>
      <c r="P146" s="60" t="str">
        <f t="shared" si="2"/>
        <v>사유지답</v>
      </c>
      <c r="Q146" s="177"/>
    </row>
    <row r="147" spans="1:17">
      <c r="A147" s="157">
        <v>231</v>
      </c>
      <c r="B147" s="157" t="s">
        <v>1476</v>
      </c>
      <c r="C147" s="157" t="s">
        <v>1477</v>
      </c>
      <c r="D147" s="158" t="s">
        <v>1480</v>
      </c>
      <c r="E147" s="168" t="s">
        <v>1419</v>
      </c>
      <c r="F147" s="157" t="s">
        <v>265</v>
      </c>
      <c r="G147" s="169">
        <v>694</v>
      </c>
      <c r="H147" s="171">
        <v>602.92157195028506</v>
      </c>
      <c r="I147" s="162" t="s">
        <v>1571</v>
      </c>
      <c r="J147" s="162">
        <v>144</v>
      </c>
      <c r="K147" s="162" t="s">
        <v>1571</v>
      </c>
      <c r="L147" s="162">
        <v>144</v>
      </c>
      <c r="M147" s="120"/>
      <c r="N147" s="173"/>
      <c r="O147" s="137" t="s">
        <v>1159</v>
      </c>
      <c r="P147" s="60" t="str">
        <f t="shared" si="2"/>
        <v>사유지답</v>
      </c>
      <c r="Q147" s="177"/>
    </row>
    <row r="148" spans="1:17">
      <c r="A148" s="157">
        <v>232</v>
      </c>
      <c r="B148" s="157" t="s">
        <v>1476</v>
      </c>
      <c r="C148" s="157" t="s">
        <v>1477</v>
      </c>
      <c r="D148" s="158" t="s">
        <v>1480</v>
      </c>
      <c r="E148" s="168" t="s">
        <v>1420</v>
      </c>
      <c r="F148" s="157" t="s">
        <v>265</v>
      </c>
      <c r="G148" s="169">
        <v>919</v>
      </c>
      <c r="H148" s="171">
        <v>492.15330095543499</v>
      </c>
      <c r="I148" s="162" t="s">
        <v>1460</v>
      </c>
      <c r="J148" s="162" t="s">
        <v>1434</v>
      </c>
      <c r="K148" s="120" t="s">
        <v>1572</v>
      </c>
      <c r="L148" s="162" t="s">
        <v>1434</v>
      </c>
      <c r="M148" s="120"/>
      <c r="N148" s="173"/>
      <c r="O148" s="137" t="s">
        <v>1159</v>
      </c>
      <c r="P148" s="60" t="str">
        <f t="shared" si="2"/>
        <v>사유지답</v>
      </c>
      <c r="Q148" s="177"/>
    </row>
    <row r="149" spans="1:17">
      <c r="A149" s="157">
        <v>233</v>
      </c>
      <c r="B149" s="157" t="s">
        <v>1476</v>
      </c>
      <c r="C149" s="157" t="s">
        <v>1477</v>
      </c>
      <c r="D149" s="158" t="s">
        <v>1480</v>
      </c>
      <c r="E149" s="168" t="s">
        <v>1421</v>
      </c>
      <c r="F149" s="157" t="s">
        <v>265</v>
      </c>
      <c r="G149" s="169">
        <v>2053</v>
      </c>
      <c r="H149" s="171">
        <v>1110.6447791253399</v>
      </c>
      <c r="I149" s="162" t="s">
        <v>1460</v>
      </c>
      <c r="J149" s="162" t="s">
        <v>1434</v>
      </c>
      <c r="K149" s="120" t="s">
        <v>1572</v>
      </c>
      <c r="L149" s="162" t="s">
        <v>1434</v>
      </c>
      <c r="M149" s="120"/>
      <c r="N149" s="173"/>
      <c r="O149" s="137" t="s">
        <v>1159</v>
      </c>
      <c r="P149" s="60" t="str">
        <f t="shared" si="2"/>
        <v>사유지답</v>
      </c>
      <c r="Q149" s="177"/>
    </row>
    <row r="150" spans="1:17">
      <c r="A150" s="157">
        <v>235</v>
      </c>
      <c r="B150" s="157" t="s">
        <v>1476</v>
      </c>
      <c r="C150" s="157" t="s">
        <v>1477</v>
      </c>
      <c r="D150" s="158" t="s">
        <v>1480</v>
      </c>
      <c r="E150" s="168" t="s">
        <v>1422</v>
      </c>
      <c r="F150" s="157" t="s">
        <v>265</v>
      </c>
      <c r="G150" s="169">
        <v>1693</v>
      </c>
      <c r="H150" s="171">
        <v>345.12276953327506</v>
      </c>
      <c r="I150" s="162" t="s">
        <v>1461</v>
      </c>
      <c r="J150" s="162" t="s">
        <v>1462</v>
      </c>
      <c r="K150" s="162" t="s">
        <v>1461</v>
      </c>
      <c r="L150" s="162" t="s">
        <v>1462</v>
      </c>
      <c r="M150" s="120"/>
      <c r="N150" s="173"/>
      <c r="O150" s="137" t="s">
        <v>1159</v>
      </c>
      <c r="P150" s="60" t="str">
        <f t="shared" si="2"/>
        <v>사유지답</v>
      </c>
      <c r="Q150" s="177"/>
    </row>
    <row r="151" spans="1:17">
      <c r="A151" s="157">
        <v>236</v>
      </c>
      <c r="B151" s="157" t="s">
        <v>1476</v>
      </c>
      <c r="C151" s="157" t="s">
        <v>1477</v>
      </c>
      <c r="D151" s="158" t="s">
        <v>1480</v>
      </c>
      <c r="E151" s="168" t="s">
        <v>1423</v>
      </c>
      <c r="F151" s="157" t="s">
        <v>265</v>
      </c>
      <c r="G151" s="169">
        <v>2460</v>
      </c>
      <c r="H151" s="171">
        <v>323.71942365565297</v>
      </c>
      <c r="I151" s="162" t="s">
        <v>1574</v>
      </c>
      <c r="J151" s="162">
        <v>67</v>
      </c>
      <c r="K151" s="162" t="s">
        <v>1574</v>
      </c>
      <c r="L151" s="162">
        <v>67</v>
      </c>
      <c r="M151" s="120"/>
      <c r="N151" s="173"/>
      <c r="O151" s="137" t="s">
        <v>1159</v>
      </c>
      <c r="P151" s="60" t="str">
        <f t="shared" si="2"/>
        <v>사유지답</v>
      </c>
      <c r="Q151" s="177"/>
    </row>
    <row r="152" spans="1:17" s="136" customFormat="1">
      <c r="A152" s="157">
        <v>237</v>
      </c>
      <c r="B152" s="157" t="s">
        <v>1476</v>
      </c>
      <c r="C152" s="157" t="s">
        <v>1477</v>
      </c>
      <c r="D152" s="158" t="s">
        <v>1480</v>
      </c>
      <c r="E152" s="168" t="s">
        <v>1424</v>
      </c>
      <c r="F152" s="157" t="s">
        <v>265</v>
      </c>
      <c r="G152" s="169">
        <v>3764</v>
      </c>
      <c r="H152" s="171">
        <v>1237.0766043632</v>
      </c>
      <c r="I152" s="162" t="s">
        <v>1463</v>
      </c>
      <c r="J152" s="162" t="s">
        <v>1573</v>
      </c>
      <c r="K152" s="162" t="s">
        <v>1463</v>
      </c>
      <c r="L152" s="162" t="s">
        <v>1573</v>
      </c>
      <c r="M152" s="120"/>
      <c r="N152" s="176"/>
      <c r="O152" s="137" t="s">
        <v>1159</v>
      </c>
      <c r="P152" s="60" t="str">
        <f t="shared" si="2"/>
        <v>사유지답</v>
      </c>
      <c r="Q152" s="177"/>
    </row>
    <row r="153" spans="1:17">
      <c r="A153" s="157">
        <v>238</v>
      </c>
      <c r="B153" s="157" t="s">
        <v>1476</v>
      </c>
      <c r="C153" s="157" t="s">
        <v>1477</v>
      </c>
      <c r="D153" s="158" t="s">
        <v>1480</v>
      </c>
      <c r="E153" s="168" t="s">
        <v>1425</v>
      </c>
      <c r="F153" s="157" t="s">
        <v>265</v>
      </c>
      <c r="G153" s="169">
        <v>1322</v>
      </c>
      <c r="H153" s="171">
        <v>94.309727705245507</v>
      </c>
      <c r="I153" s="162" t="s">
        <v>1464</v>
      </c>
      <c r="J153" s="162" t="s">
        <v>1465</v>
      </c>
      <c r="K153" s="162" t="s">
        <v>1464</v>
      </c>
      <c r="L153" s="162" t="s">
        <v>1465</v>
      </c>
      <c r="M153" s="120"/>
      <c r="N153" s="173"/>
      <c r="O153" s="137" t="s">
        <v>1159</v>
      </c>
      <c r="P153" s="60" t="str">
        <f t="shared" si="2"/>
        <v>사유지답</v>
      </c>
      <c r="Q153" s="177"/>
    </row>
    <row r="154" spans="1:17">
      <c r="A154" s="157">
        <v>239</v>
      </c>
      <c r="B154" s="157" t="s">
        <v>1476</v>
      </c>
      <c r="C154" s="157" t="s">
        <v>1477</v>
      </c>
      <c r="D154" s="158" t="s">
        <v>1480</v>
      </c>
      <c r="E154" s="168" t="s">
        <v>1426</v>
      </c>
      <c r="F154" s="157" t="s">
        <v>261</v>
      </c>
      <c r="G154" s="169">
        <v>1861</v>
      </c>
      <c r="H154" s="171">
        <v>85.939880208992605</v>
      </c>
      <c r="I154" s="162" t="s">
        <v>1466</v>
      </c>
      <c r="J154" s="162" t="s">
        <v>1467</v>
      </c>
      <c r="K154" s="120" t="s">
        <v>1575</v>
      </c>
      <c r="L154" s="162" t="s">
        <v>1467</v>
      </c>
      <c r="M154" s="120"/>
      <c r="N154" s="173"/>
      <c r="O154" s="137" t="s">
        <v>1159</v>
      </c>
      <c r="P154" s="60" t="str">
        <f t="shared" si="2"/>
        <v>사유지전</v>
      </c>
      <c r="Q154" s="177"/>
    </row>
    <row r="155" spans="1:17">
      <c r="A155" s="157">
        <v>240</v>
      </c>
      <c r="B155" s="157" t="s">
        <v>1476</v>
      </c>
      <c r="C155" s="157" t="s">
        <v>1477</v>
      </c>
      <c r="D155" s="158" t="s">
        <v>1480</v>
      </c>
      <c r="E155" s="168" t="s">
        <v>1427</v>
      </c>
      <c r="F155" s="157" t="s">
        <v>1168</v>
      </c>
      <c r="G155" s="169">
        <v>535</v>
      </c>
      <c r="H155" s="171">
        <v>28.4334381951567</v>
      </c>
      <c r="I155" s="162" t="s">
        <v>1468</v>
      </c>
      <c r="J155" s="162" t="s">
        <v>1469</v>
      </c>
      <c r="K155" s="162" t="s">
        <v>1468</v>
      </c>
      <c r="L155" s="162" t="s">
        <v>1469</v>
      </c>
      <c r="M155" s="120"/>
      <c r="N155" s="173"/>
      <c r="O155" s="137" t="s">
        <v>1159</v>
      </c>
      <c r="P155" s="60" t="str">
        <f t="shared" si="2"/>
        <v>사유지대</v>
      </c>
      <c r="Q155" s="177"/>
    </row>
    <row r="156" spans="1:17">
      <c r="A156" s="157">
        <v>241</v>
      </c>
      <c r="B156" s="157" t="s">
        <v>1476</v>
      </c>
      <c r="C156" s="157" t="s">
        <v>1477</v>
      </c>
      <c r="D156" s="158" t="s">
        <v>1480</v>
      </c>
      <c r="E156" s="168" t="s">
        <v>1428</v>
      </c>
      <c r="F156" s="157" t="s">
        <v>265</v>
      </c>
      <c r="G156" s="169">
        <v>635</v>
      </c>
      <c r="H156" s="171">
        <v>2.2268753049296901</v>
      </c>
      <c r="I156" s="162" t="s">
        <v>1468</v>
      </c>
      <c r="J156" s="162" t="s">
        <v>1469</v>
      </c>
      <c r="K156" s="162" t="s">
        <v>1468</v>
      </c>
      <c r="L156" s="162" t="s">
        <v>1469</v>
      </c>
      <c r="M156" s="120"/>
      <c r="N156" s="173"/>
      <c r="O156" s="137" t="s">
        <v>1159</v>
      </c>
      <c r="P156" s="60" t="str">
        <f t="shared" si="2"/>
        <v>사유지답</v>
      </c>
      <c r="Q156" s="177"/>
    </row>
    <row r="157" spans="1:17" s="136" customFormat="1">
      <c r="A157" s="157">
        <v>242</v>
      </c>
      <c r="B157" s="157" t="s">
        <v>1476</v>
      </c>
      <c r="C157" s="157" t="s">
        <v>1477</v>
      </c>
      <c r="D157" s="158" t="s">
        <v>1480</v>
      </c>
      <c r="E157" s="168" t="s">
        <v>1429</v>
      </c>
      <c r="F157" s="157" t="s">
        <v>265</v>
      </c>
      <c r="G157" s="169">
        <v>392</v>
      </c>
      <c r="H157" s="171">
        <v>159.62938136454</v>
      </c>
      <c r="I157" s="162" t="s">
        <v>1470</v>
      </c>
      <c r="J157" s="162" t="s">
        <v>1471</v>
      </c>
      <c r="K157" s="162" t="s">
        <v>1577</v>
      </c>
      <c r="L157" s="162" t="s">
        <v>1471</v>
      </c>
      <c r="M157" s="120"/>
      <c r="N157" s="176"/>
      <c r="O157" s="137" t="s">
        <v>1159</v>
      </c>
      <c r="P157" s="60" t="str">
        <f t="shared" si="2"/>
        <v>사유지답</v>
      </c>
      <c r="Q157" s="177"/>
    </row>
    <row r="158" spans="1:17" s="136" customFormat="1">
      <c r="A158" s="157">
        <v>244</v>
      </c>
      <c r="B158" s="157" t="s">
        <v>1476</v>
      </c>
      <c r="C158" s="157" t="s">
        <v>1477</v>
      </c>
      <c r="D158" s="158" t="s">
        <v>1480</v>
      </c>
      <c r="E158" s="168" t="s">
        <v>1430</v>
      </c>
      <c r="F158" s="157" t="s">
        <v>265</v>
      </c>
      <c r="G158" s="169">
        <v>377</v>
      </c>
      <c r="H158" s="171">
        <v>100.65402182506701</v>
      </c>
      <c r="I158" s="162" t="s">
        <v>1470</v>
      </c>
      <c r="J158" s="162" t="s">
        <v>1471</v>
      </c>
      <c r="K158" s="162" t="s">
        <v>1577</v>
      </c>
      <c r="L158" s="162" t="s">
        <v>1471</v>
      </c>
      <c r="M158" s="120"/>
      <c r="N158" s="176"/>
      <c r="O158" s="137" t="s">
        <v>1159</v>
      </c>
      <c r="P158" s="60" t="str">
        <f t="shared" si="2"/>
        <v>사유지답</v>
      </c>
      <c r="Q158" s="177"/>
    </row>
    <row r="159" spans="1:17" s="136" customFormat="1">
      <c r="A159" s="157">
        <v>245</v>
      </c>
      <c r="B159" s="157" t="s">
        <v>1476</v>
      </c>
      <c r="C159" s="157" t="s">
        <v>1477</v>
      </c>
      <c r="D159" s="158" t="s">
        <v>1480</v>
      </c>
      <c r="E159" s="168" t="s">
        <v>1431</v>
      </c>
      <c r="F159" s="157" t="s">
        <v>265</v>
      </c>
      <c r="G159" s="169">
        <v>1527</v>
      </c>
      <c r="H159" s="171">
        <v>822.27488527498599</v>
      </c>
      <c r="I159" s="162" t="s">
        <v>1470</v>
      </c>
      <c r="J159" s="162" t="s">
        <v>1576</v>
      </c>
      <c r="K159" s="162" t="s">
        <v>1577</v>
      </c>
      <c r="L159" s="162" t="s">
        <v>1471</v>
      </c>
      <c r="M159" s="120"/>
      <c r="N159" s="176"/>
      <c r="O159" s="137" t="s">
        <v>1159</v>
      </c>
      <c r="P159" s="60" t="str">
        <f t="shared" si="2"/>
        <v>사유지답</v>
      </c>
      <c r="Q159" s="177"/>
    </row>
    <row r="160" spans="1:17">
      <c r="A160" s="157">
        <v>257</v>
      </c>
      <c r="B160" s="157" t="s">
        <v>1476</v>
      </c>
      <c r="C160" s="157" t="s">
        <v>1477</v>
      </c>
      <c r="D160" s="158" t="s">
        <v>1480</v>
      </c>
      <c r="E160" s="172" t="s">
        <v>1291</v>
      </c>
      <c r="F160" s="163" t="s">
        <v>13</v>
      </c>
      <c r="G160" s="169">
        <v>15273</v>
      </c>
      <c r="H160" s="171">
        <v>305.57879812442502</v>
      </c>
      <c r="I160" s="162" t="s">
        <v>1594</v>
      </c>
      <c r="J160" s="162" t="s">
        <v>1472</v>
      </c>
      <c r="K160" s="162" t="s">
        <v>1595</v>
      </c>
      <c r="L160" s="162" t="s">
        <v>1472</v>
      </c>
      <c r="M160" s="120"/>
      <c r="N160" s="173"/>
      <c r="O160" s="137" t="s">
        <v>1159</v>
      </c>
      <c r="P160" s="60" t="str">
        <f t="shared" si="2"/>
        <v>사유지임</v>
      </c>
      <c r="Q160" s="177"/>
    </row>
    <row r="161" spans="1:17">
      <c r="A161" s="157">
        <v>258</v>
      </c>
      <c r="B161" s="163" t="s">
        <v>1476</v>
      </c>
      <c r="C161" s="157" t="s">
        <v>1477</v>
      </c>
      <c r="D161" s="158" t="s">
        <v>1480</v>
      </c>
      <c r="E161" s="172" t="s">
        <v>1473</v>
      </c>
      <c r="F161" s="163" t="s">
        <v>265</v>
      </c>
      <c r="G161" s="169">
        <v>635</v>
      </c>
      <c r="H161" s="165">
        <v>3</v>
      </c>
      <c r="I161" s="162" t="s">
        <v>1474</v>
      </c>
      <c r="J161" s="162" t="s">
        <v>1475</v>
      </c>
      <c r="K161" s="120" t="s">
        <v>1578</v>
      </c>
      <c r="L161" s="120" t="s">
        <v>1579</v>
      </c>
      <c r="M161" s="120" t="s">
        <v>925</v>
      </c>
      <c r="N161" s="173"/>
      <c r="O161" s="137" t="s">
        <v>1159</v>
      </c>
      <c r="P161" s="60" t="str">
        <f t="shared" si="2"/>
        <v>사유지답</v>
      </c>
      <c r="Q161" s="177"/>
    </row>
  </sheetData>
  <autoFilter ref="A5:II161"/>
  <sortState ref="A6:GP210">
    <sortCondition ref="A6:A210"/>
  </sortState>
  <mergeCells count="22">
    <mergeCell ref="P3:P5"/>
    <mergeCell ref="S3:S5"/>
    <mergeCell ref="AO3:AQ3"/>
    <mergeCell ref="I4:I5"/>
    <mergeCell ref="J4:J5"/>
    <mergeCell ref="I3:J3"/>
    <mergeCell ref="N3:N5"/>
    <mergeCell ref="K3:M3"/>
    <mergeCell ref="K4:K5"/>
    <mergeCell ref="L4:L5"/>
    <mergeCell ref="M4:M5"/>
    <mergeCell ref="A3:A5"/>
    <mergeCell ref="B3:D3"/>
    <mergeCell ref="F3:F5"/>
    <mergeCell ref="G3:G5"/>
    <mergeCell ref="A1:N1"/>
    <mergeCell ref="A2:N2"/>
    <mergeCell ref="B4:B5"/>
    <mergeCell ref="C4:C5"/>
    <mergeCell ref="D4:D5"/>
    <mergeCell ref="E3:E5"/>
    <mergeCell ref="H3:H5"/>
  </mergeCells>
  <phoneticPr fontId="11" type="noConversion"/>
  <conditionalFormatting sqref="AN59:AN82 AN3:AN15">
    <cfRule type="cellIs" dxfId="18" priority="42" operator="between">
      <formula>2</formula>
      <formula>10</formula>
    </cfRule>
  </conditionalFormatting>
  <conditionalFormatting sqref="AN59:AN82 AN6:AN15">
    <cfRule type="cellIs" dxfId="17" priority="41" operator="between">
      <formula>1</formula>
      <formula>2</formula>
    </cfRule>
  </conditionalFormatting>
  <conditionalFormatting sqref="AN126 AN110:AN123">
    <cfRule type="cellIs" dxfId="16" priority="24" operator="between">
      <formula>2</formula>
      <formula>10</formula>
    </cfRule>
  </conditionalFormatting>
  <conditionalFormatting sqref="AN126 AN110:AN123">
    <cfRule type="cellIs" dxfId="15" priority="23" operator="between">
      <formula>1</formula>
      <formula>2</formula>
    </cfRule>
  </conditionalFormatting>
  <conditionalFormatting sqref="AN113">
    <cfRule type="cellIs" dxfId="14" priority="22" operator="equal">
      <formula>49</formula>
    </cfRule>
  </conditionalFormatting>
  <conditionalFormatting sqref="AN124:AN125">
    <cfRule type="cellIs" dxfId="13" priority="21" operator="between">
      <formula>1</formula>
      <formula>2</formula>
    </cfRule>
  </conditionalFormatting>
  <conditionalFormatting sqref="AN124:AN125">
    <cfRule type="cellIs" dxfId="12" priority="20" operator="between">
      <formula>2</formula>
      <formula>10</formula>
    </cfRule>
  </conditionalFormatting>
  <conditionalFormatting sqref="AN48:AN58 AN19 AN21:AN46 AN17">
    <cfRule type="cellIs" dxfId="11" priority="12" operator="between">
      <formula>2</formula>
      <formula>10</formula>
    </cfRule>
  </conditionalFormatting>
  <conditionalFormatting sqref="AN48:AN58 AN19 AN21:AN46 AN17">
    <cfRule type="cellIs" dxfId="10" priority="11" operator="between">
      <formula>1</formula>
      <formula>2</formula>
    </cfRule>
  </conditionalFormatting>
  <conditionalFormatting sqref="AN8">
    <cfRule type="cellIs" dxfId="9" priority="10" operator="equal">
      <formula>49</formula>
    </cfRule>
  </conditionalFormatting>
  <conditionalFormatting sqref="AN16">
    <cfRule type="cellIs" dxfId="8" priority="9" operator="between">
      <formula>1</formula>
      <formula>2</formula>
    </cfRule>
  </conditionalFormatting>
  <conditionalFormatting sqref="AN16">
    <cfRule type="cellIs" dxfId="7" priority="8" operator="between">
      <formula>2</formula>
      <formula>10</formula>
    </cfRule>
  </conditionalFormatting>
  <conditionalFormatting sqref="AN18">
    <cfRule type="cellIs" dxfId="6" priority="7" operator="between">
      <formula>1</formula>
      <formula>2</formula>
    </cfRule>
  </conditionalFormatting>
  <conditionalFormatting sqref="AN18">
    <cfRule type="cellIs" dxfId="5" priority="6" operator="between">
      <formula>2</formula>
      <formula>10</formula>
    </cfRule>
  </conditionalFormatting>
  <conditionalFormatting sqref="AN20">
    <cfRule type="cellIs" dxfId="4" priority="5" operator="between">
      <formula>1</formula>
      <formula>2</formula>
    </cfRule>
  </conditionalFormatting>
  <conditionalFormatting sqref="AN20">
    <cfRule type="cellIs" dxfId="3" priority="4" operator="between">
      <formula>2</formula>
      <formula>10</formula>
    </cfRule>
  </conditionalFormatting>
  <conditionalFormatting sqref="AN38">
    <cfRule type="cellIs" dxfId="2" priority="3" operator="equal">
      <formula>12</formula>
    </cfRule>
  </conditionalFormatting>
  <conditionalFormatting sqref="AN47">
    <cfRule type="cellIs" dxfId="1" priority="2" operator="between">
      <formula>1</formula>
      <formula>2</formula>
    </cfRule>
  </conditionalFormatting>
  <conditionalFormatting sqref="AN47">
    <cfRule type="cellIs" dxfId="0" priority="1" operator="between">
      <formula>2</formula>
      <formula>10</formula>
    </cfRule>
  </conditionalFormatting>
  <printOptions horizontalCentered="1"/>
  <pageMargins left="0.98425196850393704" right="0.59055118110236227" top="0.78740157480314965" bottom="0.78740157480314965" header="0.51181102362204722" footer="0.51181102362204722"/>
  <pageSetup paperSize="9" scale="69" orientation="landscape" r:id="rId1"/>
  <rowBreaks count="3" manualBreakCount="3">
    <brk id="31" max="13" man="1"/>
    <brk id="61" max="13" man="1"/>
    <brk id="9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workbookViewId="0">
      <selection sqref="A1:E1"/>
    </sheetView>
  </sheetViews>
  <sheetFormatPr defaultRowHeight="16.5"/>
  <cols>
    <col min="1" max="5" width="24.625" customWidth="1"/>
    <col min="9" max="9" width="9" style="33"/>
    <col min="10" max="10" width="9" style="32"/>
  </cols>
  <sheetData>
    <row r="1" spans="1:11" ht="31.5" customHeight="1">
      <c r="A1" s="225" t="s">
        <v>20</v>
      </c>
      <c r="B1" s="225"/>
      <c r="C1" s="225"/>
      <c r="D1" s="225"/>
      <c r="E1" s="225"/>
    </row>
    <row r="2" spans="1:11" ht="19.5">
      <c r="A2" s="5" t="str">
        <f>사유지조서!A2</f>
        <v>◆ 사유지</v>
      </c>
      <c r="B2" s="6"/>
      <c r="C2" s="6"/>
      <c r="D2" s="6"/>
      <c r="E2" s="6"/>
    </row>
    <row r="3" spans="1:11" ht="27" customHeight="1">
      <c r="A3" s="226" t="s">
        <v>14</v>
      </c>
      <c r="B3" s="228" t="s">
        <v>15</v>
      </c>
      <c r="C3" s="229"/>
      <c r="D3" s="229"/>
      <c r="E3" s="230"/>
    </row>
    <row r="4" spans="1:11" ht="27" customHeight="1" thickBot="1">
      <c r="A4" s="227"/>
      <c r="B4" s="18" t="s">
        <v>16</v>
      </c>
      <c r="C4" s="20" t="s">
        <v>17</v>
      </c>
      <c r="D4" s="18" t="s">
        <v>21</v>
      </c>
      <c r="E4" s="19" t="s">
        <v>19</v>
      </c>
      <c r="H4" s="21" t="s">
        <v>22</v>
      </c>
      <c r="J4" s="32" t="s">
        <v>49</v>
      </c>
    </row>
    <row r="5" spans="1:11" ht="24.95" customHeight="1" thickTop="1">
      <c r="A5" s="7" t="str">
        <f>사유지집계표!A6</f>
        <v>구</v>
      </c>
      <c r="B5" s="8">
        <f>사유지집계표!B6</f>
        <v>0</v>
      </c>
      <c r="C5" s="11">
        <f>사유지집계표!C6</f>
        <v>0</v>
      </c>
      <c r="D5" s="8">
        <f>K5</f>
        <v>60606.060606060608</v>
      </c>
      <c r="E5" s="9">
        <f>D5*C5</f>
        <v>0</v>
      </c>
      <c r="G5">
        <v>0</v>
      </c>
      <c r="H5">
        <f>G5*2</f>
        <v>0</v>
      </c>
      <c r="J5" s="32">
        <f>G5*5</f>
        <v>0</v>
      </c>
      <c r="K5">
        <f>200000/3.3</f>
        <v>60606.060606060608</v>
      </c>
    </row>
    <row r="6" spans="1:11" ht="24.95" customHeight="1">
      <c r="A6" s="7" t="str">
        <f>사유지집계표!A7</f>
        <v>답</v>
      </c>
      <c r="B6" s="8">
        <f>사유지집계표!B7</f>
        <v>127</v>
      </c>
      <c r="C6" s="11">
        <f>사유지집계표!C7</f>
        <v>43472.31732088131</v>
      </c>
      <c r="D6" s="8">
        <f>K6</f>
        <v>60606.060606060608</v>
      </c>
      <c r="E6" s="9">
        <f>D6*C6</f>
        <v>2634685898.2352309</v>
      </c>
      <c r="G6">
        <v>7500</v>
      </c>
      <c r="H6">
        <f>G6*2</f>
        <v>15000</v>
      </c>
      <c r="J6" s="32">
        <f t="shared" ref="J6:J16" si="0">G6*3</f>
        <v>22500</v>
      </c>
      <c r="K6">
        <f>K5</f>
        <v>60606.060606060608</v>
      </c>
    </row>
    <row r="7" spans="1:11" ht="24.95" customHeight="1">
      <c r="A7" s="7" t="str">
        <f>사유지집계표!A8</f>
        <v>철</v>
      </c>
      <c r="B7" s="8">
        <f>사유지집계표!B8</f>
        <v>0</v>
      </c>
      <c r="C7" s="11">
        <f>사유지집계표!C8</f>
        <v>0</v>
      </c>
      <c r="D7" s="8">
        <f t="shared" ref="D7:D15" si="1">K7</f>
        <v>60606.060606060608</v>
      </c>
      <c r="E7" s="9">
        <f t="shared" ref="E7:E16" si="2">D7*C7</f>
        <v>0</v>
      </c>
      <c r="G7">
        <v>0</v>
      </c>
      <c r="H7">
        <f>G7*2</f>
        <v>0</v>
      </c>
      <c r="J7" s="32">
        <f t="shared" si="0"/>
        <v>0</v>
      </c>
      <c r="K7">
        <f t="shared" ref="K7:K16" si="3">K6</f>
        <v>60606.060606060608</v>
      </c>
    </row>
    <row r="8" spans="1:11" ht="24.95" customHeight="1">
      <c r="A8" s="7" t="str">
        <f>사유지집계표!A9</f>
        <v>도</v>
      </c>
      <c r="B8" s="8">
        <f>사유지집계표!B9</f>
        <v>0</v>
      </c>
      <c r="C8" s="11">
        <f>사유지집계표!C9</f>
        <v>0</v>
      </c>
      <c r="D8" s="8">
        <f t="shared" si="1"/>
        <v>60606.060606060608</v>
      </c>
      <c r="E8" s="9">
        <f t="shared" si="2"/>
        <v>0</v>
      </c>
      <c r="G8">
        <v>5670</v>
      </c>
      <c r="H8">
        <f t="shared" ref="H8:H15" si="4">G8*2</f>
        <v>11340</v>
      </c>
      <c r="J8" s="32">
        <f t="shared" si="0"/>
        <v>17010</v>
      </c>
      <c r="K8">
        <f t="shared" si="3"/>
        <v>60606.060606060608</v>
      </c>
    </row>
    <row r="9" spans="1:11" ht="24.95" customHeight="1">
      <c r="A9" s="7" t="str">
        <f>사유지집계표!A10</f>
        <v>임</v>
      </c>
      <c r="B9" s="8">
        <f>사유지집계표!B10</f>
        <v>7</v>
      </c>
      <c r="C9" s="11">
        <f>사유지집계표!C10</f>
        <v>911.07129259487783</v>
      </c>
      <c r="D9" s="8">
        <f t="shared" si="1"/>
        <v>60606.060606060608</v>
      </c>
      <c r="E9" s="9">
        <f t="shared" si="2"/>
        <v>55216441.975447141</v>
      </c>
      <c r="G9">
        <v>212</v>
      </c>
      <c r="H9">
        <f t="shared" si="4"/>
        <v>424</v>
      </c>
      <c r="J9" s="32">
        <f t="shared" si="0"/>
        <v>636</v>
      </c>
      <c r="K9">
        <f t="shared" si="3"/>
        <v>60606.060606060608</v>
      </c>
    </row>
    <row r="10" spans="1:11" ht="24.95" customHeight="1">
      <c r="A10" s="7" t="str">
        <f>사유지집계표!A11</f>
        <v>잡</v>
      </c>
      <c r="B10" s="8">
        <f>사유지집계표!B11</f>
        <v>0</v>
      </c>
      <c r="C10" s="11">
        <f>사유지집계표!C11</f>
        <v>0</v>
      </c>
      <c r="D10" s="8">
        <f t="shared" si="1"/>
        <v>60606.060606060608</v>
      </c>
      <c r="E10" s="9">
        <f t="shared" si="2"/>
        <v>0</v>
      </c>
      <c r="G10">
        <v>0</v>
      </c>
      <c r="H10">
        <f t="shared" si="4"/>
        <v>0</v>
      </c>
      <c r="J10" s="32">
        <f t="shared" si="0"/>
        <v>0</v>
      </c>
      <c r="K10">
        <f t="shared" si="3"/>
        <v>60606.060606060608</v>
      </c>
    </row>
    <row r="11" spans="1:11" ht="24.95" customHeight="1">
      <c r="A11" s="7" t="str">
        <f>사유지집계표!A12</f>
        <v>전</v>
      </c>
      <c r="B11" s="8">
        <f>사유지집계표!B12</f>
        <v>10</v>
      </c>
      <c r="C11" s="11">
        <f>사유지집계표!C12</f>
        <v>1362.0754309538136</v>
      </c>
      <c r="D11" s="8">
        <f t="shared" si="1"/>
        <v>60606.060606060608</v>
      </c>
      <c r="E11" s="9">
        <f t="shared" si="2"/>
        <v>82550026.118412942</v>
      </c>
      <c r="G11">
        <v>7500</v>
      </c>
      <c r="H11">
        <f t="shared" si="4"/>
        <v>15000</v>
      </c>
      <c r="J11" s="32">
        <f t="shared" si="0"/>
        <v>22500</v>
      </c>
      <c r="K11">
        <f t="shared" si="3"/>
        <v>60606.060606060608</v>
      </c>
    </row>
    <row r="12" spans="1:11" ht="24.95" customHeight="1">
      <c r="A12" s="7" t="str">
        <f>사유지집계표!A13</f>
        <v>학</v>
      </c>
      <c r="B12" s="8">
        <f>사유지집계표!B13</f>
        <v>0</v>
      </c>
      <c r="C12" s="11">
        <f>사유지집계표!C13</f>
        <v>0</v>
      </c>
      <c r="D12" s="8">
        <f t="shared" si="1"/>
        <v>60606.060606060608</v>
      </c>
      <c r="E12" s="9">
        <f t="shared" si="2"/>
        <v>0</v>
      </c>
      <c r="G12">
        <v>7500</v>
      </c>
      <c r="H12">
        <f t="shared" si="4"/>
        <v>15000</v>
      </c>
      <c r="J12" s="32">
        <f t="shared" si="0"/>
        <v>22500</v>
      </c>
      <c r="K12">
        <f t="shared" si="3"/>
        <v>60606.060606060608</v>
      </c>
    </row>
    <row r="13" spans="1:11" ht="24.95" customHeight="1">
      <c r="A13" s="7" t="str">
        <f>사유지집계표!A14</f>
        <v>천</v>
      </c>
      <c r="B13" s="8">
        <f>사유지집계표!B14</f>
        <v>1</v>
      </c>
      <c r="C13" s="11">
        <f>사유지집계표!C14</f>
        <v>112</v>
      </c>
      <c r="D13" s="8">
        <f t="shared" si="1"/>
        <v>60606.060606060608</v>
      </c>
      <c r="E13" s="9">
        <f t="shared" si="2"/>
        <v>6787878.7878787881</v>
      </c>
      <c r="G13">
        <v>2580</v>
      </c>
      <c r="H13">
        <f t="shared" si="4"/>
        <v>5160</v>
      </c>
      <c r="J13" s="32">
        <f t="shared" si="0"/>
        <v>7740</v>
      </c>
      <c r="K13">
        <f t="shared" si="3"/>
        <v>60606.060606060608</v>
      </c>
    </row>
    <row r="14" spans="1:11" ht="24.95" customHeight="1">
      <c r="A14" s="7" t="str">
        <f>사유지집계표!A15</f>
        <v>과</v>
      </c>
      <c r="B14" s="8">
        <f>사유지집계표!B15</f>
        <v>1</v>
      </c>
      <c r="C14" s="11">
        <f>사유지집계표!C15</f>
        <v>885.05495505828799</v>
      </c>
      <c r="D14" s="8">
        <f t="shared" si="1"/>
        <v>60606.060606060608</v>
      </c>
      <c r="E14" s="9">
        <f t="shared" si="2"/>
        <v>53639694.245956846</v>
      </c>
      <c r="G14">
        <v>7500</v>
      </c>
      <c r="H14">
        <f t="shared" si="4"/>
        <v>15000</v>
      </c>
      <c r="J14" s="32">
        <f t="shared" si="0"/>
        <v>22500</v>
      </c>
      <c r="K14">
        <f t="shared" si="3"/>
        <v>60606.060606060608</v>
      </c>
    </row>
    <row r="15" spans="1:11" ht="24.95" customHeight="1">
      <c r="A15" s="7" t="str">
        <f>사유지집계표!A16</f>
        <v>대</v>
      </c>
      <c r="B15" s="8">
        <f>사유지집계표!B16</f>
        <v>9</v>
      </c>
      <c r="C15" s="11">
        <f>사유지집계표!C16</f>
        <v>625.02907176017322</v>
      </c>
      <c r="D15" s="8">
        <f t="shared" si="1"/>
        <v>60606.060606060608</v>
      </c>
      <c r="E15" s="9">
        <f t="shared" si="2"/>
        <v>37880549.803646863</v>
      </c>
      <c r="G15">
        <v>12600</v>
      </c>
      <c r="H15">
        <f t="shared" si="4"/>
        <v>25200</v>
      </c>
      <c r="J15" s="32">
        <f t="shared" si="0"/>
        <v>37800</v>
      </c>
      <c r="K15">
        <f t="shared" si="3"/>
        <v>60606.060606060608</v>
      </c>
    </row>
    <row r="16" spans="1:11" ht="24.95" customHeight="1">
      <c r="A16" s="7" t="str">
        <f>사유지집계표!A17</f>
        <v>창</v>
      </c>
      <c r="B16" s="8">
        <f>사유지집계표!B17</f>
        <v>1</v>
      </c>
      <c r="C16" s="11">
        <f>사유지집계표!C17</f>
        <v>445.55588781452201</v>
      </c>
      <c r="D16" s="8">
        <f>K16</f>
        <v>60606.060606060608</v>
      </c>
      <c r="E16" s="9">
        <f t="shared" si="2"/>
        <v>27003387.140274063</v>
      </c>
      <c r="G16">
        <v>12600</v>
      </c>
      <c r="H16">
        <f>G16*2</f>
        <v>25200</v>
      </c>
      <c r="J16" s="32">
        <f t="shared" si="0"/>
        <v>37800</v>
      </c>
      <c r="K16">
        <f t="shared" si="3"/>
        <v>60606.060606060608</v>
      </c>
    </row>
    <row r="17" spans="1:10" ht="5.0999999999999996" customHeight="1" thickBot="1">
      <c r="A17" s="12"/>
      <c r="B17" s="13"/>
      <c r="C17" s="13"/>
      <c r="D17" s="13"/>
      <c r="E17" s="13"/>
    </row>
    <row r="18" spans="1:10" ht="24.95" customHeight="1" thickBot="1">
      <c r="A18" s="14" t="s">
        <v>18</v>
      </c>
      <c r="B18" s="15">
        <f>SUM(B5:B16)</f>
        <v>156</v>
      </c>
      <c r="C18" s="16">
        <f>SUM(C5:C16)</f>
        <v>47813.103959062988</v>
      </c>
      <c r="D18" s="15"/>
      <c r="E18" s="17">
        <f>SUM(E5:E16)</f>
        <v>2897763876.306848</v>
      </c>
    </row>
    <row r="19" spans="1:10" ht="24.95" customHeight="1" thickBot="1">
      <c r="E19" s="36">
        <f>ROUNDUP(E18,-6)</f>
        <v>2898000000</v>
      </c>
    </row>
    <row r="22" spans="1:10">
      <c r="D22">
        <f>150000/3.3</f>
        <v>45454.545454545456</v>
      </c>
      <c r="E22" s="45">
        <f>D22*C23</f>
        <v>2173322907.2301359</v>
      </c>
    </row>
    <row r="23" spans="1:10" s="43" customFormat="1">
      <c r="B23" s="43" t="s">
        <v>51</v>
      </c>
      <c r="C23" s="44">
        <f>C18</f>
        <v>47813.103959062988</v>
      </c>
      <c r="D23" s="44">
        <f>K5</f>
        <v>60606.060606060608</v>
      </c>
      <c r="E23" s="45">
        <f t="shared" ref="E23:E24" si="5">D23*C23</f>
        <v>2897763876.306848</v>
      </c>
      <c r="I23" s="46"/>
      <c r="J23" s="46"/>
    </row>
    <row r="24" spans="1:10" s="43" customFormat="1">
      <c r="B24" s="43" t="s">
        <v>52</v>
      </c>
      <c r="C24" s="44">
        <f>(C6+C11+C14)</f>
        <v>45719.447706893414</v>
      </c>
      <c r="D24" s="43">
        <f>150000/3.3</f>
        <v>45454.545454545456</v>
      </c>
      <c r="E24" s="45">
        <f t="shared" si="5"/>
        <v>2078156713.9497006</v>
      </c>
      <c r="I24" s="46"/>
      <c r="J24" s="46"/>
    </row>
    <row r="25" spans="1:10" s="43" customFormat="1">
      <c r="B25" s="43" t="s">
        <v>60</v>
      </c>
      <c r="C25" s="44"/>
      <c r="E25" s="47"/>
      <c r="I25" s="46"/>
      <c r="J25" s="46"/>
    </row>
    <row r="26" spans="1:10" s="43" customFormat="1">
      <c r="C26" s="44"/>
      <c r="E26" s="47">
        <f>SUM(E24:E25)</f>
        <v>2078156713.9497006</v>
      </c>
      <c r="I26" s="46"/>
      <c r="J26" s="46"/>
    </row>
    <row r="27" spans="1:10" s="43" customFormat="1">
      <c r="E27" s="48"/>
      <c r="I27" s="46"/>
      <c r="J27" s="46"/>
    </row>
    <row r="30" spans="1:10" s="43" customFormat="1">
      <c r="C30" s="44"/>
      <c r="E30" s="45"/>
      <c r="I30" s="46"/>
      <c r="J30" s="46"/>
    </row>
    <row r="31" spans="1:10" s="43" customFormat="1">
      <c r="C31" s="44"/>
      <c r="E31" s="45"/>
      <c r="I31" s="46"/>
      <c r="J31" s="46"/>
    </row>
    <row r="32" spans="1:10" s="43" customFormat="1">
      <c r="C32" s="44"/>
      <c r="E32" s="47"/>
      <c r="I32" s="46"/>
      <c r="J32" s="46"/>
    </row>
    <row r="33" spans="3:10" s="43" customFormat="1">
      <c r="C33" s="44"/>
      <c r="E33" s="47"/>
      <c r="I33" s="46"/>
      <c r="J33" s="46"/>
    </row>
    <row r="34" spans="3:10" s="43" customFormat="1">
      <c r="E34" s="48"/>
      <c r="I34" s="46"/>
      <c r="J34" s="46"/>
    </row>
    <row r="35" spans="3:10">
      <c r="E35" s="40"/>
    </row>
    <row r="37" spans="3:10">
      <c r="C37" s="51"/>
      <c r="E37" s="45"/>
    </row>
    <row r="43" spans="3:10">
      <c r="C43" s="41"/>
      <c r="E43" s="9"/>
    </row>
    <row r="44" spans="3:10">
      <c r="C44" s="42"/>
      <c r="D44" s="8"/>
      <c r="E44" s="9"/>
    </row>
    <row r="47" spans="3:10">
      <c r="E47" s="9"/>
    </row>
    <row r="48" spans="3:10">
      <c r="E48" s="40"/>
    </row>
  </sheetData>
  <mergeCells count="3">
    <mergeCell ref="A1:E1"/>
    <mergeCell ref="A3:A4"/>
    <mergeCell ref="B3:E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6.5"/>
  <sheetData>
    <row r="1" spans="1:1">
      <c r="A1" s="67">
        <v>56</v>
      </c>
    </row>
    <row r="2" spans="1:1">
      <c r="A2" s="67">
        <v>140</v>
      </c>
    </row>
    <row r="3" spans="1:1">
      <c r="A3" s="67">
        <v>188</v>
      </c>
    </row>
    <row r="4" spans="1:1">
      <c r="A4" s="67">
        <v>219</v>
      </c>
    </row>
    <row r="5" spans="1:1">
      <c r="A5" s="67">
        <v>220</v>
      </c>
    </row>
    <row r="6" spans="1:1">
      <c r="A6" s="67">
        <v>221</v>
      </c>
    </row>
    <row r="7" spans="1:1">
      <c r="A7" s="67">
        <v>222</v>
      </c>
    </row>
    <row r="8" spans="1:1">
      <c r="A8" s="67">
        <v>223</v>
      </c>
    </row>
    <row r="9" spans="1:1">
      <c r="A9" s="67">
        <v>224</v>
      </c>
    </row>
    <row r="10" spans="1:1">
      <c r="A10" s="67">
        <v>225</v>
      </c>
    </row>
    <row r="11" spans="1:1">
      <c r="A11" s="67">
        <v>226</v>
      </c>
    </row>
    <row r="12" spans="1:1">
      <c r="A12" s="67">
        <v>228</v>
      </c>
    </row>
    <row r="13" spans="1:1">
      <c r="A13" s="67">
        <v>229</v>
      </c>
    </row>
    <row r="14" spans="1:1">
      <c r="A14" s="67">
        <v>234</v>
      </c>
    </row>
    <row r="15" spans="1:1">
      <c r="A15" s="67">
        <v>282</v>
      </c>
    </row>
    <row r="16" spans="1:1">
      <c r="A16" s="67">
        <v>283</v>
      </c>
    </row>
    <row r="17" spans="1:1">
      <c r="A17" s="67">
        <v>285</v>
      </c>
    </row>
    <row r="18" spans="1:1">
      <c r="A18" s="67">
        <v>302</v>
      </c>
    </row>
    <row r="19" spans="1:1">
      <c r="A19" s="67">
        <v>328</v>
      </c>
    </row>
    <row r="20" spans="1:1">
      <c r="A20" s="67">
        <v>329</v>
      </c>
    </row>
    <row r="21" spans="1:1">
      <c r="A21" s="67">
        <v>358</v>
      </c>
    </row>
    <row r="22" spans="1:1">
      <c r="A22" s="67">
        <v>360</v>
      </c>
    </row>
    <row r="23" spans="1:1">
      <c r="A23" s="67">
        <v>362</v>
      </c>
    </row>
    <row r="24" spans="1:1">
      <c r="A24" s="67">
        <v>363</v>
      </c>
    </row>
    <row r="25" spans="1:1">
      <c r="A25" s="67">
        <v>365</v>
      </c>
    </row>
    <row r="26" spans="1:1">
      <c r="A26" s="67">
        <v>367</v>
      </c>
    </row>
    <row r="27" spans="1:1">
      <c r="A27" s="67">
        <v>373</v>
      </c>
    </row>
    <row r="28" spans="1:1">
      <c r="A28" s="67">
        <v>374</v>
      </c>
    </row>
  </sheetData>
  <phoneticPr fontId="5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workbookViewId="0"/>
  </sheetViews>
  <sheetFormatPr defaultRowHeight="16.5"/>
  <cols>
    <col min="1" max="1" width="9" style="74"/>
    <col min="2" max="2" width="7.125" style="70" bestFit="1" customWidth="1"/>
    <col min="3" max="3" width="9.5" bestFit="1" customWidth="1"/>
    <col min="4" max="4" width="11" bestFit="1" customWidth="1"/>
    <col min="5" max="5" width="21.625" customWidth="1"/>
    <col min="6" max="6" width="20" bestFit="1" customWidth="1"/>
    <col min="10" max="10" width="14.25" bestFit="1" customWidth="1"/>
  </cols>
  <sheetData>
    <row r="1" spans="1:13" s="70" customFormat="1">
      <c r="A1" s="74"/>
      <c r="D1" s="70" t="s">
        <v>582</v>
      </c>
      <c r="E1" s="70" t="s">
        <v>583</v>
      </c>
      <c r="F1" s="70" t="s">
        <v>584</v>
      </c>
    </row>
    <row r="2" spans="1:13">
      <c r="A2" s="74" t="str">
        <f>B2&amp;C2</f>
        <v>장평리1051-40</v>
      </c>
      <c r="B2" s="70" t="s">
        <v>581</v>
      </c>
      <c r="C2" s="69" t="s">
        <v>280</v>
      </c>
      <c r="D2" s="70">
        <v>632</v>
      </c>
      <c r="E2" s="70" t="s">
        <v>107</v>
      </c>
      <c r="F2" s="70" t="s">
        <v>98</v>
      </c>
      <c r="H2" t="s">
        <v>706</v>
      </c>
      <c r="I2" t="s">
        <v>585</v>
      </c>
      <c r="J2" t="str">
        <f>H2&amp;I2</f>
        <v>신동640-12</v>
      </c>
      <c r="K2">
        <f>VLOOKUP($J2,$A:$I,4,FALSE)</f>
        <v>1283</v>
      </c>
      <c r="L2" s="74" t="str">
        <f>VLOOKUP($J2,$A:$I,5,FALSE)</f>
        <v xml:space="preserve"> </v>
      </c>
      <c r="M2" s="74" t="str">
        <f>VLOOKUP($J2,$A:$I,6,FALSE)</f>
        <v xml:space="preserve"> 국(건설부)</v>
      </c>
    </row>
    <row r="3" spans="1:13">
      <c r="A3" s="74" t="str">
        <f t="shared" ref="A3:A66" si="0">B3&amp;C3</f>
        <v>장평리247-3</v>
      </c>
      <c r="B3" s="70" t="s">
        <v>581</v>
      </c>
      <c r="C3" s="69" t="s">
        <v>281</v>
      </c>
      <c r="D3" s="70">
        <v>2218</v>
      </c>
      <c r="E3" s="70" t="s">
        <v>205</v>
      </c>
      <c r="F3" s="70" t="s">
        <v>128</v>
      </c>
      <c r="H3" t="s">
        <v>706</v>
      </c>
      <c r="I3" t="s">
        <v>575</v>
      </c>
      <c r="J3" s="74" t="str">
        <f t="shared" ref="J3:J66" si="1">H3&amp;I3</f>
        <v>신동640-0</v>
      </c>
      <c r="K3" s="74">
        <f t="shared" ref="K3:K66" si="2">VLOOKUP($J3,$A:$I,4,FALSE)</f>
        <v>130097</v>
      </c>
      <c r="L3" s="74" t="str">
        <f t="shared" ref="L3:L66" si="3">VLOOKUP($J3,$A:$I,5,FALSE)</f>
        <v xml:space="preserve"> </v>
      </c>
      <c r="M3" s="74" t="str">
        <f t="shared" ref="M3:M66" si="4">VLOOKUP($J3,$A:$I,6,FALSE)</f>
        <v xml:space="preserve"> 국(건설부)</v>
      </c>
    </row>
    <row r="4" spans="1:13">
      <c r="A4" s="74" t="str">
        <f t="shared" si="0"/>
        <v>장평리247-10</v>
      </c>
      <c r="B4" s="70" t="s">
        <v>581</v>
      </c>
      <c r="C4" s="69" t="s">
        <v>282</v>
      </c>
      <c r="D4" s="70">
        <v>382</v>
      </c>
      <c r="E4" s="70" t="s">
        <v>206</v>
      </c>
      <c r="F4" s="70" t="s">
        <v>129</v>
      </c>
      <c r="H4" t="s">
        <v>706</v>
      </c>
      <c r="I4" t="s">
        <v>586</v>
      </c>
      <c r="J4" s="74" t="str">
        <f t="shared" si="1"/>
        <v>신동126-6</v>
      </c>
      <c r="K4" s="74">
        <f t="shared" si="2"/>
        <v>2515</v>
      </c>
      <c r="L4" s="74" t="str">
        <f t="shared" si="3"/>
        <v xml:space="preserve"> 충청북도 제천시 고암동 1129-1 금용아파트 101-1203</v>
      </c>
      <c r="M4" s="74" t="str">
        <f t="shared" si="4"/>
        <v xml:space="preserve"> 고원명</v>
      </c>
    </row>
    <row r="5" spans="1:13">
      <c r="A5" s="74" t="str">
        <f t="shared" si="0"/>
        <v>장평리247-4</v>
      </c>
      <c r="B5" s="70" t="s">
        <v>581</v>
      </c>
      <c r="C5" s="69" t="s">
        <v>283</v>
      </c>
      <c r="D5" s="70">
        <v>826</v>
      </c>
      <c r="E5" s="70" t="s">
        <v>206</v>
      </c>
      <c r="F5" s="70" t="s">
        <v>129</v>
      </c>
      <c r="H5" t="s">
        <v>706</v>
      </c>
      <c r="I5" t="s">
        <v>587</v>
      </c>
      <c r="J5" s="74" t="str">
        <f t="shared" si="1"/>
        <v>신동128-1</v>
      </c>
      <c r="K5" s="74">
        <f t="shared" si="2"/>
        <v>284</v>
      </c>
      <c r="L5" s="74">
        <f t="shared" si="3"/>
        <v>476</v>
      </c>
      <c r="M5" s="74" t="str">
        <f t="shared" si="4"/>
        <v xml:space="preserve"> 권구상</v>
      </c>
    </row>
    <row r="6" spans="1:13">
      <c r="A6" s="74" t="str">
        <f t="shared" si="0"/>
        <v>장평리247-5</v>
      </c>
      <c r="B6" s="70" t="s">
        <v>581</v>
      </c>
      <c r="C6" s="69" t="s">
        <v>284</v>
      </c>
      <c r="D6" s="70">
        <v>2715</v>
      </c>
      <c r="E6" s="70" t="s">
        <v>107</v>
      </c>
      <c r="F6" s="70" t="s">
        <v>98</v>
      </c>
      <c r="H6" t="s">
        <v>706</v>
      </c>
      <c r="I6" t="s">
        <v>588</v>
      </c>
      <c r="J6" s="74" t="str">
        <f t="shared" si="1"/>
        <v>신동128-2</v>
      </c>
      <c r="K6" s="74">
        <f t="shared" si="2"/>
        <v>69</v>
      </c>
      <c r="L6" s="74" t="str">
        <f t="shared" si="3"/>
        <v xml:space="preserve"> </v>
      </c>
      <c r="M6" s="74" t="str">
        <f t="shared" si="4"/>
        <v xml:space="preserve"> 국(국토교통부)</v>
      </c>
    </row>
    <row r="7" spans="1:13">
      <c r="A7" s="74" t="str">
        <f t="shared" si="0"/>
        <v>장평리247-2</v>
      </c>
      <c r="B7" s="70" t="s">
        <v>581</v>
      </c>
      <c r="C7" s="69" t="s">
        <v>285</v>
      </c>
      <c r="D7" s="70">
        <v>495</v>
      </c>
      <c r="E7" s="70">
        <v>244</v>
      </c>
      <c r="F7" s="70" t="s">
        <v>106</v>
      </c>
      <c r="H7" t="s">
        <v>706</v>
      </c>
      <c r="I7" t="s">
        <v>589</v>
      </c>
      <c r="J7" s="74" t="str">
        <f t="shared" si="1"/>
        <v>신동127-3</v>
      </c>
      <c r="K7" s="74">
        <f t="shared" si="2"/>
        <v>188</v>
      </c>
      <c r="L7" s="74" t="str">
        <f t="shared" si="3"/>
        <v xml:space="preserve"> </v>
      </c>
      <c r="M7" s="74" t="str">
        <f t="shared" si="4"/>
        <v xml:space="preserve"> 국(국토교통부)</v>
      </c>
    </row>
    <row r="8" spans="1:13">
      <c r="A8" s="74" t="str">
        <f t="shared" si="0"/>
        <v>장평리247-9</v>
      </c>
      <c r="B8" s="70" t="s">
        <v>581</v>
      </c>
      <c r="C8" s="69" t="s">
        <v>286</v>
      </c>
      <c r="D8" s="70">
        <v>1512</v>
      </c>
      <c r="E8" s="70">
        <v>244</v>
      </c>
      <c r="F8" s="70" t="s">
        <v>106</v>
      </c>
      <c r="H8" t="s">
        <v>706</v>
      </c>
      <c r="I8" t="s">
        <v>590</v>
      </c>
      <c r="J8" s="74" t="str">
        <f t="shared" si="1"/>
        <v>신동672-0</v>
      </c>
      <c r="K8" s="74">
        <f t="shared" si="2"/>
        <v>141</v>
      </c>
      <c r="L8" s="74" t="str">
        <f t="shared" si="3"/>
        <v xml:space="preserve"> </v>
      </c>
      <c r="M8" s="74" t="str">
        <f t="shared" si="4"/>
        <v xml:space="preserve"> 국(농림축산식품부)</v>
      </c>
    </row>
    <row r="9" spans="1:13">
      <c r="A9" s="74" t="str">
        <f t="shared" si="0"/>
        <v>장평리247-1</v>
      </c>
      <c r="B9" s="70" t="s">
        <v>581</v>
      </c>
      <c r="C9" s="69" t="s">
        <v>287</v>
      </c>
      <c r="D9" s="70">
        <v>1440</v>
      </c>
      <c r="E9" s="70" t="s">
        <v>207</v>
      </c>
      <c r="F9" s="70" t="s">
        <v>130</v>
      </c>
      <c r="H9" t="s">
        <v>706</v>
      </c>
      <c r="I9" t="s">
        <v>591</v>
      </c>
      <c r="J9" s="74" t="str">
        <f t="shared" si="1"/>
        <v>신동538-1</v>
      </c>
      <c r="K9" s="74">
        <f t="shared" si="2"/>
        <v>502</v>
      </c>
      <c r="L9" s="74" t="str">
        <f t="shared" si="3"/>
        <v xml:space="preserve"> 신동476</v>
      </c>
      <c r="M9" s="74" t="str">
        <f t="shared" si="4"/>
        <v xml:space="preserve"> 권구상</v>
      </c>
    </row>
    <row r="10" spans="1:13">
      <c r="A10" s="74" t="str">
        <f t="shared" si="0"/>
        <v>장평리248-55</v>
      </c>
      <c r="B10" s="70" t="s">
        <v>581</v>
      </c>
      <c r="C10" s="69" t="s">
        <v>288</v>
      </c>
      <c r="D10" s="70">
        <v>448</v>
      </c>
      <c r="E10" s="70">
        <v>252</v>
      </c>
      <c r="F10" s="70" t="s">
        <v>131</v>
      </c>
      <c r="H10" t="s">
        <v>706</v>
      </c>
      <c r="I10" t="s">
        <v>592</v>
      </c>
      <c r="J10" s="74" t="str">
        <f t="shared" si="1"/>
        <v>신동538-3</v>
      </c>
      <c r="K10" s="74">
        <f t="shared" si="2"/>
        <v>995</v>
      </c>
      <c r="L10" s="74" t="str">
        <f t="shared" si="3"/>
        <v xml:space="preserve"> </v>
      </c>
      <c r="M10" s="74" t="str">
        <f t="shared" si="4"/>
        <v xml:space="preserve"> 국(국토교통부)</v>
      </c>
    </row>
    <row r="11" spans="1:13">
      <c r="A11" s="74" t="str">
        <f t="shared" si="0"/>
        <v>장평리248-18</v>
      </c>
      <c r="B11" s="70" t="s">
        <v>581</v>
      </c>
      <c r="C11" s="69" t="s">
        <v>289</v>
      </c>
      <c r="D11" s="70">
        <v>577</v>
      </c>
      <c r="E11" s="70" t="s">
        <v>208</v>
      </c>
      <c r="F11" s="70" t="s">
        <v>132</v>
      </c>
      <c r="H11" t="s">
        <v>706</v>
      </c>
      <c r="I11" t="s">
        <v>593</v>
      </c>
      <c r="J11" s="74" t="str">
        <f t="shared" si="1"/>
        <v>신동673-0</v>
      </c>
      <c r="K11" s="74">
        <f t="shared" si="2"/>
        <v>2962</v>
      </c>
      <c r="L11" s="74" t="str">
        <f t="shared" si="3"/>
        <v xml:space="preserve"> </v>
      </c>
      <c r="M11" s="74" t="str">
        <f t="shared" si="4"/>
        <v xml:space="preserve"> 국(국토교통부)</v>
      </c>
    </row>
    <row r="12" spans="1:13">
      <c r="A12" s="74" t="str">
        <f t="shared" si="0"/>
        <v>장평리248-5</v>
      </c>
      <c r="B12" s="70" t="s">
        <v>581</v>
      </c>
      <c r="C12" s="69" t="s">
        <v>290</v>
      </c>
      <c r="D12" s="70">
        <v>4724</v>
      </c>
      <c r="E12" s="70" t="s">
        <v>107</v>
      </c>
      <c r="F12" s="70" t="s">
        <v>116</v>
      </c>
      <c r="H12" t="s">
        <v>706</v>
      </c>
      <c r="I12" t="s">
        <v>594</v>
      </c>
      <c r="J12" s="74" t="str">
        <f t="shared" si="1"/>
        <v>신동441-1</v>
      </c>
      <c r="K12" s="74">
        <f t="shared" si="2"/>
        <v>152</v>
      </c>
      <c r="L12" s="74" t="str">
        <f t="shared" si="3"/>
        <v xml:space="preserve"> </v>
      </c>
      <c r="M12" s="74" t="str">
        <f t="shared" si="4"/>
        <v xml:space="preserve"> 국(국토교통부)</v>
      </c>
    </row>
    <row r="13" spans="1:13">
      <c r="A13" s="74" t="str">
        <f t="shared" si="0"/>
        <v>장평리248-37</v>
      </c>
      <c r="B13" s="70" t="s">
        <v>581</v>
      </c>
      <c r="C13" s="69" t="s">
        <v>291</v>
      </c>
      <c r="D13" s="70">
        <v>475</v>
      </c>
      <c r="E13" s="70" t="s">
        <v>107</v>
      </c>
      <c r="F13" s="70" t="s">
        <v>98</v>
      </c>
      <c r="H13" t="s">
        <v>706</v>
      </c>
      <c r="I13" t="s">
        <v>595</v>
      </c>
      <c r="J13" s="74" t="str">
        <f t="shared" si="1"/>
        <v>신동537-1</v>
      </c>
      <c r="K13" s="74">
        <f t="shared" si="2"/>
        <v>1666</v>
      </c>
      <c r="L13" s="74" t="str">
        <f t="shared" si="3"/>
        <v xml:space="preserve"> </v>
      </c>
      <c r="M13" s="74" t="str">
        <f t="shared" si="4"/>
        <v xml:space="preserve"> 국(국토교통부)</v>
      </c>
    </row>
    <row r="14" spans="1:13">
      <c r="A14" s="74" t="str">
        <f t="shared" si="0"/>
        <v>장평리1051-39</v>
      </c>
      <c r="B14" s="70" t="s">
        <v>581</v>
      </c>
      <c r="C14" s="69" t="s">
        <v>292</v>
      </c>
      <c r="D14" s="70">
        <v>3846</v>
      </c>
      <c r="E14" s="70" t="s">
        <v>107</v>
      </c>
      <c r="F14" s="70" t="s">
        <v>98</v>
      </c>
      <c r="H14" t="s">
        <v>706</v>
      </c>
      <c r="I14" t="s">
        <v>596</v>
      </c>
      <c r="J14" s="74" t="str">
        <f t="shared" si="1"/>
        <v>신동441-2</v>
      </c>
      <c r="K14" s="74">
        <f t="shared" si="2"/>
        <v>7399</v>
      </c>
      <c r="L14" s="74" t="str">
        <f t="shared" si="3"/>
        <v xml:space="preserve"> </v>
      </c>
      <c r="M14" s="74" t="str">
        <f t="shared" si="4"/>
        <v xml:space="preserve"> 국(국토교통부)</v>
      </c>
    </row>
    <row r="15" spans="1:13">
      <c r="A15" s="74" t="str">
        <f t="shared" si="0"/>
        <v>장평리1051-1</v>
      </c>
      <c r="B15" s="70" t="s">
        <v>581</v>
      </c>
      <c r="C15" s="69" t="s">
        <v>293</v>
      </c>
      <c r="D15" s="70">
        <v>221545</v>
      </c>
      <c r="E15" s="70" t="s">
        <v>107</v>
      </c>
      <c r="F15" s="70" t="s">
        <v>98</v>
      </c>
      <c r="H15" t="s">
        <v>706</v>
      </c>
      <c r="I15" t="s">
        <v>597</v>
      </c>
      <c r="J15" s="74" t="str">
        <f t="shared" si="1"/>
        <v>신동537-5</v>
      </c>
      <c r="K15" s="74">
        <f t="shared" si="2"/>
        <v>645</v>
      </c>
      <c r="L15" s="74" t="str">
        <f t="shared" si="3"/>
        <v xml:space="preserve"> </v>
      </c>
      <c r="M15" s="74" t="str">
        <f t="shared" si="4"/>
        <v xml:space="preserve"> 제천시</v>
      </c>
    </row>
    <row r="16" spans="1:13">
      <c r="A16" s="74" t="str">
        <f t="shared" si="0"/>
        <v>장평리592-6</v>
      </c>
      <c r="B16" s="70" t="s">
        <v>581</v>
      </c>
      <c r="C16" s="69" t="s">
        <v>294</v>
      </c>
      <c r="D16" s="70">
        <v>2229</v>
      </c>
      <c r="E16" s="70" t="s">
        <v>107</v>
      </c>
      <c r="F16" s="70" t="s">
        <v>98</v>
      </c>
      <c r="H16" t="s">
        <v>706</v>
      </c>
      <c r="I16" t="s">
        <v>598</v>
      </c>
      <c r="J16" s="74" t="str">
        <f t="shared" si="1"/>
        <v>신동537-6</v>
      </c>
      <c r="K16" s="74">
        <f t="shared" si="2"/>
        <v>3258</v>
      </c>
      <c r="L16" s="74" t="str">
        <f t="shared" si="3"/>
        <v xml:space="preserve"> </v>
      </c>
      <c r="M16" s="74" t="str">
        <f t="shared" si="4"/>
        <v xml:space="preserve"> 국(국토교통부)</v>
      </c>
    </row>
    <row r="17" spans="1:13">
      <c r="A17" s="74" t="str">
        <f t="shared" si="0"/>
        <v>장평리596-17</v>
      </c>
      <c r="B17" s="70" t="s">
        <v>581</v>
      </c>
      <c r="C17" s="69" t="s">
        <v>295</v>
      </c>
      <c r="D17" s="70">
        <v>2862</v>
      </c>
      <c r="E17" s="70" t="s">
        <v>107</v>
      </c>
      <c r="F17" s="70" t="s">
        <v>102</v>
      </c>
      <c r="H17" t="s">
        <v>706</v>
      </c>
      <c r="I17" t="s">
        <v>599</v>
      </c>
      <c r="J17" s="74" t="str">
        <f t="shared" si="1"/>
        <v>신동440-5</v>
      </c>
      <c r="K17" s="74">
        <f t="shared" si="2"/>
        <v>65</v>
      </c>
      <c r="L17" s="74" t="str">
        <f t="shared" si="3"/>
        <v xml:space="preserve"> </v>
      </c>
      <c r="M17" s="74" t="str">
        <f t="shared" si="4"/>
        <v xml:space="preserve"> 국(국토교통부)</v>
      </c>
    </row>
    <row r="18" spans="1:13">
      <c r="A18" s="74" t="str">
        <f t="shared" si="0"/>
        <v>장평리596-13</v>
      </c>
      <c r="B18" s="70" t="s">
        <v>581</v>
      </c>
      <c r="C18" s="69" t="s">
        <v>296</v>
      </c>
      <c r="D18" s="70">
        <v>1318</v>
      </c>
      <c r="E18" s="70" t="s">
        <v>107</v>
      </c>
      <c r="F18" s="70" t="s">
        <v>102</v>
      </c>
      <c r="H18" t="s">
        <v>706</v>
      </c>
      <c r="I18" t="s">
        <v>600</v>
      </c>
      <c r="J18" s="74" t="str">
        <f t="shared" si="1"/>
        <v>신동440-4</v>
      </c>
      <c r="K18" s="74">
        <f t="shared" si="2"/>
        <v>444</v>
      </c>
      <c r="L18" s="74" t="str">
        <f t="shared" si="3"/>
        <v xml:space="preserve"> </v>
      </c>
      <c r="M18" s="74" t="str">
        <f t="shared" si="4"/>
        <v xml:space="preserve"> 국(국토교통부)</v>
      </c>
    </row>
    <row r="19" spans="1:13">
      <c r="A19" s="74" t="str">
        <f t="shared" si="0"/>
        <v>장평리584-4</v>
      </c>
      <c r="B19" s="70" t="s">
        <v>581</v>
      </c>
      <c r="C19" s="69" t="s">
        <v>297</v>
      </c>
      <c r="D19" s="70">
        <v>14685</v>
      </c>
      <c r="E19" s="70" t="s">
        <v>107</v>
      </c>
      <c r="F19" s="70" t="s">
        <v>116</v>
      </c>
      <c r="H19" t="s">
        <v>706</v>
      </c>
      <c r="I19" t="s">
        <v>601</v>
      </c>
      <c r="J19" s="74" t="str">
        <f t="shared" si="1"/>
        <v>신동537-3</v>
      </c>
      <c r="K19" s="74">
        <f t="shared" si="2"/>
        <v>426</v>
      </c>
      <c r="L19" s="74" t="str">
        <f t="shared" si="3"/>
        <v xml:space="preserve"> </v>
      </c>
      <c r="M19" s="74" t="str">
        <f t="shared" si="4"/>
        <v xml:space="preserve"> 국(국토교통부)</v>
      </c>
    </row>
    <row r="20" spans="1:13">
      <c r="A20" s="74" t="str">
        <f t="shared" si="0"/>
        <v>장평리596-22</v>
      </c>
      <c r="B20" s="70" t="s">
        <v>581</v>
      </c>
      <c r="C20" s="69" t="s">
        <v>298</v>
      </c>
      <c r="D20" s="70">
        <v>216</v>
      </c>
      <c r="E20" s="70" t="s">
        <v>107</v>
      </c>
      <c r="F20" s="70" t="s">
        <v>102</v>
      </c>
      <c r="H20" t="s">
        <v>706</v>
      </c>
      <c r="I20" t="s">
        <v>602</v>
      </c>
      <c r="J20" s="74" t="str">
        <f t="shared" si="1"/>
        <v>신동440-2</v>
      </c>
      <c r="K20" s="74">
        <f t="shared" si="2"/>
        <v>526</v>
      </c>
      <c r="L20" s="74" t="str">
        <f t="shared" si="3"/>
        <v xml:space="preserve"> </v>
      </c>
      <c r="M20" s="74" t="str">
        <f t="shared" si="4"/>
        <v xml:space="preserve"> 국(국토교통부)</v>
      </c>
    </row>
    <row r="21" spans="1:13">
      <c r="A21" s="74" t="str">
        <f t="shared" si="0"/>
        <v>장평리596-19</v>
      </c>
      <c r="B21" s="70" t="s">
        <v>581</v>
      </c>
      <c r="C21" s="69" t="s">
        <v>299</v>
      </c>
      <c r="D21" s="70">
        <v>178</v>
      </c>
      <c r="E21" s="70" t="s">
        <v>107</v>
      </c>
      <c r="F21" s="70" t="s">
        <v>102</v>
      </c>
      <c r="H21" t="s">
        <v>706</v>
      </c>
      <c r="I21" t="s">
        <v>603</v>
      </c>
      <c r="J21" s="74" t="str">
        <f t="shared" si="1"/>
        <v>신동537-4</v>
      </c>
      <c r="K21" s="74">
        <f t="shared" si="2"/>
        <v>25</v>
      </c>
      <c r="L21" s="74" t="str">
        <f t="shared" si="3"/>
        <v xml:space="preserve"> </v>
      </c>
      <c r="M21" s="74" t="str">
        <f t="shared" si="4"/>
        <v xml:space="preserve"> 국(국토교통부)</v>
      </c>
    </row>
    <row r="22" spans="1:13">
      <c r="A22" s="74" t="str">
        <f t="shared" si="0"/>
        <v>장평리584-2</v>
      </c>
      <c r="B22" s="70" t="s">
        <v>581</v>
      </c>
      <c r="C22" s="69" t="s">
        <v>300</v>
      </c>
      <c r="D22" s="70">
        <v>876</v>
      </c>
      <c r="E22" s="70" t="s">
        <v>107</v>
      </c>
      <c r="F22" s="70" t="s">
        <v>98</v>
      </c>
      <c r="H22" t="s">
        <v>706</v>
      </c>
      <c r="I22" t="s">
        <v>604</v>
      </c>
      <c r="J22" s="74" t="str">
        <f t="shared" si="1"/>
        <v>신동677-1</v>
      </c>
      <c r="K22" s="74">
        <f t="shared" si="2"/>
        <v>17</v>
      </c>
      <c r="L22" s="74" t="str">
        <f t="shared" si="3"/>
        <v xml:space="preserve"> </v>
      </c>
      <c r="M22" s="74" t="str">
        <f t="shared" si="4"/>
        <v xml:space="preserve"> 국(국토교통부)</v>
      </c>
    </row>
    <row r="23" spans="1:13">
      <c r="A23" s="74" t="str">
        <f t="shared" si="0"/>
        <v>장평리594-0</v>
      </c>
      <c r="B23" s="70" t="s">
        <v>581</v>
      </c>
      <c r="C23" s="69" t="s">
        <v>301</v>
      </c>
      <c r="D23" s="70">
        <v>2531</v>
      </c>
      <c r="E23" s="70">
        <v>193</v>
      </c>
      <c r="F23" s="70" t="s">
        <v>133</v>
      </c>
      <c r="H23" t="s">
        <v>706</v>
      </c>
      <c r="I23" t="s">
        <v>605</v>
      </c>
      <c r="J23" s="74" t="str">
        <f t="shared" si="1"/>
        <v>신동677-0</v>
      </c>
      <c r="K23" s="74">
        <f t="shared" si="2"/>
        <v>99</v>
      </c>
      <c r="L23" s="74" t="str">
        <f t="shared" si="3"/>
        <v xml:space="preserve"> </v>
      </c>
      <c r="M23" s="74" t="str">
        <f t="shared" si="4"/>
        <v xml:space="preserve"> 국(국토교통부)</v>
      </c>
    </row>
    <row r="24" spans="1:13">
      <c r="A24" s="74" t="str">
        <f t="shared" si="0"/>
        <v>장평리596-20</v>
      </c>
      <c r="B24" s="70" t="s">
        <v>581</v>
      </c>
      <c r="C24" s="69" t="s">
        <v>302</v>
      </c>
      <c r="D24" s="70">
        <v>295</v>
      </c>
      <c r="E24" s="70" t="s">
        <v>107</v>
      </c>
      <c r="F24" s="70" t="s">
        <v>102</v>
      </c>
      <c r="H24" t="s">
        <v>706</v>
      </c>
      <c r="I24" t="s">
        <v>606</v>
      </c>
      <c r="J24" s="74" t="str">
        <f t="shared" si="1"/>
        <v>신동437-3</v>
      </c>
      <c r="K24" s="74">
        <f t="shared" si="2"/>
        <v>154</v>
      </c>
      <c r="L24" s="74" t="str">
        <f t="shared" si="3"/>
        <v xml:space="preserve"> </v>
      </c>
      <c r="M24" s="74" t="str">
        <f t="shared" si="4"/>
        <v xml:space="preserve"> 국(국토교통부)</v>
      </c>
    </row>
    <row r="25" spans="1:13">
      <c r="A25" s="74" t="str">
        <f t="shared" si="0"/>
        <v>장평리596-28</v>
      </c>
      <c r="B25" s="70" t="s">
        <v>581</v>
      </c>
      <c r="C25" s="69" t="s">
        <v>303</v>
      </c>
      <c r="D25" s="70">
        <v>5848</v>
      </c>
      <c r="E25" s="70" t="s">
        <v>107</v>
      </c>
      <c r="F25" s="70" t="s">
        <v>102</v>
      </c>
      <c r="H25" t="s">
        <v>706</v>
      </c>
      <c r="I25" t="s">
        <v>607</v>
      </c>
      <c r="J25" s="74" t="str">
        <f t="shared" si="1"/>
        <v>신동437-1</v>
      </c>
      <c r="K25" s="74">
        <f t="shared" si="2"/>
        <v>517</v>
      </c>
      <c r="L25" s="74" t="str">
        <f t="shared" si="3"/>
        <v xml:space="preserve"> </v>
      </c>
      <c r="M25" s="74" t="str">
        <f t="shared" si="4"/>
        <v xml:space="preserve"> 국(국토교통부)</v>
      </c>
    </row>
    <row r="26" spans="1:13">
      <c r="A26" s="74" t="str">
        <f t="shared" si="0"/>
        <v>장평리1051-38</v>
      </c>
      <c r="B26" s="70" t="s">
        <v>581</v>
      </c>
      <c r="C26" s="69" t="s">
        <v>304</v>
      </c>
      <c r="D26" s="70">
        <v>80</v>
      </c>
      <c r="E26" s="70" t="s">
        <v>107</v>
      </c>
      <c r="F26" s="70" t="s">
        <v>98</v>
      </c>
      <c r="H26" t="s">
        <v>706</v>
      </c>
      <c r="I26" t="s">
        <v>608</v>
      </c>
      <c r="J26" s="74" t="str">
        <f t="shared" si="1"/>
        <v>신동640-10</v>
      </c>
      <c r="K26" s="74">
        <f t="shared" si="2"/>
        <v>3296</v>
      </c>
      <c r="L26" s="74" t="str">
        <f t="shared" si="3"/>
        <v xml:space="preserve"> </v>
      </c>
      <c r="M26" s="74" t="str">
        <f t="shared" si="4"/>
        <v xml:space="preserve"> 국(건설부)</v>
      </c>
    </row>
    <row r="27" spans="1:13">
      <c r="A27" s="74" t="str">
        <f t="shared" si="0"/>
        <v>장평리210-14</v>
      </c>
      <c r="B27" s="70" t="s">
        <v>581</v>
      </c>
      <c r="C27" s="69" t="s">
        <v>305</v>
      </c>
      <c r="D27" s="70">
        <v>61</v>
      </c>
      <c r="E27" s="70" t="s">
        <v>107</v>
      </c>
      <c r="F27" s="70" t="s">
        <v>98</v>
      </c>
      <c r="H27" t="s">
        <v>706</v>
      </c>
      <c r="I27" t="s">
        <v>609</v>
      </c>
      <c r="J27" s="74" t="str">
        <f t="shared" si="1"/>
        <v>신동640-11</v>
      </c>
      <c r="K27" s="74">
        <f t="shared" si="2"/>
        <v>924</v>
      </c>
      <c r="L27" s="74" t="str">
        <f t="shared" si="3"/>
        <v xml:space="preserve"> 충청북도 제천시 봉양읍 세거리로 71 (신동)</v>
      </c>
      <c r="M27" s="74" t="str">
        <f t="shared" si="4"/>
        <v xml:space="preserve"> 최화진</v>
      </c>
    </row>
    <row r="28" spans="1:13">
      <c r="A28" s="74" t="str">
        <f t="shared" si="0"/>
        <v>장평리560-6</v>
      </c>
      <c r="B28" s="70" t="s">
        <v>581</v>
      </c>
      <c r="C28" s="69" t="s">
        <v>306</v>
      </c>
      <c r="D28" s="70">
        <v>2771</v>
      </c>
      <c r="E28" s="70" t="s">
        <v>107</v>
      </c>
      <c r="F28" s="70" t="s">
        <v>98</v>
      </c>
      <c r="H28" t="s">
        <v>706</v>
      </c>
      <c r="I28" t="s">
        <v>610</v>
      </c>
      <c r="J28" s="74" t="str">
        <f t="shared" si="1"/>
        <v>신동640-6</v>
      </c>
      <c r="K28" s="74">
        <f t="shared" si="2"/>
        <v>5674</v>
      </c>
      <c r="L28" s="74" t="str">
        <f t="shared" si="3"/>
        <v xml:space="preserve"> </v>
      </c>
      <c r="M28" s="74" t="str">
        <f t="shared" si="4"/>
        <v xml:space="preserve"> 국(건설부)</v>
      </c>
    </row>
    <row r="29" spans="1:13">
      <c r="A29" s="74" t="str">
        <f t="shared" si="0"/>
        <v>장평리566-2</v>
      </c>
      <c r="B29" s="70" t="s">
        <v>581</v>
      </c>
      <c r="C29" s="69" t="s">
        <v>307</v>
      </c>
      <c r="D29" s="70">
        <v>925</v>
      </c>
      <c r="E29" s="70" t="s">
        <v>209</v>
      </c>
      <c r="F29" s="70" t="s">
        <v>134</v>
      </c>
      <c r="H29" t="s">
        <v>706</v>
      </c>
      <c r="I29" t="s">
        <v>611</v>
      </c>
      <c r="J29" s="74" t="str">
        <f t="shared" si="1"/>
        <v>신동475-6</v>
      </c>
      <c r="K29" s="74">
        <f t="shared" si="2"/>
        <v>565</v>
      </c>
      <c r="L29" s="74" t="str">
        <f t="shared" si="3"/>
        <v xml:space="preserve"> </v>
      </c>
      <c r="M29" s="74" t="str">
        <f t="shared" si="4"/>
        <v xml:space="preserve"> 국(기획재정부)</v>
      </c>
    </row>
    <row r="30" spans="1:13">
      <c r="A30" s="74" t="str">
        <f t="shared" si="0"/>
        <v>장평리566-1</v>
      </c>
      <c r="B30" s="70" t="s">
        <v>581</v>
      </c>
      <c r="C30" s="69" t="s">
        <v>308</v>
      </c>
      <c r="D30" s="70">
        <v>410</v>
      </c>
      <c r="E30" s="70" t="s">
        <v>209</v>
      </c>
      <c r="F30" s="70" t="s">
        <v>134</v>
      </c>
      <c r="H30" t="s">
        <v>706</v>
      </c>
      <c r="I30" t="s">
        <v>612</v>
      </c>
      <c r="J30" s="74" t="str">
        <f t="shared" si="1"/>
        <v>신동353-2</v>
      </c>
      <c r="K30" s="74">
        <f t="shared" si="2"/>
        <v>394</v>
      </c>
      <c r="L30" s="74" t="str">
        <f t="shared" si="3"/>
        <v xml:space="preserve"> </v>
      </c>
      <c r="M30" s="74" t="str">
        <f t="shared" si="4"/>
        <v xml:space="preserve"> 국(건설부)</v>
      </c>
    </row>
    <row r="31" spans="1:13">
      <c r="A31" s="74" t="str">
        <f t="shared" si="0"/>
        <v>장평리566-0</v>
      </c>
      <c r="B31" s="70" t="s">
        <v>581</v>
      </c>
      <c r="C31" s="69" t="s">
        <v>309</v>
      </c>
      <c r="D31" s="70">
        <v>1463</v>
      </c>
      <c r="E31" s="70">
        <v>321</v>
      </c>
      <c r="F31" s="70" t="s">
        <v>135</v>
      </c>
      <c r="H31" t="s">
        <v>706</v>
      </c>
      <c r="I31" t="s">
        <v>613</v>
      </c>
      <c r="J31" s="74" t="str">
        <f t="shared" si="1"/>
        <v>신동353-1</v>
      </c>
      <c r="K31" s="74">
        <f t="shared" si="2"/>
        <v>1560</v>
      </c>
      <c r="L31" s="74" t="str">
        <f t="shared" si="3"/>
        <v xml:space="preserve"> 제천군 봉양면 장평리244</v>
      </c>
      <c r="M31" s="74" t="str">
        <f t="shared" si="4"/>
        <v xml:space="preserve"> 이남길</v>
      </c>
    </row>
    <row r="32" spans="1:13">
      <c r="A32" s="74" t="str">
        <f t="shared" si="0"/>
        <v>장평리565-2</v>
      </c>
      <c r="B32" s="70" t="s">
        <v>581</v>
      </c>
      <c r="C32" s="69" t="s">
        <v>310</v>
      </c>
      <c r="D32" s="70">
        <v>1147</v>
      </c>
      <c r="E32" s="70">
        <v>321</v>
      </c>
      <c r="F32" s="70" t="s">
        <v>135</v>
      </c>
      <c r="H32" t="s">
        <v>706</v>
      </c>
      <c r="I32" t="s">
        <v>614</v>
      </c>
      <c r="J32" s="74" t="str">
        <f t="shared" si="1"/>
        <v>신동353-0</v>
      </c>
      <c r="K32" s="74">
        <f t="shared" si="2"/>
        <v>1797</v>
      </c>
      <c r="L32" s="74" t="str">
        <f t="shared" si="3"/>
        <v xml:space="preserve"> 봉양읍 장평리244</v>
      </c>
      <c r="M32" s="74" t="str">
        <f t="shared" si="4"/>
        <v xml:space="preserve"> 이남길</v>
      </c>
    </row>
    <row r="33" spans="1:13">
      <c r="A33" s="74" t="str">
        <f t="shared" si="0"/>
        <v>장평리565-0</v>
      </c>
      <c r="B33" s="70" t="s">
        <v>581</v>
      </c>
      <c r="C33" s="69" t="s">
        <v>311</v>
      </c>
      <c r="D33" s="70">
        <v>2533</v>
      </c>
      <c r="E33" s="70" t="s">
        <v>210</v>
      </c>
      <c r="F33" s="70" t="s">
        <v>136</v>
      </c>
      <c r="H33" t="s">
        <v>706</v>
      </c>
      <c r="I33" t="s">
        <v>615</v>
      </c>
      <c r="J33" s="74" t="str">
        <f t="shared" si="1"/>
        <v>신동352-5</v>
      </c>
      <c r="K33" s="74">
        <f t="shared" si="2"/>
        <v>147</v>
      </c>
      <c r="L33" s="74" t="str">
        <f t="shared" si="3"/>
        <v xml:space="preserve"> </v>
      </c>
      <c r="M33" s="74" t="str">
        <f t="shared" si="4"/>
        <v xml:space="preserve"> 국(건설부)</v>
      </c>
    </row>
    <row r="34" spans="1:13">
      <c r="A34" s="74" t="str">
        <f t="shared" si="0"/>
        <v>장평리560-5</v>
      </c>
      <c r="B34" s="70" t="s">
        <v>581</v>
      </c>
      <c r="C34" s="69" t="s">
        <v>312</v>
      </c>
      <c r="D34" s="70">
        <v>1682</v>
      </c>
      <c r="E34" s="70">
        <v>166</v>
      </c>
      <c r="F34" s="70" t="s">
        <v>137</v>
      </c>
      <c r="H34" t="s">
        <v>706</v>
      </c>
      <c r="I34" t="s">
        <v>616</v>
      </c>
      <c r="J34" s="74" t="str">
        <f t="shared" si="1"/>
        <v>신동352-4</v>
      </c>
      <c r="K34" s="74">
        <f t="shared" si="2"/>
        <v>38</v>
      </c>
      <c r="L34" s="74" t="str">
        <f t="shared" si="3"/>
        <v xml:space="preserve"> </v>
      </c>
      <c r="M34" s="74" t="str">
        <f t="shared" si="4"/>
        <v xml:space="preserve"> 국(기획재정부)</v>
      </c>
    </row>
    <row r="35" spans="1:13">
      <c r="A35" s="74" t="str">
        <f t="shared" si="0"/>
        <v>장평리210-15</v>
      </c>
      <c r="B35" s="70" t="s">
        <v>581</v>
      </c>
      <c r="C35" s="69" t="s">
        <v>313</v>
      </c>
      <c r="D35" s="70">
        <v>382</v>
      </c>
      <c r="E35" s="70" t="s">
        <v>107</v>
      </c>
      <c r="F35" s="70" t="s">
        <v>98</v>
      </c>
      <c r="H35" t="s">
        <v>706</v>
      </c>
      <c r="I35" t="s">
        <v>617</v>
      </c>
      <c r="J35" s="74" t="str">
        <f t="shared" si="1"/>
        <v>신동352-3</v>
      </c>
      <c r="K35" s="74">
        <f t="shared" si="2"/>
        <v>71</v>
      </c>
      <c r="L35" s="74" t="str">
        <f t="shared" si="3"/>
        <v xml:space="preserve"> </v>
      </c>
      <c r="M35" s="74" t="str">
        <f t="shared" si="4"/>
        <v xml:space="preserve"> 국(건설부)</v>
      </c>
    </row>
    <row r="36" spans="1:13">
      <c r="A36" s="74" t="str">
        <f t="shared" si="0"/>
        <v>장평리210-1</v>
      </c>
      <c r="B36" s="70" t="s">
        <v>581</v>
      </c>
      <c r="C36" s="69" t="s">
        <v>314</v>
      </c>
      <c r="D36" s="70">
        <v>579</v>
      </c>
      <c r="E36" s="70" t="s">
        <v>107</v>
      </c>
      <c r="F36" s="70" t="s">
        <v>98</v>
      </c>
      <c r="H36" t="s">
        <v>706</v>
      </c>
      <c r="I36" t="s">
        <v>618</v>
      </c>
      <c r="J36" s="74" t="str">
        <f t="shared" si="1"/>
        <v>신동347-4</v>
      </c>
      <c r="K36" s="74">
        <f t="shared" si="2"/>
        <v>79</v>
      </c>
      <c r="L36" s="74" t="str">
        <f t="shared" si="3"/>
        <v xml:space="preserve"> </v>
      </c>
      <c r="M36" s="74" t="str">
        <f t="shared" si="4"/>
        <v xml:space="preserve"> 국(기획재정부)</v>
      </c>
    </row>
    <row r="37" spans="1:13">
      <c r="A37" s="74" t="str">
        <f t="shared" si="0"/>
        <v>장평리560-4</v>
      </c>
      <c r="B37" s="70" t="s">
        <v>581</v>
      </c>
      <c r="C37" s="69" t="s">
        <v>315</v>
      </c>
      <c r="D37" s="70">
        <v>1462</v>
      </c>
      <c r="E37" s="70">
        <v>166</v>
      </c>
      <c r="F37" s="70" t="s">
        <v>137</v>
      </c>
      <c r="H37" t="s">
        <v>706</v>
      </c>
      <c r="I37" t="s">
        <v>619</v>
      </c>
      <c r="J37" s="74" t="str">
        <f t="shared" si="1"/>
        <v>신동347-3</v>
      </c>
      <c r="K37" s="74">
        <f t="shared" si="2"/>
        <v>158</v>
      </c>
      <c r="L37" s="74" t="str">
        <f t="shared" si="3"/>
        <v xml:space="preserve"> </v>
      </c>
      <c r="M37" s="74" t="str">
        <f t="shared" si="4"/>
        <v xml:space="preserve"> 국(건설부)</v>
      </c>
    </row>
    <row r="38" spans="1:13">
      <c r="A38" s="74" t="str">
        <f t="shared" si="0"/>
        <v>장평리560-3</v>
      </c>
      <c r="B38" s="70" t="s">
        <v>581</v>
      </c>
      <c r="C38" s="69" t="s">
        <v>316</v>
      </c>
      <c r="D38" s="70">
        <v>262</v>
      </c>
      <c r="E38" s="70">
        <v>166</v>
      </c>
      <c r="F38" s="70" t="s">
        <v>137</v>
      </c>
      <c r="H38" t="s">
        <v>706</v>
      </c>
      <c r="I38" t="s">
        <v>620</v>
      </c>
      <c r="J38" s="74" t="str">
        <f t="shared" si="1"/>
        <v>신동346-4</v>
      </c>
      <c r="K38" s="74">
        <f t="shared" si="2"/>
        <v>65</v>
      </c>
      <c r="L38" s="74" t="str">
        <f t="shared" si="3"/>
        <v xml:space="preserve"> </v>
      </c>
      <c r="M38" s="74" t="str">
        <f t="shared" si="4"/>
        <v xml:space="preserve"> 국(기획재정부)</v>
      </c>
    </row>
    <row r="39" spans="1:13">
      <c r="A39" s="74" t="str">
        <f t="shared" si="0"/>
        <v>장평리560-2</v>
      </c>
      <c r="B39" s="70" t="s">
        <v>581</v>
      </c>
      <c r="C39" s="69" t="s">
        <v>317</v>
      </c>
      <c r="D39" s="70">
        <v>957</v>
      </c>
      <c r="E39" s="70">
        <v>166</v>
      </c>
      <c r="F39" s="70" t="s">
        <v>137</v>
      </c>
      <c r="H39" t="s">
        <v>706</v>
      </c>
      <c r="I39" t="s">
        <v>621</v>
      </c>
      <c r="J39" s="74" t="str">
        <f t="shared" si="1"/>
        <v>신동346-3</v>
      </c>
      <c r="K39" s="74">
        <f t="shared" si="2"/>
        <v>65</v>
      </c>
      <c r="L39" s="74" t="str">
        <f t="shared" si="3"/>
        <v xml:space="preserve"> </v>
      </c>
      <c r="M39" s="74" t="str">
        <f t="shared" si="4"/>
        <v xml:space="preserve"> 국(건설부)</v>
      </c>
    </row>
    <row r="40" spans="1:13">
      <c r="A40" s="74" t="str">
        <f t="shared" si="0"/>
        <v>장평리560-13</v>
      </c>
      <c r="B40" s="70" t="s">
        <v>581</v>
      </c>
      <c r="C40" s="69" t="s">
        <v>318</v>
      </c>
      <c r="D40" s="70">
        <v>46</v>
      </c>
      <c r="E40" s="70" t="s">
        <v>107</v>
      </c>
      <c r="F40" s="70" t="s">
        <v>116</v>
      </c>
      <c r="H40" t="s">
        <v>580</v>
      </c>
      <c r="I40" t="s">
        <v>280</v>
      </c>
      <c r="J40" s="74" t="str">
        <f t="shared" si="1"/>
        <v>장평리1051-40</v>
      </c>
      <c r="K40" s="74">
        <f t="shared" si="2"/>
        <v>632</v>
      </c>
      <c r="L40" s="74" t="str">
        <f t="shared" si="3"/>
        <v xml:space="preserve"> </v>
      </c>
      <c r="M40" s="74" t="str">
        <f t="shared" si="4"/>
        <v xml:space="preserve"> 국(건설부)</v>
      </c>
    </row>
    <row r="41" spans="1:13">
      <c r="A41" s="74" t="str">
        <f t="shared" si="0"/>
        <v>장평리560-12</v>
      </c>
      <c r="B41" s="70" t="s">
        <v>581</v>
      </c>
      <c r="C41" s="69" t="s">
        <v>319</v>
      </c>
      <c r="D41" s="70">
        <v>908</v>
      </c>
      <c r="E41" s="70" t="s">
        <v>107</v>
      </c>
      <c r="F41" s="70" t="s">
        <v>116</v>
      </c>
      <c r="H41" t="s">
        <v>580</v>
      </c>
      <c r="I41" t="s">
        <v>281</v>
      </c>
      <c r="J41" s="74" t="str">
        <f t="shared" si="1"/>
        <v>장평리247-3</v>
      </c>
      <c r="K41" s="74">
        <f t="shared" si="2"/>
        <v>2218</v>
      </c>
      <c r="L41" s="74" t="str">
        <f t="shared" si="3"/>
        <v xml:space="preserve"> 신동365</v>
      </c>
      <c r="M41" s="74" t="str">
        <f t="shared" si="4"/>
        <v xml:space="preserve"> 박석훈</v>
      </c>
    </row>
    <row r="42" spans="1:13">
      <c r="A42" s="74" t="str">
        <f t="shared" si="0"/>
        <v>장평리560-0</v>
      </c>
      <c r="B42" s="70" t="s">
        <v>581</v>
      </c>
      <c r="C42" s="69" t="s">
        <v>320</v>
      </c>
      <c r="D42" s="70">
        <v>1038</v>
      </c>
      <c r="E42" s="70" t="s">
        <v>211</v>
      </c>
      <c r="F42" s="70" t="s">
        <v>138</v>
      </c>
      <c r="H42" t="s">
        <v>580</v>
      </c>
      <c r="I42" t="s">
        <v>282</v>
      </c>
      <c r="J42" s="74" t="str">
        <f t="shared" si="1"/>
        <v>장평리247-10</v>
      </c>
      <c r="K42" s="74">
        <f t="shared" si="2"/>
        <v>382</v>
      </c>
      <c r="L42" s="74" t="str">
        <f t="shared" si="3"/>
        <v xml:space="preserve"> 충청북도 제천시 봉양읍 북부로10길 200-38</v>
      </c>
      <c r="M42" s="74" t="str">
        <f t="shared" si="4"/>
        <v xml:space="preserve"> 정해동</v>
      </c>
    </row>
    <row r="43" spans="1:13">
      <c r="A43" s="74" t="str">
        <f t="shared" si="0"/>
        <v>장평리1051-36</v>
      </c>
      <c r="B43" s="70" t="s">
        <v>581</v>
      </c>
      <c r="C43" s="69" t="s">
        <v>321</v>
      </c>
      <c r="D43" s="70">
        <v>210</v>
      </c>
      <c r="E43" s="70" t="s">
        <v>107</v>
      </c>
      <c r="F43" s="70" t="s">
        <v>98</v>
      </c>
      <c r="H43" t="s">
        <v>580</v>
      </c>
      <c r="I43" t="s">
        <v>283</v>
      </c>
      <c r="J43" s="74" t="str">
        <f t="shared" si="1"/>
        <v>장평리247-4</v>
      </c>
      <c r="K43" s="74">
        <f t="shared" si="2"/>
        <v>826</v>
      </c>
      <c r="L43" s="74" t="str">
        <f t="shared" si="3"/>
        <v xml:space="preserve"> 충청북도 제천시 봉양읍 북부로10길 200-38</v>
      </c>
      <c r="M43" s="74" t="str">
        <f t="shared" si="4"/>
        <v xml:space="preserve"> 정해동</v>
      </c>
    </row>
    <row r="44" spans="1:13">
      <c r="A44" s="74" t="str">
        <f t="shared" si="0"/>
        <v>장평리203-6</v>
      </c>
      <c r="B44" s="70" t="s">
        <v>581</v>
      </c>
      <c r="C44" s="69" t="s">
        <v>322</v>
      </c>
      <c r="D44" s="70">
        <v>110</v>
      </c>
      <c r="E44" s="70" t="s">
        <v>107</v>
      </c>
      <c r="F44" s="70" t="s">
        <v>98</v>
      </c>
      <c r="H44" t="s">
        <v>580</v>
      </c>
      <c r="I44" t="s">
        <v>284</v>
      </c>
      <c r="J44" s="74" t="str">
        <f t="shared" si="1"/>
        <v>장평리247-5</v>
      </c>
      <c r="K44" s="74">
        <f t="shared" si="2"/>
        <v>2715</v>
      </c>
      <c r="L44" s="74" t="str">
        <f t="shared" si="3"/>
        <v xml:space="preserve"> </v>
      </c>
      <c r="M44" s="74" t="str">
        <f t="shared" si="4"/>
        <v xml:space="preserve"> 국(건설부)</v>
      </c>
    </row>
    <row r="45" spans="1:13">
      <c r="A45" s="74" t="str">
        <f t="shared" si="0"/>
        <v>장평리596-18</v>
      </c>
      <c r="B45" s="70" t="s">
        <v>581</v>
      </c>
      <c r="C45" s="69" t="s">
        <v>323</v>
      </c>
      <c r="D45" s="70">
        <v>37</v>
      </c>
      <c r="E45" s="70" t="s">
        <v>107</v>
      </c>
      <c r="F45" s="70" t="s">
        <v>102</v>
      </c>
      <c r="H45" t="s">
        <v>580</v>
      </c>
      <c r="I45" t="s">
        <v>285</v>
      </c>
      <c r="J45" s="74" t="str">
        <f t="shared" si="1"/>
        <v>장평리247-2</v>
      </c>
      <c r="K45" s="74">
        <f t="shared" si="2"/>
        <v>495</v>
      </c>
      <c r="L45" s="74">
        <f t="shared" si="3"/>
        <v>244</v>
      </c>
      <c r="M45" s="74" t="str">
        <f t="shared" si="4"/>
        <v xml:space="preserve"> 이남길</v>
      </c>
    </row>
    <row r="46" spans="1:13">
      <c r="A46" s="74" t="str">
        <f t="shared" si="0"/>
        <v>장평리568-5</v>
      </c>
      <c r="B46" s="70" t="s">
        <v>581</v>
      </c>
      <c r="C46" s="69" t="s">
        <v>324</v>
      </c>
      <c r="D46" s="70">
        <v>930</v>
      </c>
      <c r="E46" s="70" t="s">
        <v>211</v>
      </c>
      <c r="F46" s="70" t="s">
        <v>138</v>
      </c>
      <c r="H46" t="s">
        <v>580</v>
      </c>
      <c r="I46" t="s">
        <v>286</v>
      </c>
      <c r="J46" s="74" t="str">
        <f t="shared" si="1"/>
        <v>장평리247-9</v>
      </c>
      <c r="K46" s="74">
        <f t="shared" si="2"/>
        <v>1512</v>
      </c>
      <c r="L46" s="74">
        <f t="shared" si="3"/>
        <v>244</v>
      </c>
      <c r="M46" s="74" t="str">
        <f t="shared" si="4"/>
        <v xml:space="preserve"> 이남길</v>
      </c>
    </row>
    <row r="47" spans="1:13">
      <c r="A47" s="74" t="str">
        <f t="shared" si="0"/>
        <v>장평리568-10</v>
      </c>
      <c r="B47" s="70" t="s">
        <v>581</v>
      </c>
      <c r="C47" s="69" t="s">
        <v>325</v>
      </c>
      <c r="D47" s="70">
        <v>76</v>
      </c>
      <c r="E47" s="70" t="s">
        <v>107</v>
      </c>
      <c r="F47" s="70" t="s">
        <v>116</v>
      </c>
      <c r="H47" t="s">
        <v>580</v>
      </c>
      <c r="I47" t="s">
        <v>287</v>
      </c>
      <c r="J47" s="74" t="str">
        <f t="shared" si="1"/>
        <v>장평리247-1</v>
      </c>
      <c r="K47" s="74">
        <f t="shared" si="2"/>
        <v>1440</v>
      </c>
      <c r="L47" s="74" t="str">
        <f t="shared" si="3"/>
        <v xml:space="preserve"> 성남시 분당구 구미동 220 무지개마을 404동 105호</v>
      </c>
      <c r="M47" s="74" t="str">
        <f t="shared" si="4"/>
        <v xml:space="preserve"> 이남선</v>
      </c>
    </row>
    <row r="48" spans="1:13">
      <c r="A48" s="74" t="str">
        <f t="shared" si="0"/>
        <v>장평리568-11</v>
      </c>
      <c r="B48" s="70" t="s">
        <v>581</v>
      </c>
      <c r="C48" s="69" t="s">
        <v>326</v>
      </c>
      <c r="D48" s="70">
        <v>1201</v>
      </c>
      <c r="E48" s="70" t="s">
        <v>107</v>
      </c>
      <c r="F48" s="70" t="s">
        <v>116</v>
      </c>
      <c r="H48" t="s">
        <v>580</v>
      </c>
      <c r="I48" t="s">
        <v>288</v>
      </c>
      <c r="J48" s="74" t="str">
        <f t="shared" si="1"/>
        <v>장평리248-55</v>
      </c>
      <c r="K48" s="74">
        <f t="shared" si="2"/>
        <v>448</v>
      </c>
      <c r="L48" s="74">
        <f t="shared" si="3"/>
        <v>252</v>
      </c>
      <c r="M48" s="74" t="str">
        <f t="shared" si="4"/>
        <v xml:space="preserve"> 임중옥</v>
      </c>
    </row>
    <row r="49" spans="1:13">
      <c r="A49" s="74" t="str">
        <f t="shared" si="0"/>
        <v>장평리596-25</v>
      </c>
      <c r="B49" s="70" t="s">
        <v>581</v>
      </c>
      <c r="C49" s="69" t="s">
        <v>327</v>
      </c>
      <c r="D49" s="70">
        <v>3340</v>
      </c>
      <c r="E49" s="70" t="s">
        <v>107</v>
      </c>
      <c r="F49" s="70" t="s">
        <v>102</v>
      </c>
      <c r="H49" t="s">
        <v>580</v>
      </c>
      <c r="I49" t="s">
        <v>289</v>
      </c>
      <c r="J49" s="74" t="str">
        <f t="shared" si="1"/>
        <v>장평리248-18</v>
      </c>
      <c r="K49" s="74">
        <f t="shared" si="2"/>
        <v>577</v>
      </c>
      <c r="L49" s="74" t="str">
        <f t="shared" si="3"/>
        <v xml:space="preserve"> 248-18</v>
      </c>
      <c r="M49" s="74" t="str">
        <f t="shared" si="4"/>
        <v xml:space="preserve"> 박명환</v>
      </c>
    </row>
    <row r="50" spans="1:13">
      <c r="A50" s="74" t="str">
        <f t="shared" si="0"/>
        <v>장평리559-5</v>
      </c>
      <c r="B50" s="70" t="s">
        <v>581</v>
      </c>
      <c r="C50" s="69" t="s">
        <v>328</v>
      </c>
      <c r="D50" s="70">
        <v>140</v>
      </c>
      <c r="E50" s="70" t="s">
        <v>107</v>
      </c>
      <c r="F50" s="70" t="s">
        <v>98</v>
      </c>
      <c r="H50" t="s">
        <v>580</v>
      </c>
      <c r="I50" t="s">
        <v>290</v>
      </c>
      <c r="J50" s="74" t="str">
        <f t="shared" si="1"/>
        <v>장평리248-5</v>
      </c>
      <c r="K50" s="74">
        <f t="shared" si="2"/>
        <v>4724</v>
      </c>
      <c r="L50" s="74" t="str">
        <f t="shared" si="3"/>
        <v xml:space="preserve"> </v>
      </c>
      <c r="M50" s="74" t="str">
        <f t="shared" si="4"/>
        <v xml:space="preserve"> 국(건설교통부)</v>
      </c>
    </row>
    <row r="51" spans="1:13">
      <c r="A51" s="74" t="str">
        <f t="shared" si="0"/>
        <v>장평리559-2</v>
      </c>
      <c r="B51" s="70" t="s">
        <v>581</v>
      </c>
      <c r="C51" s="69" t="s">
        <v>329</v>
      </c>
      <c r="D51" s="70">
        <v>1211</v>
      </c>
      <c r="E51" s="70" t="s">
        <v>212</v>
      </c>
      <c r="F51" s="70" t="s">
        <v>139</v>
      </c>
      <c r="H51" t="s">
        <v>580</v>
      </c>
      <c r="I51" t="s">
        <v>291</v>
      </c>
      <c r="J51" s="74" t="str">
        <f t="shared" si="1"/>
        <v>장평리248-37</v>
      </c>
      <c r="K51" s="74">
        <f t="shared" si="2"/>
        <v>475</v>
      </c>
      <c r="L51" s="74" t="str">
        <f t="shared" si="3"/>
        <v xml:space="preserve"> </v>
      </c>
      <c r="M51" s="74" t="str">
        <f t="shared" si="4"/>
        <v xml:space="preserve"> 국(건설부)</v>
      </c>
    </row>
    <row r="52" spans="1:13">
      <c r="A52" s="74" t="str">
        <f t="shared" si="0"/>
        <v>장평리559-1</v>
      </c>
      <c r="B52" s="70" t="s">
        <v>581</v>
      </c>
      <c r="C52" s="69" t="s">
        <v>330</v>
      </c>
      <c r="D52" s="70">
        <v>788</v>
      </c>
      <c r="E52" s="70" t="s">
        <v>213</v>
      </c>
      <c r="F52" s="70" t="s">
        <v>140</v>
      </c>
      <c r="H52" t="s">
        <v>580</v>
      </c>
      <c r="I52" t="s">
        <v>292</v>
      </c>
      <c r="J52" s="74" t="str">
        <f t="shared" si="1"/>
        <v>장평리1051-39</v>
      </c>
      <c r="K52" s="74">
        <f t="shared" si="2"/>
        <v>3846</v>
      </c>
      <c r="L52" s="74" t="str">
        <f t="shared" si="3"/>
        <v xml:space="preserve"> </v>
      </c>
      <c r="M52" s="74" t="str">
        <f t="shared" si="4"/>
        <v xml:space="preserve"> 국(건설부)</v>
      </c>
    </row>
    <row r="53" spans="1:13">
      <c r="A53" s="74" t="str">
        <f t="shared" si="0"/>
        <v>장평리559-4</v>
      </c>
      <c r="B53" s="70" t="s">
        <v>581</v>
      </c>
      <c r="C53" s="69" t="s">
        <v>331</v>
      </c>
      <c r="D53" s="70">
        <v>89</v>
      </c>
      <c r="E53" s="70" t="s">
        <v>107</v>
      </c>
      <c r="F53" s="70" t="s">
        <v>98</v>
      </c>
      <c r="H53" t="s">
        <v>580</v>
      </c>
      <c r="I53" t="s">
        <v>293</v>
      </c>
      <c r="J53" s="74" t="str">
        <f t="shared" si="1"/>
        <v>장평리1051-1</v>
      </c>
      <c r="K53" s="74">
        <f t="shared" si="2"/>
        <v>221545</v>
      </c>
      <c r="L53" s="74" t="str">
        <f t="shared" si="3"/>
        <v xml:space="preserve"> </v>
      </c>
      <c r="M53" s="74" t="str">
        <f t="shared" si="4"/>
        <v xml:space="preserve"> 국(건설부)</v>
      </c>
    </row>
    <row r="54" spans="1:13">
      <c r="A54" s="74" t="str">
        <f t="shared" si="0"/>
        <v>장평리203-1</v>
      </c>
      <c r="B54" s="70" t="s">
        <v>581</v>
      </c>
      <c r="C54" s="69" t="s">
        <v>332</v>
      </c>
      <c r="D54" s="70">
        <v>82</v>
      </c>
      <c r="E54" s="70" t="s">
        <v>107</v>
      </c>
      <c r="F54" s="70" t="s">
        <v>98</v>
      </c>
      <c r="H54" t="s">
        <v>580</v>
      </c>
      <c r="I54" t="s">
        <v>294</v>
      </c>
      <c r="J54" s="74" t="str">
        <f t="shared" si="1"/>
        <v>장평리592-6</v>
      </c>
      <c r="K54" s="74">
        <f t="shared" si="2"/>
        <v>2229</v>
      </c>
      <c r="L54" s="74" t="str">
        <f t="shared" si="3"/>
        <v xml:space="preserve"> </v>
      </c>
      <c r="M54" s="74" t="str">
        <f t="shared" si="4"/>
        <v xml:space="preserve"> 국(건설부)</v>
      </c>
    </row>
    <row r="55" spans="1:13">
      <c r="A55" s="74" t="str">
        <f t="shared" si="0"/>
        <v>장평리558-3</v>
      </c>
      <c r="B55" s="70" t="s">
        <v>581</v>
      </c>
      <c r="C55" s="69" t="s">
        <v>333</v>
      </c>
      <c r="D55" s="70">
        <v>860</v>
      </c>
      <c r="E55" s="70" t="s">
        <v>107</v>
      </c>
      <c r="F55" s="70" t="s">
        <v>98</v>
      </c>
      <c r="H55" t="s">
        <v>580</v>
      </c>
      <c r="I55" t="s">
        <v>295</v>
      </c>
      <c r="J55" s="74" t="str">
        <f t="shared" si="1"/>
        <v>장평리596-17</v>
      </c>
      <c r="K55" s="74">
        <f t="shared" si="2"/>
        <v>2862</v>
      </c>
      <c r="L55" s="74" t="str">
        <f t="shared" si="3"/>
        <v xml:space="preserve"> </v>
      </c>
      <c r="M55" s="74" t="str">
        <f t="shared" si="4"/>
        <v xml:space="preserve"> 국(농림축산식품부)</v>
      </c>
    </row>
    <row r="56" spans="1:13">
      <c r="A56" s="74" t="str">
        <f t="shared" si="0"/>
        <v>장평리559-0</v>
      </c>
      <c r="B56" s="70" t="s">
        <v>581</v>
      </c>
      <c r="C56" s="69" t="s">
        <v>334</v>
      </c>
      <c r="D56" s="70">
        <v>564</v>
      </c>
      <c r="E56" s="70" t="s">
        <v>214</v>
      </c>
      <c r="F56" s="70" t="s">
        <v>141</v>
      </c>
      <c r="H56" t="s">
        <v>580</v>
      </c>
      <c r="I56" t="s">
        <v>296</v>
      </c>
      <c r="J56" s="74" t="str">
        <f t="shared" si="1"/>
        <v>장평리596-13</v>
      </c>
      <c r="K56" s="74">
        <f t="shared" si="2"/>
        <v>1318</v>
      </c>
      <c r="L56" s="74" t="str">
        <f t="shared" si="3"/>
        <v xml:space="preserve"> </v>
      </c>
      <c r="M56" s="74" t="str">
        <f t="shared" si="4"/>
        <v xml:space="preserve"> 국(농림축산식품부)</v>
      </c>
    </row>
    <row r="57" spans="1:13">
      <c r="A57" s="74" t="str">
        <f t="shared" si="0"/>
        <v>장평리558-2</v>
      </c>
      <c r="B57" s="70" t="s">
        <v>581</v>
      </c>
      <c r="C57" s="69" t="s">
        <v>335</v>
      </c>
      <c r="D57" s="70">
        <v>1370</v>
      </c>
      <c r="E57" s="70" t="s">
        <v>215</v>
      </c>
      <c r="F57" s="70" t="s">
        <v>142</v>
      </c>
      <c r="H57" t="s">
        <v>580</v>
      </c>
      <c r="I57" t="s">
        <v>297</v>
      </c>
      <c r="J57" s="74" t="str">
        <f t="shared" si="1"/>
        <v>장평리584-4</v>
      </c>
      <c r="K57" s="74">
        <f t="shared" si="2"/>
        <v>14685</v>
      </c>
      <c r="L57" s="74" t="str">
        <f t="shared" si="3"/>
        <v xml:space="preserve"> </v>
      </c>
      <c r="M57" s="74" t="str">
        <f t="shared" si="4"/>
        <v xml:space="preserve"> 국(건설교통부)</v>
      </c>
    </row>
    <row r="58" spans="1:13">
      <c r="A58" s="74" t="str">
        <f t="shared" si="0"/>
        <v>장평리558-1</v>
      </c>
      <c r="B58" s="70" t="s">
        <v>581</v>
      </c>
      <c r="C58" s="69" t="s">
        <v>336</v>
      </c>
      <c r="D58" s="70">
        <v>1860</v>
      </c>
      <c r="E58" s="70" t="s">
        <v>216</v>
      </c>
      <c r="F58" s="70" t="s">
        <v>143</v>
      </c>
      <c r="H58" t="s">
        <v>580</v>
      </c>
      <c r="I58" t="s">
        <v>298</v>
      </c>
      <c r="J58" s="74" t="str">
        <f t="shared" si="1"/>
        <v>장평리596-22</v>
      </c>
      <c r="K58" s="74">
        <f t="shared" si="2"/>
        <v>216</v>
      </c>
      <c r="L58" s="74" t="str">
        <f t="shared" si="3"/>
        <v xml:space="preserve"> </v>
      </c>
      <c r="M58" s="74" t="str">
        <f t="shared" si="4"/>
        <v xml:space="preserve"> 국(농림축산식품부)</v>
      </c>
    </row>
    <row r="59" spans="1:13">
      <c r="A59" s="74" t="str">
        <f t="shared" si="0"/>
        <v>장평리558-5</v>
      </c>
      <c r="B59" s="70" t="s">
        <v>581</v>
      </c>
      <c r="C59" s="69" t="s">
        <v>337</v>
      </c>
      <c r="D59" s="70">
        <v>7</v>
      </c>
      <c r="E59" s="70" t="s">
        <v>107</v>
      </c>
      <c r="F59" s="70" t="s">
        <v>98</v>
      </c>
      <c r="H59" t="s">
        <v>580</v>
      </c>
      <c r="I59" t="s">
        <v>299</v>
      </c>
      <c r="J59" s="74" t="str">
        <f t="shared" si="1"/>
        <v>장평리596-19</v>
      </c>
      <c r="K59" s="74">
        <f t="shared" si="2"/>
        <v>178</v>
      </c>
      <c r="L59" s="74" t="str">
        <f t="shared" si="3"/>
        <v xml:space="preserve"> </v>
      </c>
      <c r="M59" s="74" t="str">
        <f t="shared" si="4"/>
        <v xml:space="preserve"> 국(농림축산식품부)</v>
      </c>
    </row>
    <row r="60" spans="1:13">
      <c r="A60" s="74" t="str">
        <f t="shared" si="0"/>
        <v>장평리224-0</v>
      </c>
      <c r="B60" s="70" t="s">
        <v>581</v>
      </c>
      <c r="C60" s="69" t="s">
        <v>338</v>
      </c>
      <c r="D60" s="70">
        <v>522</v>
      </c>
      <c r="E60" s="70">
        <v>707</v>
      </c>
      <c r="F60" s="70" t="s">
        <v>144</v>
      </c>
      <c r="H60" t="s">
        <v>580</v>
      </c>
      <c r="I60" t="s">
        <v>300</v>
      </c>
      <c r="J60" s="74" t="str">
        <f t="shared" si="1"/>
        <v>장평리584-2</v>
      </c>
      <c r="K60" s="74">
        <f t="shared" si="2"/>
        <v>876</v>
      </c>
      <c r="L60" s="74" t="str">
        <f t="shared" si="3"/>
        <v xml:space="preserve"> </v>
      </c>
      <c r="M60" s="74" t="str">
        <f t="shared" si="4"/>
        <v xml:space="preserve"> 국(건설부)</v>
      </c>
    </row>
    <row r="61" spans="1:13">
      <c r="A61" s="74" t="str">
        <f t="shared" si="0"/>
        <v>장평리224-2</v>
      </c>
      <c r="B61" s="70" t="s">
        <v>581</v>
      </c>
      <c r="C61" s="69" t="s">
        <v>339</v>
      </c>
      <c r="D61" s="70">
        <v>430</v>
      </c>
      <c r="E61" s="70" t="s">
        <v>107</v>
      </c>
      <c r="F61" s="70" t="s">
        <v>98</v>
      </c>
      <c r="H61" t="s">
        <v>580</v>
      </c>
      <c r="I61" t="s">
        <v>301</v>
      </c>
      <c r="J61" s="74" t="str">
        <f t="shared" si="1"/>
        <v>장평리594-0</v>
      </c>
      <c r="K61" s="74">
        <f t="shared" si="2"/>
        <v>2531</v>
      </c>
      <c r="L61" s="74">
        <f t="shared" si="3"/>
        <v>193</v>
      </c>
      <c r="M61" s="74" t="str">
        <f t="shared" si="4"/>
        <v xml:space="preserve"> 박운환</v>
      </c>
    </row>
    <row r="62" spans="1:13">
      <c r="A62" s="74" t="str">
        <f t="shared" si="0"/>
        <v>장평리586-86</v>
      </c>
      <c r="B62" s="70" t="s">
        <v>581</v>
      </c>
      <c r="C62" s="69" t="s">
        <v>340</v>
      </c>
      <c r="D62" s="70">
        <v>129</v>
      </c>
      <c r="E62" s="70" t="s">
        <v>107</v>
      </c>
      <c r="F62" s="70" t="s">
        <v>98</v>
      </c>
      <c r="H62" t="s">
        <v>580</v>
      </c>
      <c r="I62" t="s">
        <v>302</v>
      </c>
      <c r="J62" s="74" t="str">
        <f t="shared" si="1"/>
        <v>장평리596-20</v>
      </c>
      <c r="K62" s="74">
        <f t="shared" si="2"/>
        <v>295</v>
      </c>
      <c r="L62" s="74" t="str">
        <f t="shared" si="3"/>
        <v xml:space="preserve"> </v>
      </c>
      <c r="M62" s="74" t="str">
        <f t="shared" si="4"/>
        <v xml:space="preserve"> 국(농림축산식품부)</v>
      </c>
    </row>
    <row r="63" spans="1:13">
      <c r="A63" s="74" t="str">
        <f t="shared" si="0"/>
        <v>장평리586-93</v>
      </c>
      <c r="B63" s="70" t="s">
        <v>581</v>
      </c>
      <c r="C63" s="69" t="s">
        <v>341</v>
      </c>
      <c r="D63" s="70">
        <v>103</v>
      </c>
      <c r="E63" s="70" t="s">
        <v>107</v>
      </c>
      <c r="F63" s="70" t="s">
        <v>98</v>
      </c>
      <c r="H63" t="s">
        <v>580</v>
      </c>
      <c r="I63" t="s">
        <v>303</v>
      </c>
      <c r="J63" s="74" t="str">
        <f t="shared" si="1"/>
        <v>장평리596-28</v>
      </c>
      <c r="K63" s="74">
        <f t="shared" si="2"/>
        <v>5848</v>
      </c>
      <c r="L63" s="74" t="str">
        <f t="shared" si="3"/>
        <v xml:space="preserve"> </v>
      </c>
      <c r="M63" s="74" t="str">
        <f t="shared" si="4"/>
        <v xml:space="preserve"> 국(농림축산식품부)</v>
      </c>
    </row>
    <row r="64" spans="1:13">
      <c r="A64" s="74" t="str">
        <f t="shared" si="0"/>
        <v>장평리223-1</v>
      </c>
      <c r="B64" s="70" t="s">
        <v>581</v>
      </c>
      <c r="C64" s="69" t="s">
        <v>342</v>
      </c>
      <c r="D64" s="70">
        <v>497</v>
      </c>
      <c r="E64" s="70" t="s">
        <v>107</v>
      </c>
      <c r="F64" s="70" t="s">
        <v>98</v>
      </c>
      <c r="H64" t="s">
        <v>580</v>
      </c>
      <c r="I64" t="s">
        <v>304</v>
      </c>
      <c r="J64" s="74" t="str">
        <f t="shared" si="1"/>
        <v>장평리1051-38</v>
      </c>
      <c r="K64" s="74">
        <f t="shared" si="2"/>
        <v>80</v>
      </c>
      <c r="L64" s="74" t="str">
        <f t="shared" si="3"/>
        <v xml:space="preserve"> </v>
      </c>
      <c r="M64" s="74" t="str">
        <f t="shared" si="4"/>
        <v xml:space="preserve"> 국(건설부)</v>
      </c>
    </row>
    <row r="65" spans="1:13">
      <c r="A65" s="74" t="str">
        <f t="shared" si="0"/>
        <v>장평리223-0</v>
      </c>
      <c r="B65" s="70" t="s">
        <v>581</v>
      </c>
      <c r="C65" s="69" t="s">
        <v>343</v>
      </c>
      <c r="D65" s="70">
        <v>1156</v>
      </c>
      <c r="E65" s="70">
        <v>709</v>
      </c>
      <c r="F65" s="70" t="s">
        <v>145</v>
      </c>
      <c r="H65" t="s">
        <v>580</v>
      </c>
      <c r="I65" t="s">
        <v>305</v>
      </c>
      <c r="J65" s="74" t="str">
        <f t="shared" si="1"/>
        <v>장평리210-14</v>
      </c>
      <c r="K65" s="74">
        <f t="shared" si="2"/>
        <v>61</v>
      </c>
      <c r="L65" s="74" t="str">
        <f t="shared" si="3"/>
        <v xml:space="preserve"> </v>
      </c>
      <c r="M65" s="74" t="str">
        <f t="shared" si="4"/>
        <v xml:space="preserve"> 국(건설부)</v>
      </c>
    </row>
    <row r="66" spans="1:13">
      <c r="A66" s="74" t="str">
        <f t="shared" si="0"/>
        <v>장평리586-1</v>
      </c>
      <c r="B66" s="70" t="s">
        <v>581</v>
      </c>
      <c r="C66" s="69" t="s">
        <v>344</v>
      </c>
      <c r="D66" s="70">
        <v>4637</v>
      </c>
      <c r="E66" s="70" t="s">
        <v>107</v>
      </c>
      <c r="F66" s="70" t="s">
        <v>98</v>
      </c>
      <c r="H66" t="s">
        <v>580</v>
      </c>
      <c r="I66" t="s">
        <v>306</v>
      </c>
      <c r="J66" s="74" t="str">
        <f t="shared" si="1"/>
        <v>장평리560-6</v>
      </c>
      <c r="K66" s="74">
        <f t="shared" si="2"/>
        <v>2771</v>
      </c>
      <c r="L66" s="74" t="str">
        <f t="shared" si="3"/>
        <v xml:space="preserve"> </v>
      </c>
      <c r="M66" s="74" t="str">
        <f t="shared" si="4"/>
        <v xml:space="preserve"> 국(건설부)</v>
      </c>
    </row>
    <row r="67" spans="1:13">
      <c r="A67" s="74" t="str">
        <f t="shared" ref="A67:A130" si="5">B67&amp;C67</f>
        <v>장평리586-95</v>
      </c>
      <c r="B67" s="70" t="s">
        <v>581</v>
      </c>
      <c r="C67" s="69" t="s">
        <v>345</v>
      </c>
      <c r="D67" s="70">
        <v>499</v>
      </c>
      <c r="E67" s="70" t="s">
        <v>107</v>
      </c>
      <c r="F67" s="70" t="s">
        <v>98</v>
      </c>
      <c r="H67" t="s">
        <v>580</v>
      </c>
      <c r="I67" t="s">
        <v>307</v>
      </c>
      <c r="J67" s="74" t="str">
        <f t="shared" ref="J67:J130" si="6">H67&amp;I67</f>
        <v>장평리566-2</v>
      </c>
      <c r="K67" s="74">
        <f t="shared" ref="K67:K130" si="7">VLOOKUP($J67,$A:$I,4,FALSE)</f>
        <v>925</v>
      </c>
      <c r="L67" s="74" t="str">
        <f t="shared" ref="L67:L130" si="8">VLOOKUP($J67,$A:$I,5,FALSE)</f>
        <v xml:space="preserve"> 제천시신동60</v>
      </c>
      <c r="M67" s="74" t="str">
        <f t="shared" ref="M67:M130" si="9">VLOOKUP($J67,$A:$I,6,FALSE)</f>
        <v xml:space="preserve"> 권병석</v>
      </c>
    </row>
    <row r="68" spans="1:13">
      <c r="A68" s="74" t="str">
        <f t="shared" si="5"/>
        <v>장평리218-6</v>
      </c>
      <c r="B68" s="70" t="s">
        <v>581</v>
      </c>
      <c r="C68" s="69" t="s">
        <v>346</v>
      </c>
      <c r="D68" s="70">
        <v>16225</v>
      </c>
      <c r="E68" s="70" t="s">
        <v>107</v>
      </c>
      <c r="F68" s="70" t="s">
        <v>98</v>
      </c>
      <c r="H68" t="s">
        <v>580</v>
      </c>
      <c r="I68" t="s">
        <v>308</v>
      </c>
      <c r="J68" s="74" t="str">
        <f t="shared" si="6"/>
        <v>장평리566-1</v>
      </c>
      <c r="K68" s="74">
        <f t="shared" si="7"/>
        <v>410</v>
      </c>
      <c r="L68" s="74" t="str">
        <f t="shared" si="8"/>
        <v xml:space="preserve"> 제천시신동60</v>
      </c>
      <c r="M68" s="74" t="str">
        <f t="shared" si="9"/>
        <v xml:space="preserve"> 권병석</v>
      </c>
    </row>
    <row r="69" spans="1:13">
      <c r="A69" s="74" t="str">
        <f t="shared" si="5"/>
        <v>장평리218-1</v>
      </c>
      <c r="B69" s="70" t="s">
        <v>581</v>
      </c>
      <c r="C69" s="69" t="s">
        <v>347</v>
      </c>
      <c r="D69" s="70">
        <v>1261</v>
      </c>
      <c r="E69" s="70">
        <v>509</v>
      </c>
      <c r="F69" s="70" t="s">
        <v>146</v>
      </c>
      <c r="H69" t="s">
        <v>580</v>
      </c>
      <c r="I69" t="s">
        <v>309</v>
      </c>
      <c r="J69" s="74" t="str">
        <f t="shared" si="6"/>
        <v>장평리566-0</v>
      </c>
      <c r="K69" s="74">
        <f t="shared" si="7"/>
        <v>1463</v>
      </c>
      <c r="L69" s="74">
        <f t="shared" si="8"/>
        <v>321</v>
      </c>
      <c r="M69" s="74" t="str">
        <f t="shared" si="9"/>
        <v xml:space="preserve"> 김경자</v>
      </c>
    </row>
    <row r="70" spans="1:13">
      <c r="A70" s="74" t="str">
        <f t="shared" si="5"/>
        <v>장평리218-3</v>
      </c>
      <c r="B70" s="70" t="s">
        <v>581</v>
      </c>
      <c r="C70" s="69" t="s">
        <v>348</v>
      </c>
      <c r="D70" s="70">
        <v>120</v>
      </c>
      <c r="E70" s="70" t="s">
        <v>107</v>
      </c>
      <c r="F70" s="70" t="s">
        <v>98</v>
      </c>
      <c r="H70" t="s">
        <v>580</v>
      </c>
      <c r="I70" t="s">
        <v>310</v>
      </c>
      <c r="J70" s="74" t="str">
        <f t="shared" si="6"/>
        <v>장평리565-2</v>
      </c>
      <c r="K70" s="74">
        <f t="shared" si="7"/>
        <v>1147</v>
      </c>
      <c r="L70" s="74">
        <f t="shared" si="8"/>
        <v>321</v>
      </c>
      <c r="M70" s="74" t="str">
        <f t="shared" si="9"/>
        <v xml:space="preserve"> 김경자</v>
      </c>
    </row>
    <row r="71" spans="1:13">
      <c r="A71" s="74" t="str">
        <f t="shared" si="5"/>
        <v>장평리218-0</v>
      </c>
      <c r="B71" s="70" t="s">
        <v>581</v>
      </c>
      <c r="C71" s="69" t="s">
        <v>349</v>
      </c>
      <c r="D71" s="70">
        <v>1159</v>
      </c>
      <c r="E71" s="70" t="s">
        <v>217</v>
      </c>
      <c r="F71" s="70" t="s">
        <v>147</v>
      </c>
      <c r="H71" t="s">
        <v>580</v>
      </c>
      <c r="I71" t="s">
        <v>311</v>
      </c>
      <c r="J71" s="74" t="str">
        <f t="shared" si="6"/>
        <v>장평리565-0</v>
      </c>
      <c r="K71" s="74">
        <f t="shared" si="7"/>
        <v>2533</v>
      </c>
      <c r="L71" s="74" t="str">
        <f t="shared" si="8"/>
        <v xml:space="preserve"> 충청북도 제천시 봉양읍 고모동길 188</v>
      </c>
      <c r="M71" s="74" t="str">
        <f t="shared" si="9"/>
        <v xml:space="preserve"> 김기홍</v>
      </c>
    </row>
    <row r="72" spans="1:13">
      <c r="A72" s="74" t="str">
        <f t="shared" si="5"/>
        <v>장평리218-2</v>
      </c>
      <c r="B72" s="70" t="s">
        <v>581</v>
      </c>
      <c r="C72" s="69" t="s">
        <v>350</v>
      </c>
      <c r="D72" s="70">
        <v>231</v>
      </c>
      <c r="E72" s="70" t="s">
        <v>107</v>
      </c>
      <c r="F72" s="70" t="s">
        <v>98</v>
      </c>
      <c r="H72" t="s">
        <v>580</v>
      </c>
      <c r="I72" t="s">
        <v>312</v>
      </c>
      <c r="J72" s="74" t="str">
        <f t="shared" si="6"/>
        <v>장평리560-5</v>
      </c>
      <c r="K72" s="74">
        <f t="shared" si="7"/>
        <v>1682</v>
      </c>
      <c r="L72" s="74">
        <f t="shared" si="8"/>
        <v>166</v>
      </c>
      <c r="M72" s="74" t="str">
        <f t="shared" si="9"/>
        <v xml:space="preserve"> 송월순</v>
      </c>
    </row>
    <row r="73" spans="1:13">
      <c r="A73" s="74" t="str">
        <f t="shared" si="5"/>
        <v>장평리586-92</v>
      </c>
      <c r="B73" s="70" t="s">
        <v>581</v>
      </c>
      <c r="C73" s="69" t="s">
        <v>351</v>
      </c>
      <c r="D73" s="70">
        <v>140</v>
      </c>
      <c r="E73" s="70" t="s">
        <v>107</v>
      </c>
      <c r="F73" s="70" t="s">
        <v>98</v>
      </c>
      <c r="H73" t="s">
        <v>580</v>
      </c>
      <c r="I73" t="s">
        <v>313</v>
      </c>
      <c r="J73" s="74" t="str">
        <f t="shared" si="6"/>
        <v>장평리210-15</v>
      </c>
      <c r="K73" s="74">
        <f t="shared" si="7"/>
        <v>382</v>
      </c>
      <c r="L73" s="74" t="str">
        <f t="shared" si="8"/>
        <v xml:space="preserve"> </v>
      </c>
      <c r="M73" s="74" t="str">
        <f t="shared" si="9"/>
        <v xml:space="preserve"> 국(건설부)</v>
      </c>
    </row>
    <row r="74" spans="1:13">
      <c r="A74" s="74" t="str">
        <f t="shared" si="5"/>
        <v>장평리217-1</v>
      </c>
      <c r="B74" s="70" t="s">
        <v>581</v>
      </c>
      <c r="C74" s="69" t="s">
        <v>352</v>
      </c>
      <c r="D74" s="70">
        <v>827</v>
      </c>
      <c r="E74" s="70" t="s">
        <v>218</v>
      </c>
      <c r="F74" s="70" t="s">
        <v>148</v>
      </c>
      <c r="H74" t="s">
        <v>580</v>
      </c>
      <c r="I74" t="s">
        <v>314</v>
      </c>
      <c r="J74" s="74" t="str">
        <f t="shared" si="6"/>
        <v>장평리210-1</v>
      </c>
      <c r="K74" s="74">
        <f t="shared" si="7"/>
        <v>579</v>
      </c>
      <c r="L74" s="74" t="str">
        <f t="shared" si="8"/>
        <v xml:space="preserve"> </v>
      </c>
      <c r="M74" s="74" t="str">
        <f t="shared" si="9"/>
        <v xml:space="preserve"> 국(건설부)</v>
      </c>
    </row>
    <row r="75" spans="1:13">
      <c r="A75" s="74" t="str">
        <f t="shared" si="5"/>
        <v>장평리217-3</v>
      </c>
      <c r="B75" s="70" t="s">
        <v>581</v>
      </c>
      <c r="C75" s="69" t="s">
        <v>353</v>
      </c>
      <c r="D75" s="70">
        <v>155</v>
      </c>
      <c r="E75" s="70" t="s">
        <v>107</v>
      </c>
      <c r="F75" s="70" t="s">
        <v>98</v>
      </c>
      <c r="H75" t="s">
        <v>580</v>
      </c>
      <c r="I75" t="s">
        <v>315</v>
      </c>
      <c r="J75" s="74" t="str">
        <f t="shared" si="6"/>
        <v>장평리560-4</v>
      </c>
      <c r="K75" s="74">
        <f t="shared" si="7"/>
        <v>1462</v>
      </c>
      <c r="L75" s="74">
        <f t="shared" si="8"/>
        <v>166</v>
      </c>
      <c r="M75" s="74" t="str">
        <f t="shared" si="9"/>
        <v xml:space="preserve"> 송월순</v>
      </c>
    </row>
    <row r="76" spans="1:13">
      <c r="A76" s="74" t="str">
        <f t="shared" si="5"/>
        <v>장평리585-6</v>
      </c>
      <c r="B76" s="70" t="s">
        <v>581</v>
      </c>
      <c r="C76" s="69" t="s">
        <v>354</v>
      </c>
      <c r="D76" s="70">
        <v>324</v>
      </c>
      <c r="E76" s="70" t="s">
        <v>107</v>
      </c>
      <c r="F76" s="70" t="s">
        <v>121</v>
      </c>
      <c r="H76" t="s">
        <v>580</v>
      </c>
      <c r="I76" t="s">
        <v>316</v>
      </c>
      <c r="J76" s="74" t="str">
        <f t="shared" si="6"/>
        <v>장평리560-3</v>
      </c>
      <c r="K76" s="74">
        <f t="shared" si="7"/>
        <v>262</v>
      </c>
      <c r="L76" s="74">
        <f t="shared" si="8"/>
        <v>166</v>
      </c>
      <c r="M76" s="74" t="str">
        <f t="shared" si="9"/>
        <v xml:space="preserve"> 송월순</v>
      </c>
    </row>
    <row r="77" spans="1:13">
      <c r="A77" s="74" t="str">
        <f t="shared" si="5"/>
        <v>장평리217-0</v>
      </c>
      <c r="B77" s="70" t="s">
        <v>581</v>
      </c>
      <c r="C77" s="69" t="s">
        <v>355</v>
      </c>
      <c r="D77" s="70">
        <v>1940</v>
      </c>
      <c r="E77" s="70">
        <v>827</v>
      </c>
      <c r="F77" s="70" t="s">
        <v>149</v>
      </c>
      <c r="H77" t="s">
        <v>580</v>
      </c>
      <c r="I77" t="s">
        <v>317</v>
      </c>
      <c r="J77" s="74" t="str">
        <f t="shared" si="6"/>
        <v>장평리560-2</v>
      </c>
      <c r="K77" s="74">
        <f t="shared" si="7"/>
        <v>957</v>
      </c>
      <c r="L77" s="74">
        <f t="shared" si="8"/>
        <v>166</v>
      </c>
      <c r="M77" s="74" t="str">
        <f t="shared" si="9"/>
        <v xml:space="preserve"> 송월순</v>
      </c>
    </row>
    <row r="78" spans="1:13">
      <c r="A78" s="74" t="str">
        <f t="shared" si="5"/>
        <v>장평리217-2</v>
      </c>
      <c r="B78" s="70" t="s">
        <v>581</v>
      </c>
      <c r="C78" s="69" t="s">
        <v>356</v>
      </c>
      <c r="D78" s="70">
        <v>410</v>
      </c>
      <c r="E78" s="70" t="s">
        <v>107</v>
      </c>
      <c r="F78" s="70" t="s">
        <v>98</v>
      </c>
      <c r="H78" t="s">
        <v>580</v>
      </c>
      <c r="I78" t="s">
        <v>318</v>
      </c>
      <c r="J78" s="74" t="str">
        <f t="shared" si="6"/>
        <v>장평리560-13</v>
      </c>
      <c r="K78" s="74">
        <f t="shared" si="7"/>
        <v>46</v>
      </c>
      <c r="L78" s="74" t="str">
        <f t="shared" si="8"/>
        <v xml:space="preserve"> </v>
      </c>
      <c r="M78" s="74" t="str">
        <f t="shared" si="9"/>
        <v xml:space="preserve"> 국(건설교통부)</v>
      </c>
    </row>
    <row r="79" spans="1:13">
      <c r="A79" s="74" t="str">
        <f t="shared" si="5"/>
        <v>장평리216-1</v>
      </c>
      <c r="B79" s="70" t="s">
        <v>581</v>
      </c>
      <c r="C79" s="69" t="s">
        <v>357</v>
      </c>
      <c r="D79" s="70">
        <v>989</v>
      </c>
      <c r="E79" s="70" t="s">
        <v>219</v>
      </c>
      <c r="F79" s="70" t="s">
        <v>150</v>
      </c>
      <c r="H79" t="s">
        <v>580</v>
      </c>
      <c r="I79" t="s">
        <v>319</v>
      </c>
      <c r="J79" s="74" t="str">
        <f t="shared" si="6"/>
        <v>장평리560-12</v>
      </c>
      <c r="K79" s="74">
        <f t="shared" si="7"/>
        <v>908</v>
      </c>
      <c r="L79" s="74" t="str">
        <f t="shared" si="8"/>
        <v xml:space="preserve"> </v>
      </c>
      <c r="M79" s="74" t="str">
        <f t="shared" si="9"/>
        <v xml:space="preserve"> 국(건설교통부)</v>
      </c>
    </row>
    <row r="80" spans="1:13">
      <c r="A80" s="74" t="str">
        <f t="shared" si="5"/>
        <v>장평리216-2</v>
      </c>
      <c r="B80" s="70" t="s">
        <v>581</v>
      </c>
      <c r="C80" s="69" t="s">
        <v>358</v>
      </c>
      <c r="D80" s="70">
        <v>226</v>
      </c>
      <c r="E80" s="70" t="s">
        <v>107</v>
      </c>
      <c r="F80" s="70" t="s">
        <v>98</v>
      </c>
      <c r="H80" t="s">
        <v>580</v>
      </c>
      <c r="I80" t="s">
        <v>320</v>
      </c>
      <c r="J80" s="74" t="str">
        <f t="shared" si="6"/>
        <v>장평리560-0</v>
      </c>
      <c r="K80" s="74">
        <f t="shared" si="7"/>
        <v>1038</v>
      </c>
      <c r="L80" s="74" t="str">
        <f t="shared" si="8"/>
        <v xml:space="preserve"> 166-2</v>
      </c>
      <c r="M80" s="74" t="str">
        <f t="shared" si="9"/>
        <v xml:space="preserve"> 백승구</v>
      </c>
    </row>
    <row r="81" spans="1:13">
      <c r="A81" s="74" t="str">
        <f t="shared" si="5"/>
        <v>장평리216-0</v>
      </c>
      <c r="B81" s="70" t="s">
        <v>581</v>
      </c>
      <c r="C81" s="69" t="s">
        <v>359</v>
      </c>
      <c r="D81" s="70">
        <v>1002</v>
      </c>
      <c r="E81" s="70" t="s">
        <v>220</v>
      </c>
      <c r="F81" s="70" t="s">
        <v>151</v>
      </c>
      <c r="H81" t="s">
        <v>580</v>
      </c>
      <c r="I81" t="s">
        <v>321</v>
      </c>
      <c r="J81" s="74" t="str">
        <f t="shared" si="6"/>
        <v>장평리1051-36</v>
      </c>
      <c r="K81" s="74">
        <f t="shared" si="7"/>
        <v>210</v>
      </c>
      <c r="L81" s="74" t="str">
        <f t="shared" si="8"/>
        <v xml:space="preserve"> </v>
      </c>
      <c r="M81" s="74" t="str">
        <f t="shared" si="9"/>
        <v xml:space="preserve"> 국(건설부)</v>
      </c>
    </row>
    <row r="82" spans="1:13">
      <c r="A82" s="74" t="str">
        <f t="shared" si="5"/>
        <v>장평리585-5</v>
      </c>
      <c r="B82" s="70" t="s">
        <v>581</v>
      </c>
      <c r="C82" s="69" t="s">
        <v>360</v>
      </c>
      <c r="D82" s="70">
        <v>104</v>
      </c>
      <c r="E82" s="70" t="s">
        <v>107</v>
      </c>
      <c r="F82" s="70" t="s">
        <v>98</v>
      </c>
      <c r="H82" t="s">
        <v>580</v>
      </c>
      <c r="I82" t="s">
        <v>322</v>
      </c>
      <c r="J82" s="74" t="str">
        <f t="shared" si="6"/>
        <v>장평리203-6</v>
      </c>
      <c r="K82" s="74">
        <f t="shared" si="7"/>
        <v>110</v>
      </c>
      <c r="L82" s="74" t="str">
        <f t="shared" si="8"/>
        <v xml:space="preserve"> </v>
      </c>
      <c r="M82" s="74" t="str">
        <f t="shared" si="9"/>
        <v xml:space="preserve"> 국(건설부)</v>
      </c>
    </row>
    <row r="83" spans="1:13">
      <c r="A83" s="74" t="str">
        <f t="shared" si="5"/>
        <v>장평리215-0</v>
      </c>
      <c r="B83" s="70" t="s">
        <v>581</v>
      </c>
      <c r="C83" s="69" t="s">
        <v>361</v>
      </c>
      <c r="D83" s="70">
        <v>1387</v>
      </c>
      <c r="E83" s="70">
        <v>709</v>
      </c>
      <c r="F83" s="70" t="s">
        <v>145</v>
      </c>
      <c r="H83" t="s">
        <v>580</v>
      </c>
      <c r="I83" t="s">
        <v>323</v>
      </c>
      <c r="J83" s="74" t="str">
        <f t="shared" si="6"/>
        <v>장평리596-18</v>
      </c>
      <c r="K83" s="74">
        <f t="shared" si="7"/>
        <v>37</v>
      </c>
      <c r="L83" s="74" t="str">
        <f t="shared" si="8"/>
        <v xml:space="preserve"> </v>
      </c>
      <c r="M83" s="74" t="str">
        <f t="shared" si="9"/>
        <v xml:space="preserve"> 국(농림축산식품부)</v>
      </c>
    </row>
    <row r="84" spans="1:13">
      <c r="A84" s="74" t="str">
        <f t="shared" si="5"/>
        <v>장평리214-5</v>
      </c>
      <c r="B84" s="70" t="s">
        <v>581</v>
      </c>
      <c r="C84" s="69" t="s">
        <v>362</v>
      </c>
      <c r="D84" s="70">
        <v>1157</v>
      </c>
      <c r="E84" s="70" t="s">
        <v>107</v>
      </c>
      <c r="F84" s="70" t="s">
        <v>98</v>
      </c>
      <c r="H84" t="s">
        <v>580</v>
      </c>
      <c r="I84" t="s">
        <v>324</v>
      </c>
      <c r="J84" s="74" t="str">
        <f t="shared" si="6"/>
        <v>장평리568-5</v>
      </c>
      <c r="K84" s="74">
        <f t="shared" si="7"/>
        <v>930</v>
      </c>
      <c r="L84" s="74" t="str">
        <f t="shared" si="8"/>
        <v xml:space="preserve"> 166-2</v>
      </c>
      <c r="M84" s="74" t="str">
        <f t="shared" si="9"/>
        <v xml:space="preserve"> 백승구</v>
      </c>
    </row>
    <row r="85" spans="1:13">
      <c r="A85" s="74" t="str">
        <f t="shared" si="5"/>
        <v>장평리586-90</v>
      </c>
      <c r="B85" s="70" t="s">
        <v>581</v>
      </c>
      <c r="C85" s="69" t="s">
        <v>363</v>
      </c>
      <c r="D85" s="70">
        <v>333</v>
      </c>
      <c r="E85" s="70" t="s">
        <v>107</v>
      </c>
      <c r="F85" s="70" t="s">
        <v>98</v>
      </c>
      <c r="H85" t="s">
        <v>580</v>
      </c>
      <c r="I85" t="s">
        <v>325</v>
      </c>
      <c r="J85" s="74" t="str">
        <f t="shared" si="6"/>
        <v>장평리568-10</v>
      </c>
      <c r="K85" s="74">
        <f t="shared" si="7"/>
        <v>76</v>
      </c>
      <c r="L85" s="74" t="str">
        <f t="shared" si="8"/>
        <v xml:space="preserve"> </v>
      </c>
      <c r="M85" s="74" t="str">
        <f t="shared" si="9"/>
        <v xml:space="preserve"> 국(건설교통부)</v>
      </c>
    </row>
    <row r="86" spans="1:13">
      <c r="A86" s="74" t="str">
        <f t="shared" si="5"/>
        <v>장평리214-0</v>
      </c>
      <c r="B86" s="70" t="s">
        <v>581</v>
      </c>
      <c r="C86" s="69" t="s">
        <v>364</v>
      </c>
      <c r="D86" s="70">
        <v>1482</v>
      </c>
      <c r="E86" s="70">
        <v>576</v>
      </c>
      <c r="F86" s="70" t="s">
        <v>152</v>
      </c>
      <c r="H86" t="s">
        <v>580</v>
      </c>
      <c r="I86" t="s">
        <v>326</v>
      </c>
      <c r="J86" s="74" t="str">
        <f t="shared" si="6"/>
        <v>장평리568-11</v>
      </c>
      <c r="K86" s="74">
        <f t="shared" si="7"/>
        <v>1201</v>
      </c>
      <c r="L86" s="74" t="str">
        <f t="shared" si="8"/>
        <v xml:space="preserve"> </v>
      </c>
      <c r="M86" s="74" t="str">
        <f t="shared" si="9"/>
        <v xml:space="preserve"> 국(건설교통부)</v>
      </c>
    </row>
    <row r="87" spans="1:13">
      <c r="A87" s="74" t="str">
        <f t="shared" si="5"/>
        <v>장평리214-2</v>
      </c>
      <c r="B87" s="70" t="s">
        <v>581</v>
      </c>
      <c r="C87" s="69" t="s">
        <v>365</v>
      </c>
      <c r="D87" s="70">
        <v>1054</v>
      </c>
      <c r="E87" s="70">
        <v>716</v>
      </c>
      <c r="F87" s="70" t="s">
        <v>153</v>
      </c>
      <c r="H87" t="s">
        <v>580</v>
      </c>
      <c r="I87" t="s">
        <v>327</v>
      </c>
      <c r="J87" s="74" t="str">
        <f t="shared" si="6"/>
        <v>장평리596-25</v>
      </c>
      <c r="K87" s="74">
        <f t="shared" si="7"/>
        <v>3340</v>
      </c>
      <c r="L87" s="74" t="str">
        <f t="shared" si="8"/>
        <v xml:space="preserve"> </v>
      </c>
      <c r="M87" s="74" t="str">
        <f t="shared" si="9"/>
        <v xml:space="preserve"> 국(농림축산식품부)</v>
      </c>
    </row>
    <row r="88" spans="1:13">
      <c r="A88" s="74" t="str">
        <f t="shared" si="5"/>
        <v>장평리213-1</v>
      </c>
      <c r="B88" s="70" t="s">
        <v>581</v>
      </c>
      <c r="C88" s="69" t="s">
        <v>366</v>
      </c>
      <c r="D88" s="70">
        <v>1910</v>
      </c>
      <c r="E88" s="70" t="s">
        <v>221</v>
      </c>
      <c r="F88" s="70" t="s">
        <v>154</v>
      </c>
      <c r="H88" t="s">
        <v>580</v>
      </c>
      <c r="I88" t="s">
        <v>328</v>
      </c>
      <c r="J88" s="74" t="str">
        <f t="shared" si="6"/>
        <v>장평리559-5</v>
      </c>
      <c r="K88" s="74">
        <f t="shared" si="7"/>
        <v>140</v>
      </c>
      <c r="L88" s="74" t="str">
        <f t="shared" si="8"/>
        <v xml:space="preserve"> </v>
      </c>
      <c r="M88" s="74" t="str">
        <f t="shared" si="9"/>
        <v xml:space="preserve"> 국(건설부)</v>
      </c>
    </row>
    <row r="89" spans="1:13">
      <c r="A89" s="74" t="str">
        <f t="shared" si="5"/>
        <v>장평리213-3</v>
      </c>
      <c r="B89" s="70" t="s">
        <v>581</v>
      </c>
      <c r="C89" s="69" t="s">
        <v>367</v>
      </c>
      <c r="D89" s="70">
        <v>502</v>
      </c>
      <c r="E89" s="70" t="s">
        <v>107</v>
      </c>
      <c r="F89" s="70" t="s">
        <v>98</v>
      </c>
      <c r="H89" t="s">
        <v>580</v>
      </c>
      <c r="I89" t="s">
        <v>329</v>
      </c>
      <c r="J89" s="74" t="str">
        <f t="shared" si="6"/>
        <v>장평리559-2</v>
      </c>
      <c r="K89" s="74">
        <f t="shared" si="7"/>
        <v>1211</v>
      </c>
      <c r="L89" s="74" t="str">
        <f t="shared" si="8"/>
        <v xml:space="preserve"> 충청북도 제천시 의림동 213-10</v>
      </c>
      <c r="M89" s="74" t="str">
        <f t="shared" si="9"/>
        <v xml:space="preserve"> 우영숙</v>
      </c>
    </row>
    <row r="90" spans="1:13">
      <c r="A90" s="74" t="str">
        <f t="shared" si="5"/>
        <v>장평리213-0</v>
      </c>
      <c r="B90" s="70" t="s">
        <v>581</v>
      </c>
      <c r="C90" s="69" t="s">
        <v>368</v>
      </c>
      <c r="D90" s="70">
        <v>1465</v>
      </c>
      <c r="E90" s="70">
        <v>166</v>
      </c>
      <c r="F90" s="70" t="s">
        <v>155</v>
      </c>
      <c r="H90" t="s">
        <v>580</v>
      </c>
      <c r="I90" t="s">
        <v>330</v>
      </c>
      <c r="J90" s="74" t="str">
        <f t="shared" si="6"/>
        <v>장평리559-1</v>
      </c>
      <c r="K90" s="74">
        <f t="shared" si="7"/>
        <v>788</v>
      </c>
      <c r="L90" s="74" t="str">
        <f t="shared" si="8"/>
        <v xml:space="preserve"> 충청북도 제천시 강제동 898 강저휴먼시아3단지아파트 308-1106</v>
      </c>
      <c r="M90" s="74" t="str">
        <f t="shared" si="9"/>
        <v xml:space="preserve"> 우경택</v>
      </c>
    </row>
    <row r="91" spans="1:13">
      <c r="A91" s="74" t="str">
        <f t="shared" si="5"/>
        <v>장평리212-0</v>
      </c>
      <c r="B91" s="70" t="s">
        <v>581</v>
      </c>
      <c r="C91" s="69" t="s">
        <v>369</v>
      </c>
      <c r="D91" s="70">
        <v>3217</v>
      </c>
      <c r="E91" s="70" t="s">
        <v>222</v>
      </c>
      <c r="F91" s="70" t="s">
        <v>156</v>
      </c>
      <c r="H91" t="s">
        <v>580</v>
      </c>
      <c r="I91" t="s">
        <v>331</v>
      </c>
      <c r="J91" s="74" t="str">
        <f t="shared" si="6"/>
        <v>장평리559-4</v>
      </c>
      <c r="K91" s="74">
        <f t="shared" si="7"/>
        <v>89</v>
      </c>
      <c r="L91" s="74" t="str">
        <f t="shared" si="8"/>
        <v xml:space="preserve"> </v>
      </c>
      <c r="M91" s="74" t="str">
        <f t="shared" si="9"/>
        <v xml:space="preserve"> 국(건설부)</v>
      </c>
    </row>
    <row r="92" spans="1:13">
      <c r="A92" s="74" t="str">
        <f t="shared" si="5"/>
        <v>장평리204-2</v>
      </c>
      <c r="B92" s="70" t="s">
        <v>581</v>
      </c>
      <c r="C92" s="69" t="s">
        <v>370</v>
      </c>
      <c r="D92" s="70">
        <v>2756</v>
      </c>
      <c r="E92" s="70" t="s">
        <v>107</v>
      </c>
      <c r="F92" s="70" t="s">
        <v>98</v>
      </c>
      <c r="H92" t="s">
        <v>580</v>
      </c>
      <c r="I92" t="s">
        <v>332</v>
      </c>
      <c r="J92" s="74" t="str">
        <f t="shared" si="6"/>
        <v>장평리203-1</v>
      </c>
      <c r="K92" s="74">
        <f t="shared" si="7"/>
        <v>82</v>
      </c>
      <c r="L92" s="74" t="str">
        <f t="shared" si="8"/>
        <v xml:space="preserve"> </v>
      </c>
      <c r="M92" s="74" t="str">
        <f t="shared" si="9"/>
        <v xml:space="preserve"> 국(건설부)</v>
      </c>
    </row>
    <row r="93" spans="1:13">
      <c r="A93" s="74" t="str">
        <f t="shared" si="5"/>
        <v>장평리694-4</v>
      </c>
      <c r="B93" s="70" t="s">
        <v>581</v>
      </c>
      <c r="C93" s="69" t="s">
        <v>371</v>
      </c>
      <c r="D93" s="70">
        <v>26</v>
      </c>
      <c r="E93" s="70" t="s">
        <v>107</v>
      </c>
      <c r="F93" s="70" t="s">
        <v>98</v>
      </c>
      <c r="H93" t="s">
        <v>580</v>
      </c>
      <c r="I93" t="s">
        <v>333</v>
      </c>
      <c r="J93" s="74" t="str">
        <f t="shared" si="6"/>
        <v>장평리558-3</v>
      </c>
      <c r="K93" s="74">
        <f t="shared" si="7"/>
        <v>860</v>
      </c>
      <c r="L93" s="74" t="str">
        <f t="shared" si="8"/>
        <v xml:space="preserve"> </v>
      </c>
      <c r="M93" s="74" t="str">
        <f t="shared" si="9"/>
        <v xml:space="preserve"> 국(건설부)</v>
      </c>
    </row>
    <row r="94" spans="1:13">
      <c r="A94" s="74" t="str">
        <f t="shared" si="5"/>
        <v>장평리206-0</v>
      </c>
      <c r="B94" s="70" t="s">
        <v>581</v>
      </c>
      <c r="C94" s="69" t="s">
        <v>372</v>
      </c>
      <c r="D94" s="70">
        <v>490</v>
      </c>
      <c r="E94" s="70" t="s">
        <v>223</v>
      </c>
      <c r="F94" s="70" t="s">
        <v>157</v>
      </c>
      <c r="H94" t="s">
        <v>580</v>
      </c>
      <c r="I94" t="s">
        <v>334</v>
      </c>
      <c r="J94" s="74" t="str">
        <f t="shared" si="6"/>
        <v>장평리559-0</v>
      </c>
      <c r="K94" s="74">
        <f t="shared" si="7"/>
        <v>564</v>
      </c>
      <c r="L94" s="74" t="str">
        <f t="shared" si="8"/>
        <v xml:space="preserve"> 충청북도 제천시 봉양읍 고모동길 31-7</v>
      </c>
      <c r="M94" s="74" t="str">
        <f t="shared" si="9"/>
        <v xml:space="preserve"> 안숙분</v>
      </c>
    </row>
    <row r="95" spans="1:13">
      <c r="A95" s="74" t="str">
        <f t="shared" si="5"/>
        <v>장평리205-1</v>
      </c>
      <c r="B95" s="70" t="s">
        <v>581</v>
      </c>
      <c r="C95" s="69" t="s">
        <v>373</v>
      </c>
      <c r="D95" s="70">
        <v>1030</v>
      </c>
      <c r="E95" s="70" t="s">
        <v>223</v>
      </c>
      <c r="F95" s="70" t="s">
        <v>157</v>
      </c>
      <c r="H95" t="s">
        <v>580</v>
      </c>
      <c r="I95" t="s">
        <v>335</v>
      </c>
      <c r="J95" s="74" t="str">
        <f t="shared" si="6"/>
        <v>장평리558-2</v>
      </c>
      <c r="K95" s="74">
        <f t="shared" si="7"/>
        <v>1370</v>
      </c>
      <c r="L95" s="74" t="str">
        <f t="shared" si="8"/>
        <v xml:space="preserve"> 경기도 구리시 동구릉로 114 107동1101호(인창동 현대아파트)</v>
      </c>
      <c r="M95" s="74" t="str">
        <f t="shared" si="9"/>
        <v xml:space="preserve"> 김호일</v>
      </c>
    </row>
    <row r="96" spans="1:13">
      <c r="A96" s="74" t="str">
        <f t="shared" si="5"/>
        <v>장평리205-0</v>
      </c>
      <c r="B96" s="70" t="s">
        <v>581</v>
      </c>
      <c r="C96" s="69" t="s">
        <v>374</v>
      </c>
      <c r="D96" s="70">
        <v>720</v>
      </c>
      <c r="E96" s="70" t="s">
        <v>224</v>
      </c>
      <c r="F96" s="70" t="s">
        <v>158</v>
      </c>
      <c r="H96" t="s">
        <v>580</v>
      </c>
      <c r="I96" t="s">
        <v>336</v>
      </c>
      <c r="J96" s="74" t="str">
        <f t="shared" si="6"/>
        <v>장평리558-1</v>
      </c>
      <c r="K96" s="74">
        <f t="shared" si="7"/>
        <v>1860</v>
      </c>
      <c r="L96" s="74" t="str">
        <f t="shared" si="8"/>
        <v xml:space="preserve"> 충청북도 제천시 의병대로29길 8-2(동현동)</v>
      </c>
      <c r="M96" s="74" t="str">
        <f t="shared" si="9"/>
        <v xml:space="preserve"> 장영준</v>
      </c>
    </row>
    <row r="97" spans="1:13">
      <c r="A97" s="74" t="str">
        <f t="shared" si="5"/>
        <v>장평리204-1</v>
      </c>
      <c r="B97" s="70" t="s">
        <v>581</v>
      </c>
      <c r="C97" s="69" t="s">
        <v>375</v>
      </c>
      <c r="D97" s="70">
        <v>356</v>
      </c>
      <c r="E97" s="70">
        <v>703</v>
      </c>
      <c r="F97" s="70" t="s">
        <v>158</v>
      </c>
      <c r="H97" t="s">
        <v>580</v>
      </c>
      <c r="I97" t="s">
        <v>337</v>
      </c>
      <c r="J97" s="74" t="str">
        <f t="shared" si="6"/>
        <v>장평리558-5</v>
      </c>
      <c r="K97" s="74">
        <f t="shared" si="7"/>
        <v>7</v>
      </c>
      <c r="L97" s="74" t="str">
        <f t="shared" si="8"/>
        <v xml:space="preserve"> </v>
      </c>
      <c r="M97" s="74" t="str">
        <f t="shared" si="9"/>
        <v xml:space="preserve"> 국(건설부)</v>
      </c>
    </row>
    <row r="98" spans="1:13">
      <c r="A98" s="74" t="str">
        <f t="shared" si="5"/>
        <v>장평리204-4</v>
      </c>
      <c r="B98" s="70" t="s">
        <v>581</v>
      </c>
      <c r="C98" s="69" t="s">
        <v>376</v>
      </c>
      <c r="D98" s="70">
        <v>2097</v>
      </c>
      <c r="E98" s="70" t="s">
        <v>107</v>
      </c>
      <c r="F98" s="70" t="s">
        <v>116</v>
      </c>
      <c r="H98" t="s">
        <v>580</v>
      </c>
      <c r="I98" t="s">
        <v>338</v>
      </c>
      <c r="J98" s="74" t="str">
        <f t="shared" si="6"/>
        <v>장평리224-0</v>
      </c>
      <c r="K98" s="74">
        <f t="shared" si="7"/>
        <v>522</v>
      </c>
      <c r="L98" s="74">
        <f t="shared" si="8"/>
        <v>707</v>
      </c>
      <c r="M98" s="74" t="str">
        <f t="shared" si="9"/>
        <v xml:space="preserve"> 윤상원</v>
      </c>
    </row>
    <row r="99" spans="1:13">
      <c r="A99" s="74" t="str">
        <f t="shared" si="5"/>
        <v>장평리1051-33</v>
      </c>
      <c r="B99" s="70" t="s">
        <v>581</v>
      </c>
      <c r="C99" s="69" t="s">
        <v>377</v>
      </c>
      <c r="D99" s="70">
        <v>4272</v>
      </c>
      <c r="E99" s="70" t="s">
        <v>107</v>
      </c>
      <c r="F99" s="70" t="s">
        <v>98</v>
      </c>
      <c r="H99" t="s">
        <v>580</v>
      </c>
      <c r="I99" t="s">
        <v>339</v>
      </c>
      <c r="J99" s="74" t="str">
        <f t="shared" si="6"/>
        <v>장평리224-2</v>
      </c>
      <c r="K99" s="74">
        <f t="shared" si="7"/>
        <v>430</v>
      </c>
      <c r="L99" s="74" t="str">
        <f t="shared" si="8"/>
        <v xml:space="preserve"> </v>
      </c>
      <c r="M99" s="74" t="str">
        <f t="shared" si="9"/>
        <v xml:space="preserve"> 국(건설부)</v>
      </c>
    </row>
    <row r="100" spans="1:13">
      <c r="A100" s="74" t="str">
        <f t="shared" si="5"/>
        <v>장평리1051-83</v>
      </c>
      <c r="B100" s="70" t="s">
        <v>581</v>
      </c>
      <c r="C100" s="69" t="s">
        <v>378</v>
      </c>
      <c r="D100" s="70">
        <v>1338</v>
      </c>
      <c r="E100" s="70" t="s">
        <v>107</v>
      </c>
      <c r="F100" s="70" t="s">
        <v>116</v>
      </c>
      <c r="H100" t="s">
        <v>580</v>
      </c>
      <c r="I100" t="s">
        <v>340</v>
      </c>
      <c r="J100" s="74" t="str">
        <f t="shared" si="6"/>
        <v>장평리586-86</v>
      </c>
      <c r="K100" s="74">
        <f t="shared" si="7"/>
        <v>129</v>
      </c>
      <c r="L100" s="74" t="str">
        <f t="shared" si="8"/>
        <v xml:space="preserve"> </v>
      </c>
      <c r="M100" s="74" t="str">
        <f t="shared" si="9"/>
        <v xml:space="preserve"> 국(건설부)</v>
      </c>
    </row>
    <row r="101" spans="1:13">
      <c r="A101" s="74" t="str">
        <f t="shared" si="5"/>
        <v>장평리1051-92</v>
      </c>
      <c r="B101" s="70" t="s">
        <v>581</v>
      </c>
      <c r="C101" s="69" t="s">
        <v>379</v>
      </c>
      <c r="D101" s="70">
        <v>899</v>
      </c>
      <c r="E101" s="70" t="s">
        <v>225</v>
      </c>
      <c r="F101" s="70" t="s">
        <v>159</v>
      </c>
      <c r="H101" t="s">
        <v>580</v>
      </c>
      <c r="I101" t="s">
        <v>341</v>
      </c>
      <c r="J101" s="74" t="str">
        <f t="shared" si="6"/>
        <v>장평리586-93</v>
      </c>
      <c r="K101" s="74">
        <f t="shared" si="7"/>
        <v>103</v>
      </c>
      <c r="L101" s="74" t="str">
        <f t="shared" si="8"/>
        <v xml:space="preserve"> </v>
      </c>
      <c r="M101" s="74" t="str">
        <f t="shared" si="9"/>
        <v xml:space="preserve"> 국(건설부)</v>
      </c>
    </row>
    <row r="102" spans="1:13">
      <c r="A102" s="74" t="str">
        <f t="shared" si="5"/>
        <v>장평리1051-67</v>
      </c>
      <c r="B102" s="70" t="s">
        <v>581</v>
      </c>
      <c r="C102" s="69" t="s">
        <v>380</v>
      </c>
      <c r="D102" s="70">
        <v>424</v>
      </c>
      <c r="E102" s="70" t="s">
        <v>107</v>
      </c>
      <c r="F102" s="70" t="s">
        <v>98</v>
      </c>
      <c r="H102" t="s">
        <v>580</v>
      </c>
      <c r="I102" t="s">
        <v>342</v>
      </c>
      <c r="J102" s="74" t="str">
        <f t="shared" si="6"/>
        <v>장평리223-1</v>
      </c>
      <c r="K102" s="74">
        <f t="shared" si="7"/>
        <v>497</v>
      </c>
      <c r="L102" s="74" t="str">
        <f t="shared" si="8"/>
        <v xml:space="preserve"> </v>
      </c>
      <c r="M102" s="74" t="str">
        <f t="shared" si="9"/>
        <v xml:space="preserve"> 국(건설부)</v>
      </c>
    </row>
    <row r="103" spans="1:13">
      <c r="A103" s="74" t="str">
        <f t="shared" si="5"/>
        <v>장평리686-1</v>
      </c>
      <c r="B103" s="70" t="s">
        <v>581</v>
      </c>
      <c r="C103" s="69" t="s">
        <v>381</v>
      </c>
      <c r="D103" s="70">
        <v>191</v>
      </c>
      <c r="E103" s="70" t="s">
        <v>107</v>
      </c>
      <c r="F103" s="70" t="s">
        <v>101</v>
      </c>
      <c r="H103" t="s">
        <v>580</v>
      </c>
      <c r="I103" t="s">
        <v>343</v>
      </c>
      <c r="J103" s="74" t="str">
        <f t="shared" si="6"/>
        <v>장평리223-0</v>
      </c>
      <c r="K103" s="74">
        <f t="shared" si="7"/>
        <v>1156</v>
      </c>
      <c r="L103" s="74">
        <f t="shared" si="8"/>
        <v>709</v>
      </c>
      <c r="M103" s="74" t="str">
        <f t="shared" si="9"/>
        <v xml:space="preserve"> 이광우</v>
      </c>
    </row>
    <row r="104" spans="1:13">
      <c r="A104" s="74" t="str">
        <f t="shared" si="5"/>
        <v>장평리685-4</v>
      </c>
      <c r="B104" s="70" t="s">
        <v>581</v>
      </c>
      <c r="C104" s="69" t="s">
        <v>382</v>
      </c>
      <c r="D104" s="70">
        <v>110</v>
      </c>
      <c r="E104" s="70" t="s">
        <v>107</v>
      </c>
      <c r="F104" s="70" t="s">
        <v>105</v>
      </c>
      <c r="H104" t="s">
        <v>580</v>
      </c>
      <c r="I104" t="s">
        <v>344</v>
      </c>
      <c r="J104" s="74" t="str">
        <f t="shared" si="6"/>
        <v>장평리586-1</v>
      </c>
      <c r="K104" s="74">
        <f t="shared" si="7"/>
        <v>4637</v>
      </c>
      <c r="L104" s="74" t="str">
        <f t="shared" si="8"/>
        <v xml:space="preserve"> </v>
      </c>
      <c r="M104" s="74" t="str">
        <f t="shared" si="9"/>
        <v xml:space="preserve"> 국(건설부)</v>
      </c>
    </row>
    <row r="105" spans="1:13">
      <c r="A105" s="74" t="str">
        <f t="shared" si="5"/>
        <v>장평리685-5</v>
      </c>
      <c r="B105" s="70" t="s">
        <v>581</v>
      </c>
      <c r="C105" s="69" t="s">
        <v>383</v>
      </c>
      <c r="D105" s="70">
        <v>42</v>
      </c>
      <c r="E105" s="70" t="s">
        <v>107</v>
      </c>
      <c r="F105" s="70" t="s">
        <v>101</v>
      </c>
      <c r="H105" t="s">
        <v>580</v>
      </c>
      <c r="I105" t="s">
        <v>345</v>
      </c>
      <c r="J105" s="74" t="str">
        <f t="shared" si="6"/>
        <v>장평리586-95</v>
      </c>
      <c r="K105" s="74">
        <f t="shared" si="7"/>
        <v>499</v>
      </c>
      <c r="L105" s="74" t="str">
        <f t="shared" si="8"/>
        <v xml:space="preserve"> </v>
      </c>
      <c r="M105" s="74" t="str">
        <f t="shared" si="9"/>
        <v xml:space="preserve"> 국(건설부)</v>
      </c>
    </row>
    <row r="106" spans="1:13">
      <c r="A106" s="74" t="str">
        <f t="shared" si="5"/>
        <v>장평리685-1</v>
      </c>
      <c r="B106" s="70" t="s">
        <v>581</v>
      </c>
      <c r="C106" s="69" t="s">
        <v>384</v>
      </c>
      <c r="D106" s="70">
        <v>345</v>
      </c>
      <c r="E106" s="70" t="s">
        <v>107</v>
      </c>
      <c r="F106" s="70" t="s">
        <v>101</v>
      </c>
      <c r="H106" t="s">
        <v>580</v>
      </c>
      <c r="I106" t="s">
        <v>346</v>
      </c>
      <c r="J106" s="74" t="str">
        <f t="shared" si="6"/>
        <v>장평리218-6</v>
      </c>
      <c r="K106" s="74">
        <f t="shared" si="7"/>
        <v>16225</v>
      </c>
      <c r="L106" s="74" t="str">
        <f t="shared" si="8"/>
        <v xml:space="preserve"> </v>
      </c>
      <c r="M106" s="74" t="str">
        <f t="shared" si="9"/>
        <v xml:space="preserve"> 국(건설부)</v>
      </c>
    </row>
    <row r="107" spans="1:13">
      <c r="A107" s="74" t="str">
        <f t="shared" si="5"/>
        <v>장평리685-2</v>
      </c>
      <c r="B107" s="70" t="s">
        <v>581</v>
      </c>
      <c r="C107" s="69" t="s">
        <v>385</v>
      </c>
      <c r="D107" s="70">
        <v>249</v>
      </c>
      <c r="E107" s="70">
        <v>707</v>
      </c>
      <c r="F107" s="70" t="s">
        <v>144</v>
      </c>
      <c r="H107" t="s">
        <v>580</v>
      </c>
      <c r="I107" t="s">
        <v>347</v>
      </c>
      <c r="J107" s="74" t="str">
        <f t="shared" si="6"/>
        <v>장평리218-1</v>
      </c>
      <c r="K107" s="74">
        <f t="shared" si="7"/>
        <v>1261</v>
      </c>
      <c r="L107" s="74">
        <f t="shared" si="8"/>
        <v>509</v>
      </c>
      <c r="M107" s="74" t="str">
        <f t="shared" si="9"/>
        <v xml:space="preserve"> 윤병극</v>
      </c>
    </row>
    <row r="108" spans="1:13">
      <c r="A108" s="74" t="str">
        <f t="shared" si="5"/>
        <v>장평리1051-54</v>
      </c>
      <c r="B108" s="70" t="s">
        <v>581</v>
      </c>
      <c r="C108" s="69" t="s">
        <v>386</v>
      </c>
      <c r="D108" s="70">
        <v>1100</v>
      </c>
      <c r="E108" s="70" t="s">
        <v>107</v>
      </c>
      <c r="F108" s="70" t="s">
        <v>98</v>
      </c>
      <c r="H108" t="s">
        <v>580</v>
      </c>
      <c r="I108" t="s">
        <v>348</v>
      </c>
      <c r="J108" s="74" t="str">
        <f t="shared" si="6"/>
        <v>장평리218-3</v>
      </c>
      <c r="K108" s="74">
        <f t="shared" si="7"/>
        <v>120</v>
      </c>
      <c r="L108" s="74" t="str">
        <f t="shared" si="8"/>
        <v xml:space="preserve"> </v>
      </c>
      <c r="M108" s="74" t="str">
        <f t="shared" si="9"/>
        <v xml:space="preserve"> 국(건설부)</v>
      </c>
    </row>
    <row r="109" spans="1:13">
      <c r="A109" s="74" t="str">
        <f t="shared" si="5"/>
        <v>장평리685-3</v>
      </c>
      <c r="B109" s="70" t="s">
        <v>581</v>
      </c>
      <c r="C109" s="69" t="s">
        <v>387</v>
      </c>
      <c r="D109" s="70">
        <v>5</v>
      </c>
      <c r="E109" s="70" t="s">
        <v>107</v>
      </c>
      <c r="F109" s="70" t="s">
        <v>98</v>
      </c>
      <c r="H109" t="s">
        <v>580</v>
      </c>
      <c r="I109" t="s">
        <v>349</v>
      </c>
      <c r="J109" s="74" t="str">
        <f t="shared" si="6"/>
        <v>장평리218-0</v>
      </c>
      <c r="K109" s="74">
        <f t="shared" si="7"/>
        <v>1159</v>
      </c>
      <c r="L109" s="74" t="str">
        <f t="shared" si="8"/>
        <v xml:space="preserve"> 장평 599</v>
      </c>
      <c r="M109" s="74" t="str">
        <f t="shared" si="9"/>
        <v xml:space="preserve"> 지영환</v>
      </c>
    </row>
    <row r="110" spans="1:13">
      <c r="A110" s="74" t="str">
        <f t="shared" si="5"/>
        <v>장평리688-6</v>
      </c>
      <c r="B110" s="70" t="s">
        <v>581</v>
      </c>
      <c r="C110" s="69" t="s">
        <v>388</v>
      </c>
      <c r="D110" s="70">
        <v>651</v>
      </c>
      <c r="E110" s="70" t="s">
        <v>226</v>
      </c>
      <c r="F110" s="70" t="s">
        <v>160</v>
      </c>
      <c r="H110" t="s">
        <v>580</v>
      </c>
      <c r="I110" t="s">
        <v>350</v>
      </c>
      <c r="J110" s="74" t="str">
        <f t="shared" si="6"/>
        <v>장평리218-2</v>
      </c>
      <c r="K110" s="74">
        <f t="shared" si="7"/>
        <v>231</v>
      </c>
      <c r="L110" s="74" t="str">
        <f t="shared" si="8"/>
        <v xml:space="preserve"> </v>
      </c>
      <c r="M110" s="74" t="str">
        <f t="shared" si="9"/>
        <v xml:space="preserve"> 국(건설부)</v>
      </c>
    </row>
    <row r="111" spans="1:13">
      <c r="A111" s="74" t="str">
        <f t="shared" si="5"/>
        <v>장평리688-18</v>
      </c>
      <c r="B111" s="70" t="s">
        <v>581</v>
      </c>
      <c r="C111" s="69" t="s">
        <v>389</v>
      </c>
      <c r="D111" s="70">
        <v>77</v>
      </c>
      <c r="E111" s="70" t="s">
        <v>107</v>
      </c>
      <c r="F111" s="70" t="s">
        <v>101</v>
      </c>
      <c r="H111" t="s">
        <v>580</v>
      </c>
      <c r="I111" t="s">
        <v>351</v>
      </c>
      <c r="J111" s="74" t="str">
        <f t="shared" si="6"/>
        <v>장평리586-92</v>
      </c>
      <c r="K111" s="74">
        <f t="shared" si="7"/>
        <v>140</v>
      </c>
      <c r="L111" s="74" t="str">
        <f t="shared" si="8"/>
        <v xml:space="preserve"> </v>
      </c>
      <c r="M111" s="74" t="str">
        <f t="shared" si="9"/>
        <v xml:space="preserve"> 국(건설부)</v>
      </c>
    </row>
    <row r="112" spans="1:13">
      <c r="A112" s="74" t="str">
        <f t="shared" si="5"/>
        <v>장평리688-17</v>
      </c>
      <c r="B112" s="70" t="s">
        <v>581</v>
      </c>
      <c r="C112" s="69" t="s">
        <v>390</v>
      </c>
      <c r="D112" s="70">
        <v>70</v>
      </c>
      <c r="E112" s="70" t="s">
        <v>107</v>
      </c>
      <c r="F112" s="70" t="s">
        <v>98</v>
      </c>
      <c r="H112" t="s">
        <v>580</v>
      </c>
      <c r="I112" t="s">
        <v>352</v>
      </c>
      <c r="J112" s="74" t="str">
        <f t="shared" si="6"/>
        <v>장평리217-1</v>
      </c>
      <c r="K112" s="74">
        <f t="shared" si="7"/>
        <v>827</v>
      </c>
      <c r="L112" s="74" t="str">
        <f t="shared" si="8"/>
        <v xml:space="preserve"> 충청북도 제천시 봉양읍 북부로11안길 16</v>
      </c>
      <c r="M112" s="74" t="str">
        <f t="shared" si="9"/>
        <v xml:space="preserve"> 김인황</v>
      </c>
    </row>
    <row r="113" spans="1:13">
      <c r="A113" s="74" t="str">
        <f t="shared" si="5"/>
        <v>장평리723-1</v>
      </c>
      <c r="B113" s="70" t="s">
        <v>581</v>
      </c>
      <c r="C113" s="69" t="s">
        <v>391</v>
      </c>
      <c r="D113" s="70">
        <v>420</v>
      </c>
      <c r="E113" s="70">
        <v>707</v>
      </c>
      <c r="F113" s="70" t="s">
        <v>144</v>
      </c>
      <c r="H113" t="s">
        <v>580</v>
      </c>
      <c r="I113" t="s">
        <v>353</v>
      </c>
      <c r="J113" s="74" t="str">
        <f t="shared" si="6"/>
        <v>장평리217-3</v>
      </c>
      <c r="K113" s="74">
        <f t="shared" si="7"/>
        <v>155</v>
      </c>
      <c r="L113" s="74" t="str">
        <f t="shared" si="8"/>
        <v xml:space="preserve"> </v>
      </c>
      <c r="M113" s="74" t="str">
        <f t="shared" si="9"/>
        <v xml:space="preserve"> 국(건설부)</v>
      </c>
    </row>
    <row r="114" spans="1:13">
      <c r="A114" s="74" t="str">
        <f t="shared" si="5"/>
        <v>장평리723-4</v>
      </c>
      <c r="B114" s="70" t="s">
        <v>581</v>
      </c>
      <c r="C114" s="69" t="s">
        <v>392</v>
      </c>
      <c r="D114" s="70">
        <v>23</v>
      </c>
      <c r="E114" s="70" t="s">
        <v>107</v>
      </c>
      <c r="F114" s="70" t="s">
        <v>98</v>
      </c>
      <c r="H114" t="s">
        <v>580</v>
      </c>
      <c r="I114" t="s">
        <v>354</v>
      </c>
      <c r="J114" s="74" t="str">
        <f t="shared" si="6"/>
        <v>장평리585-6</v>
      </c>
      <c r="K114" s="74">
        <f t="shared" si="7"/>
        <v>324</v>
      </c>
      <c r="L114" s="74" t="str">
        <f t="shared" si="8"/>
        <v xml:space="preserve"> </v>
      </c>
      <c r="M114" s="74" t="str">
        <f t="shared" si="9"/>
        <v xml:space="preserve"> 충청북도</v>
      </c>
    </row>
    <row r="115" spans="1:13">
      <c r="A115" s="74" t="str">
        <f t="shared" si="5"/>
        <v>장평리723-3</v>
      </c>
      <c r="B115" s="70" t="s">
        <v>581</v>
      </c>
      <c r="C115" s="69" t="s">
        <v>393</v>
      </c>
      <c r="D115" s="70">
        <v>122</v>
      </c>
      <c r="E115" s="70" t="s">
        <v>107</v>
      </c>
      <c r="F115" s="70" t="s">
        <v>98</v>
      </c>
      <c r="H115" t="s">
        <v>580</v>
      </c>
      <c r="I115" t="s">
        <v>355</v>
      </c>
      <c r="J115" s="74" t="str">
        <f t="shared" si="6"/>
        <v>장평리217-0</v>
      </c>
      <c r="K115" s="74">
        <f t="shared" si="7"/>
        <v>1940</v>
      </c>
      <c r="L115" s="74">
        <f t="shared" si="8"/>
        <v>827</v>
      </c>
      <c r="M115" s="74" t="str">
        <f t="shared" si="9"/>
        <v xml:space="preserve"> 윤관원</v>
      </c>
    </row>
    <row r="116" spans="1:13">
      <c r="A116" s="74" t="str">
        <f t="shared" si="5"/>
        <v>장평리730-1</v>
      </c>
      <c r="B116" s="70" t="s">
        <v>581</v>
      </c>
      <c r="C116" s="69" t="s">
        <v>394</v>
      </c>
      <c r="D116" s="70">
        <v>1164</v>
      </c>
      <c r="E116" s="70" t="s">
        <v>107</v>
      </c>
      <c r="F116" s="70" t="s">
        <v>98</v>
      </c>
      <c r="H116" t="s">
        <v>580</v>
      </c>
      <c r="I116" t="s">
        <v>356</v>
      </c>
      <c r="J116" s="74" t="str">
        <f t="shared" si="6"/>
        <v>장평리217-2</v>
      </c>
      <c r="K116" s="74">
        <f t="shared" si="7"/>
        <v>410</v>
      </c>
      <c r="L116" s="74" t="str">
        <f t="shared" si="8"/>
        <v xml:space="preserve"> </v>
      </c>
      <c r="M116" s="74" t="str">
        <f t="shared" si="9"/>
        <v xml:space="preserve"> 국(건설부)</v>
      </c>
    </row>
    <row r="117" spans="1:13">
      <c r="A117" s="74" t="str">
        <f t="shared" si="5"/>
        <v>장평리730-0</v>
      </c>
      <c r="B117" s="70" t="s">
        <v>581</v>
      </c>
      <c r="C117" s="69" t="s">
        <v>395</v>
      </c>
      <c r="D117" s="70">
        <v>1391</v>
      </c>
      <c r="E117" s="70" t="s">
        <v>227</v>
      </c>
      <c r="F117" s="70" t="s">
        <v>161</v>
      </c>
      <c r="H117" t="s">
        <v>580</v>
      </c>
      <c r="I117" t="s">
        <v>357</v>
      </c>
      <c r="J117" s="74" t="str">
        <f t="shared" si="6"/>
        <v>장평리216-1</v>
      </c>
      <c r="K117" s="74">
        <f t="shared" si="7"/>
        <v>989</v>
      </c>
      <c r="L117" s="74" t="str">
        <f t="shared" si="8"/>
        <v xml:space="preserve"> 충청북도 제천시 봉양읍 장평리 263</v>
      </c>
      <c r="M117" s="74" t="str">
        <f t="shared" si="9"/>
        <v xml:space="preserve"> 장미자</v>
      </c>
    </row>
    <row r="118" spans="1:13">
      <c r="A118" s="74" t="str">
        <f t="shared" si="5"/>
        <v>장평리산91-1</v>
      </c>
      <c r="B118" s="70" t="s">
        <v>581</v>
      </c>
      <c r="C118" s="69" t="s">
        <v>396</v>
      </c>
      <c r="D118" s="70">
        <v>1027</v>
      </c>
      <c r="E118" s="70" t="s">
        <v>107</v>
      </c>
      <c r="F118" s="70" t="s">
        <v>98</v>
      </c>
      <c r="H118" t="s">
        <v>580</v>
      </c>
      <c r="I118" t="s">
        <v>358</v>
      </c>
      <c r="J118" s="74" t="str">
        <f t="shared" si="6"/>
        <v>장평리216-2</v>
      </c>
      <c r="K118" s="74">
        <f t="shared" si="7"/>
        <v>226</v>
      </c>
      <c r="L118" s="74" t="str">
        <f t="shared" si="8"/>
        <v xml:space="preserve"> </v>
      </c>
      <c r="M118" s="74" t="str">
        <f t="shared" si="9"/>
        <v xml:space="preserve"> 국(건설부)</v>
      </c>
    </row>
    <row r="119" spans="1:13">
      <c r="A119" s="74" t="str">
        <f t="shared" si="5"/>
        <v>장평리산91-0</v>
      </c>
      <c r="B119" s="70" t="s">
        <v>581</v>
      </c>
      <c r="C119" s="69" t="s">
        <v>397</v>
      </c>
      <c r="D119" s="70">
        <v>4215</v>
      </c>
      <c r="E119" s="70" t="s">
        <v>107</v>
      </c>
      <c r="F119" s="70" t="s">
        <v>98</v>
      </c>
      <c r="H119" t="s">
        <v>580</v>
      </c>
      <c r="I119" t="s">
        <v>359</v>
      </c>
      <c r="J119" s="74" t="str">
        <f t="shared" si="6"/>
        <v>장평리216-0</v>
      </c>
      <c r="K119" s="74">
        <f t="shared" si="7"/>
        <v>1002</v>
      </c>
      <c r="L119" s="74" t="str">
        <f t="shared" si="8"/>
        <v xml:space="preserve"> 서울특별시 영등포구 당산로50길 18(당산동6가)</v>
      </c>
      <c r="M119" s="74" t="str">
        <f t="shared" si="9"/>
        <v xml:space="preserve"> 권순석</v>
      </c>
    </row>
    <row r="120" spans="1:13">
      <c r="A120" s="74" t="str">
        <f t="shared" si="5"/>
        <v>장평리산91-2</v>
      </c>
      <c r="B120" s="70" t="s">
        <v>581</v>
      </c>
      <c r="C120" s="69" t="s">
        <v>398</v>
      </c>
      <c r="D120" s="70">
        <v>312</v>
      </c>
      <c r="E120" s="70" t="s">
        <v>228</v>
      </c>
      <c r="F120" s="70" t="s">
        <v>161</v>
      </c>
      <c r="H120" t="s">
        <v>580</v>
      </c>
      <c r="I120" t="s">
        <v>360</v>
      </c>
      <c r="J120" s="74" t="str">
        <f t="shared" si="6"/>
        <v>장평리585-5</v>
      </c>
      <c r="K120" s="74">
        <f t="shared" si="7"/>
        <v>104</v>
      </c>
      <c r="L120" s="74" t="str">
        <f t="shared" si="8"/>
        <v xml:space="preserve"> </v>
      </c>
      <c r="M120" s="74" t="str">
        <f t="shared" si="9"/>
        <v xml:space="preserve"> 국(건설부)</v>
      </c>
    </row>
    <row r="121" spans="1:13">
      <c r="A121" s="74" t="str">
        <f t="shared" si="5"/>
        <v>장평리729-0</v>
      </c>
      <c r="B121" s="70" t="s">
        <v>581</v>
      </c>
      <c r="C121" s="69" t="s">
        <v>399</v>
      </c>
      <c r="D121" s="70">
        <v>1200</v>
      </c>
      <c r="E121" s="70">
        <v>776</v>
      </c>
      <c r="F121" s="70" t="s">
        <v>161</v>
      </c>
      <c r="H121" t="s">
        <v>580</v>
      </c>
      <c r="I121" t="s">
        <v>361</v>
      </c>
      <c r="J121" s="74" t="str">
        <f t="shared" si="6"/>
        <v>장평리215-0</v>
      </c>
      <c r="K121" s="74">
        <f t="shared" si="7"/>
        <v>1387</v>
      </c>
      <c r="L121" s="74">
        <f t="shared" si="8"/>
        <v>709</v>
      </c>
      <c r="M121" s="74" t="str">
        <f t="shared" si="9"/>
        <v xml:space="preserve"> 이광우</v>
      </c>
    </row>
    <row r="122" spans="1:13">
      <c r="A122" s="74" t="str">
        <f t="shared" si="5"/>
        <v>장평리728-1</v>
      </c>
      <c r="B122" s="70" t="s">
        <v>581</v>
      </c>
      <c r="C122" s="69" t="s">
        <v>400</v>
      </c>
      <c r="D122" s="70">
        <v>15168</v>
      </c>
      <c r="E122" s="70" t="s">
        <v>228</v>
      </c>
      <c r="F122" s="70" t="s">
        <v>161</v>
      </c>
      <c r="H122" t="s">
        <v>580</v>
      </c>
      <c r="I122" t="s">
        <v>362</v>
      </c>
      <c r="J122" s="74" t="str">
        <f t="shared" si="6"/>
        <v>장평리214-5</v>
      </c>
      <c r="K122" s="74">
        <f t="shared" si="7"/>
        <v>1157</v>
      </c>
      <c r="L122" s="74" t="str">
        <f t="shared" si="8"/>
        <v xml:space="preserve"> </v>
      </c>
      <c r="M122" s="74" t="str">
        <f t="shared" si="9"/>
        <v xml:space="preserve"> 국(건설부)</v>
      </c>
    </row>
    <row r="123" spans="1:13">
      <c r="A123" s="74" t="str">
        <f t="shared" si="5"/>
        <v>장평리산90-4</v>
      </c>
      <c r="B123" s="70" t="s">
        <v>581</v>
      </c>
      <c r="C123" s="69" t="s">
        <v>401</v>
      </c>
      <c r="D123" s="70">
        <v>27074</v>
      </c>
      <c r="E123" s="70" t="s">
        <v>229</v>
      </c>
      <c r="F123" s="70" t="s">
        <v>162</v>
      </c>
      <c r="H123" t="s">
        <v>580</v>
      </c>
      <c r="I123" t="s">
        <v>363</v>
      </c>
      <c r="J123" s="74" t="str">
        <f t="shared" si="6"/>
        <v>장평리586-90</v>
      </c>
      <c r="K123" s="74">
        <f t="shared" si="7"/>
        <v>333</v>
      </c>
      <c r="L123" s="74" t="str">
        <f t="shared" si="8"/>
        <v xml:space="preserve"> </v>
      </c>
      <c r="M123" s="74" t="str">
        <f t="shared" si="9"/>
        <v xml:space="preserve"> 국(건설부)</v>
      </c>
    </row>
    <row r="124" spans="1:13">
      <c r="A124" s="74" t="str">
        <f t="shared" si="5"/>
        <v>장평리산89-1</v>
      </c>
      <c r="B124" s="70" t="s">
        <v>581</v>
      </c>
      <c r="C124" s="69" t="s">
        <v>402</v>
      </c>
      <c r="D124" s="70">
        <v>11702</v>
      </c>
      <c r="E124" s="70" t="s">
        <v>230</v>
      </c>
      <c r="F124" s="70" t="s">
        <v>163</v>
      </c>
      <c r="H124" t="s">
        <v>580</v>
      </c>
      <c r="I124" t="s">
        <v>364</v>
      </c>
      <c r="J124" s="74" t="str">
        <f t="shared" si="6"/>
        <v>장평리214-0</v>
      </c>
      <c r="K124" s="74">
        <f t="shared" si="7"/>
        <v>1482</v>
      </c>
      <c r="L124" s="74">
        <f t="shared" si="8"/>
        <v>576</v>
      </c>
      <c r="M124" s="74" t="str">
        <f t="shared" si="9"/>
        <v xml:space="preserve"> 이병철</v>
      </c>
    </row>
    <row r="125" spans="1:13">
      <c r="A125" s="74" t="str">
        <f t="shared" si="5"/>
        <v>장평리914-1</v>
      </c>
      <c r="B125" s="70" t="s">
        <v>581</v>
      </c>
      <c r="C125" s="69" t="s">
        <v>403</v>
      </c>
      <c r="D125" s="70">
        <v>3364</v>
      </c>
      <c r="E125" s="70" t="s">
        <v>231</v>
      </c>
      <c r="F125" s="70" t="s">
        <v>164</v>
      </c>
      <c r="H125" t="s">
        <v>580</v>
      </c>
      <c r="I125" t="s">
        <v>365</v>
      </c>
      <c r="J125" s="74" t="str">
        <f t="shared" si="6"/>
        <v>장평리214-2</v>
      </c>
      <c r="K125" s="74">
        <f t="shared" si="7"/>
        <v>1054</v>
      </c>
      <c r="L125" s="74">
        <f t="shared" si="8"/>
        <v>716</v>
      </c>
      <c r="M125" s="74" t="str">
        <f t="shared" si="9"/>
        <v xml:space="preserve"> 안수영</v>
      </c>
    </row>
    <row r="126" spans="1:13">
      <c r="A126" s="74" t="str">
        <f t="shared" si="5"/>
        <v>장평리1051-84</v>
      </c>
      <c r="B126" s="70" t="s">
        <v>581</v>
      </c>
      <c r="C126" s="69" t="s">
        <v>404</v>
      </c>
      <c r="D126" s="70">
        <v>1171</v>
      </c>
      <c r="E126" s="70" t="s">
        <v>107</v>
      </c>
      <c r="F126" s="70" t="s">
        <v>121</v>
      </c>
      <c r="H126" t="s">
        <v>580</v>
      </c>
      <c r="I126" t="s">
        <v>366</v>
      </c>
      <c r="J126" s="74" t="str">
        <f t="shared" si="6"/>
        <v>장평리213-1</v>
      </c>
      <c r="K126" s="74">
        <f t="shared" si="7"/>
        <v>1910</v>
      </c>
      <c r="L126" s="74" t="str">
        <f t="shared" si="8"/>
        <v xml:space="preserve"> 부산광역시 해운대구 재송2로74번길 31  6동 308호(재송동 센텀글로리아)</v>
      </c>
      <c r="M126" s="74" t="str">
        <f t="shared" si="9"/>
        <v xml:space="preserve"> 김원기</v>
      </c>
    </row>
    <row r="127" spans="1:13">
      <c r="A127" s="74" t="str">
        <f t="shared" si="5"/>
        <v>장평리914-4</v>
      </c>
      <c r="B127" s="70" t="s">
        <v>581</v>
      </c>
      <c r="C127" s="69" t="s">
        <v>405</v>
      </c>
      <c r="D127" s="70">
        <v>3365</v>
      </c>
      <c r="E127" s="70" t="s">
        <v>232</v>
      </c>
      <c r="F127" s="70" t="s">
        <v>165</v>
      </c>
      <c r="H127" t="s">
        <v>580</v>
      </c>
      <c r="I127" t="s">
        <v>367</v>
      </c>
      <c r="J127" s="74" t="str">
        <f t="shared" si="6"/>
        <v>장평리213-3</v>
      </c>
      <c r="K127" s="74">
        <f t="shared" si="7"/>
        <v>502</v>
      </c>
      <c r="L127" s="74" t="str">
        <f t="shared" si="8"/>
        <v xml:space="preserve"> </v>
      </c>
      <c r="M127" s="74" t="str">
        <f t="shared" si="9"/>
        <v xml:space="preserve"> 국(건설부)</v>
      </c>
    </row>
    <row r="128" spans="1:13">
      <c r="A128" s="74" t="str">
        <f t="shared" si="5"/>
        <v>장평리914-3</v>
      </c>
      <c r="B128" s="70" t="s">
        <v>581</v>
      </c>
      <c r="C128" s="69" t="s">
        <v>406</v>
      </c>
      <c r="D128" s="70">
        <v>68</v>
      </c>
      <c r="E128" s="70">
        <v>709</v>
      </c>
      <c r="F128" s="70" t="s">
        <v>145</v>
      </c>
      <c r="H128" t="s">
        <v>580</v>
      </c>
      <c r="I128" t="s">
        <v>368</v>
      </c>
      <c r="J128" s="74" t="str">
        <f t="shared" si="6"/>
        <v>장평리213-0</v>
      </c>
      <c r="K128" s="74">
        <f t="shared" si="7"/>
        <v>1465</v>
      </c>
      <c r="L128" s="74">
        <f t="shared" si="8"/>
        <v>166</v>
      </c>
      <c r="M128" s="74" t="str">
        <f t="shared" si="9"/>
        <v xml:space="preserve"> 이근화</v>
      </c>
    </row>
    <row r="129" spans="1:13">
      <c r="A129" s="74" t="str">
        <f t="shared" si="5"/>
        <v>장평리1051-86</v>
      </c>
      <c r="B129" s="70" t="s">
        <v>581</v>
      </c>
      <c r="C129" s="69" t="s">
        <v>407</v>
      </c>
      <c r="D129" s="70">
        <v>2408</v>
      </c>
      <c r="E129" s="70" t="s">
        <v>107</v>
      </c>
      <c r="F129" s="70" t="s">
        <v>98</v>
      </c>
      <c r="H129" t="s">
        <v>580</v>
      </c>
      <c r="I129" t="s">
        <v>369</v>
      </c>
      <c r="J129" s="74" t="str">
        <f t="shared" si="6"/>
        <v>장평리212-0</v>
      </c>
      <c r="K129" s="74">
        <f t="shared" si="7"/>
        <v>3217</v>
      </c>
      <c r="L129" s="74" t="str">
        <f t="shared" si="8"/>
        <v xml:space="preserve"> 장평 197</v>
      </c>
      <c r="M129" s="74" t="str">
        <f t="shared" si="9"/>
        <v xml:space="preserve"> 김교근</v>
      </c>
    </row>
    <row r="130" spans="1:13">
      <c r="A130" s="74" t="str">
        <f t="shared" si="5"/>
        <v>장평리1051-85</v>
      </c>
      <c r="B130" s="70" t="s">
        <v>581</v>
      </c>
      <c r="C130" s="69" t="s">
        <v>408</v>
      </c>
      <c r="D130" s="70">
        <v>677</v>
      </c>
      <c r="E130" s="70" t="s">
        <v>107</v>
      </c>
      <c r="F130" s="70" t="s">
        <v>121</v>
      </c>
      <c r="H130" t="s">
        <v>580</v>
      </c>
      <c r="I130" t="s">
        <v>370</v>
      </c>
      <c r="J130" s="74" t="str">
        <f t="shared" si="6"/>
        <v>장평리204-2</v>
      </c>
      <c r="K130" s="74">
        <f t="shared" si="7"/>
        <v>2756</v>
      </c>
      <c r="L130" s="74" t="str">
        <f t="shared" si="8"/>
        <v xml:space="preserve"> </v>
      </c>
      <c r="M130" s="74" t="str">
        <f t="shared" si="9"/>
        <v xml:space="preserve"> 국(건설부)</v>
      </c>
    </row>
    <row r="131" spans="1:13">
      <c r="A131" s="74" t="str">
        <f t="shared" ref="A131:A194" si="10">B131&amp;C131</f>
        <v>장평리915-3</v>
      </c>
      <c r="B131" s="70" t="s">
        <v>581</v>
      </c>
      <c r="C131" s="69" t="s">
        <v>409</v>
      </c>
      <c r="D131" s="70">
        <v>1179</v>
      </c>
      <c r="E131" s="70">
        <v>709</v>
      </c>
      <c r="F131" s="70" t="s">
        <v>145</v>
      </c>
      <c r="H131" t="s">
        <v>580</v>
      </c>
      <c r="I131" t="s">
        <v>371</v>
      </c>
      <c r="J131" s="74" t="str">
        <f t="shared" ref="J131:J194" si="11">H131&amp;I131</f>
        <v>장평리694-4</v>
      </c>
      <c r="K131" s="74">
        <f t="shared" ref="K131:K194" si="12">VLOOKUP($J131,$A:$I,4,FALSE)</f>
        <v>26</v>
      </c>
      <c r="L131" s="74" t="str">
        <f t="shared" ref="L131:L194" si="13">VLOOKUP($J131,$A:$I,5,FALSE)</f>
        <v xml:space="preserve"> </v>
      </c>
      <c r="M131" s="74" t="str">
        <f t="shared" ref="M131:M194" si="14">VLOOKUP($J131,$A:$I,6,FALSE)</f>
        <v xml:space="preserve"> 국(건설부)</v>
      </c>
    </row>
    <row r="132" spans="1:13">
      <c r="A132" s="74" t="str">
        <f t="shared" si="10"/>
        <v>장평리915-1</v>
      </c>
      <c r="B132" s="70" t="s">
        <v>581</v>
      </c>
      <c r="C132" s="69" t="s">
        <v>410</v>
      </c>
      <c r="D132" s="70">
        <v>2380</v>
      </c>
      <c r="E132" s="70">
        <v>709</v>
      </c>
      <c r="F132" s="70" t="s">
        <v>145</v>
      </c>
      <c r="H132" t="s">
        <v>580</v>
      </c>
      <c r="I132" t="s">
        <v>372</v>
      </c>
      <c r="J132" s="74" t="str">
        <f t="shared" si="11"/>
        <v>장평리206-0</v>
      </c>
      <c r="K132" s="74">
        <f t="shared" si="12"/>
        <v>490</v>
      </c>
      <c r="L132" s="74" t="str">
        <f t="shared" si="13"/>
        <v xml:space="preserve"> 충청북도 제천시 봉양읍 북부로10안길 37</v>
      </c>
      <c r="M132" s="74" t="str">
        <f t="shared" si="14"/>
        <v xml:space="preserve"> 박관수</v>
      </c>
    </row>
    <row r="133" spans="1:13">
      <c r="A133" s="74" t="str">
        <f t="shared" si="10"/>
        <v>장평리915-0</v>
      </c>
      <c r="B133" s="70" t="s">
        <v>581</v>
      </c>
      <c r="C133" s="69" t="s">
        <v>411</v>
      </c>
      <c r="D133" s="70">
        <v>2020</v>
      </c>
      <c r="E133" s="70">
        <v>599</v>
      </c>
      <c r="F133" s="70" t="s">
        <v>166</v>
      </c>
      <c r="H133" t="s">
        <v>580</v>
      </c>
      <c r="I133" t="s">
        <v>373</v>
      </c>
      <c r="J133" s="74" t="str">
        <f t="shared" si="11"/>
        <v>장평리205-1</v>
      </c>
      <c r="K133" s="74">
        <f t="shared" si="12"/>
        <v>1030</v>
      </c>
      <c r="L133" s="74" t="str">
        <f t="shared" si="13"/>
        <v xml:space="preserve"> 충청북도 제천시 봉양읍 북부로10안길 37</v>
      </c>
      <c r="M133" s="74" t="str">
        <f t="shared" si="14"/>
        <v xml:space="preserve"> 박관수</v>
      </c>
    </row>
    <row r="134" spans="1:13">
      <c r="A134" s="74" t="str">
        <f t="shared" si="10"/>
        <v>장평리1051-88</v>
      </c>
      <c r="B134" s="70" t="s">
        <v>581</v>
      </c>
      <c r="C134" s="69" t="s">
        <v>412</v>
      </c>
      <c r="D134" s="70">
        <v>649</v>
      </c>
      <c r="E134" s="70" t="s">
        <v>107</v>
      </c>
      <c r="F134" s="70" t="s">
        <v>121</v>
      </c>
      <c r="H134" t="s">
        <v>580</v>
      </c>
      <c r="I134" t="s">
        <v>374</v>
      </c>
      <c r="J134" s="74" t="str">
        <f t="shared" si="11"/>
        <v>장평리205-0</v>
      </c>
      <c r="K134" s="74">
        <f t="shared" si="12"/>
        <v>720</v>
      </c>
      <c r="L134" s="74" t="str">
        <f t="shared" si="13"/>
        <v xml:space="preserve"> 장평 703</v>
      </c>
      <c r="M134" s="74" t="str">
        <f t="shared" si="14"/>
        <v xml:space="preserve"> 김상호</v>
      </c>
    </row>
    <row r="135" spans="1:13">
      <c r="A135" s="74" t="str">
        <f t="shared" si="10"/>
        <v>장평리산87-4</v>
      </c>
      <c r="B135" s="70" t="s">
        <v>581</v>
      </c>
      <c r="C135" s="69" t="s">
        <v>413</v>
      </c>
      <c r="D135" s="70">
        <v>77455</v>
      </c>
      <c r="E135" s="70" t="s">
        <v>233</v>
      </c>
      <c r="F135" s="70" t="s">
        <v>167</v>
      </c>
      <c r="H135" t="s">
        <v>580</v>
      </c>
      <c r="I135" t="s">
        <v>375</v>
      </c>
      <c r="J135" s="74" t="str">
        <f t="shared" si="11"/>
        <v>장평리204-1</v>
      </c>
      <c r="K135" s="74">
        <f t="shared" si="12"/>
        <v>356</v>
      </c>
      <c r="L135" s="74">
        <f t="shared" si="13"/>
        <v>703</v>
      </c>
      <c r="M135" s="74" t="str">
        <f t="shared" si="14"/>
        <v xml:space="preserve"> 김상호</v>
      </c>
    </row>
    <row r="136" spans="1:13">
      <c r="A136" s="74" t="str">
        <f t="shared" si="10"/>
        <v>장평리산86-0</v>
      </c>
      <c r="B136" s="70" t="s">
        <v>581</v>
      </c>
      <c r="C136" s="69" t="s">
        <v>414</v>
      </c>
      <c r="D136" s="70">
        <v>4760</v>
      </c>
      <c r="E136" s="70">
        <v>1008</v>
      </c>
      <c r="F136" s="70" t="s">
        <v>168</v>
      </c>
      <c r="H136" t="s">
        <v>580</v>
      </c>
      <c r="I136" t="s">
        <v>376</v>
      </c>
      <c r="J136" s="74" t="str">
        <f t="shared" si="11"/>
        <v>장평리204-4</v>
      </c>
      <c r="K136" s="74">
        <f t="shared" si="12"/>
        <v>2097</v>
      </c>
      <c r="L136" s="74" t="str">
        <f t="shared" si="13"/>
        <v xml:space="preserve"> </v>
      </c>
      <c r="M136" s="74" t="str">
        <f t="shared" si="14"/>
        <v xml:space="preserve"> 국(건설교통부)</v>
      </c>
    </row>
    <row r="137" spans="1:13">
      <c r="A137" s="74" t="str">
        <f t="shared" si="10"/>
        <v>장평리산85-0</v>
      </c>
      <c r="B137" s="70" t="s">
        <v>581</v>
      </c>
      <c r="C137" s="69" t="s">
        <v>415</v>
      </c>
      <c r="D137" s="70">
        <v>36298</v>
      </c>
      <c r="E137" s="70" t="s">
        <v>234</v>
      </c>
      <c r="F137" s="70" t="s">
        <v>169</v>
      </c>
      <c r="H137" t="s">
        <v>580</v>
      </c>
      <c r="I137" t="s">
        <v>377</v>
      </c>
      <c r="J137" s="74" t="str">
        <f t="shared" si="11"/>
        <v>장평리1051-33</v>
      </c>
      <c r="K137" s="74">
        <f t="shared" si="12"/>
        <v>4272</v>
      </c>
      <c r="L137" s="74" t="str">
        <f t="shared" si="13"/>
        <v xml:space="preserve"> </v>
      </c>
      <c r="M137" s="74" t="str">
        <f t="shared" si="14"/>
        <v xml:space="preserve"> 국(건설부)</v>
      </c>
    </row>
    <row r="138" spans="1:13">
      <c r="A138" s="74" t="str">
        <f t="shared" si="10"/>
        <v>장평리937-1</v>
      </c>
      <c r="B138" s="70" t="s">
        <v>581</v>
      </c>
      <c r="C138" s="69" t="s">
        <v>416</v>
      </c>
      <c r="D138" s="70">
        <v>360</v>
      </c>
      <c r="E138" s="70">
        <v>1009</v>
      </c>
      <c r="F138" s="70" t="s">
        <v>170</v>
      </c>
      <c r="H138" t="s">
        <v>580</v>
      </c>
      <c r="I138" t="s">
        <v>378</v>
      </c>
      <c r="J138" s="74" t="str">
        <f t="shared" si="11"/>
        <v>장평리1051-83</v>
      </c>
      <c r="K138" s="74">
        <f t="shared" si="12"/>
        <v>1338</v>
      </c>
      <c r="L138" s="74" t="str">
        <f t="shared" si="13"/>
        <v xml:space="preserve"> </v>
      </c>
      <c r="M138" s="74" t="str">
        <f t="shared" si="14"/>
        <v xml:space="preserve"> 국(건설교통부)</v>
      </c>
    </row>
    <row r="139" spans="1:13">
      <c r="A139" s="74" t="str">
        <f t="shared" si="10"/>
        <v>장평리1086-0</v>
      </c>
      <c r="B139" s="70" t="s">
        <v>581</v>
      </c>
      <c r="C139" s="69" t="s">
        <v>417</v>
      </c>
      <c r="D139" s="70">
        <v>1547</v>
      </c>
      <c r="E139" s="70" t="s">
        <v>107</v>
      </c>
      <c r="F139" s="70" t="s">
        <v>98</v>
      </c>
      <c r="H139" t="s">
        <v>580</v>
      </c>
      <c r="I139" t="s">
        <v>379</v>
      </c>
      <c r="J139" s="74" t="str">
        <f t="shared" si="11"/>
        <v>장평리1051-92</v>
      </c>
      <c r="K139" s="74">
        <f t="shared" si="12"/>
        <v>899</v>
      </c>
      <c r="L139" s="74" t="str">
        <f t="shared" si="13"/>
        <v xml:space="preserve"> 702-6</v>
      </c>
      <c r="M139" s="74" t="str">
        <f t="shared" si="14"/>
        <v xml:space="preserve"> 고산동마을회</v>
      </c>
    </row>
    <row r="140" spans="1:13">
      <c r="A140" s="74" t="str">
        <f t="shared" si="10"/>
        <v>장평리986-2</v>
      </c>
      <c r="B140" s="70" t="s">
        <v>581</v>
      </c>
      <c r="C140" s="69" t="s">
        <v>418</v>
      </c>
      <c r="D140" s="70">
        <v>829</v>
      </c>
      <c r="E140" s="70" t="s">
        <v>107</v>
      </c>
      <c r="F140" s="70" t="s">
        <v>103</v>
      </c>
      <c r="H140" t="s">
        <v>580</v>
      </c>
      <c r="I140" t="s">
        <v>380</v>
      </c>
      <c r="J140" s="74" t="str">
        <f t="shared" si="11"/>
        <v>장평리1051-67</v>
      </c>
      <c r="K140" s="74">
        <f t="shared" si="12"/>
        <v>424</v>
      </c>
      <c r="L140" s="74" t="str">
        <f t="shared" si="13"/>
        <v xml:space="preserve"> </v>
      </c>
      <c r="M140" s="74" t="str">
        <f t="shared" si="14"/>
        <v xml:space="preserve"> 국(건설부)</v>
      </c>
    </row>
    <row r="141" spans="1:13">
      <c r="A141" s="74" t="str">
        <f t="shared" si="10"/>
        <v>장평리986-0</v>
      </c>
      <c r="B141" s="70" t="s">
        <v>581</v>
      </c>
      <c r="C141" s="69" t="s">
        <v>419</v>
      </c>
      <c r="D141" s="70">
        <v>1859</v>
      </c>
      <c r="E141" s="70" t="s">
        <v>235</v>
      </c>
      <c r="F141" s="70" t="s">
        <v>171</v>
      </c>
      <c r="H141" t="s">
        <v>580</v>
      </c>
      <c r="I141" t="s">
        <v>381</v>
      </c>
      <c r="J141" s="74" t="str">
        <f t="shared" si="11"/>
        <v>장평리686-1</v>
      </c>
      <c r="K141" s="74">
        <f t="shared" si="12"/>
        <v>191</v>
      </c>
      <c r="L141" s="74" t="str">
        <f t="shared" si="13"/>
        <v xml:space="preserve"> </v>
      </c>
      <c r="M141" s="74" t="str">
        <f t="shared" si="14"/>
        <v xml:space="preserve"> 국(국토교통부)</v>
      </c>
    </row>
    <row r="142" spans="1:13">
      <c r="A142" s="74" t="str">
        <f t="shared" si="10"/>
        <v>장평리937-2</v>
      </c>
      <c r="B142" s="70" t="s">
        <v>581</v>
      </c>
      <c r="C142" s="69" t="s">
        <v>420</v>
      </c>
      <c r="D142" s="70">
        <v>391</v>
      </c>
      <c r="E142" s="70" t="s">
        <v>107</v>
      </c>
      <c r="F142" s="70" t="s">
        <v>103</v>
      </c>
      <c r="H142" t="s">
        <v>580</v>
      </c>
      <c r="I142" t="s">
        <v>382</v>
      </c>
      <c r="J142" s="74" t="str">
        <f t="shared" si="11"/>
        <v>장평리685-4</v>
      </c>
      <c r="K142" s="74">
        <f t="shared" si="12"/>
        <v>110</v>
      </c>
      <c r="L142" s="74" t="str">
        <f t="shared" si="13"/>
        <v xml:space="preserve"> </v>
      </c>
      <c r="M142" s="74" t="str">
        <f t="shared" si="14"/>
        <v xml:space="preserve"> 국(기획재정부)</v>
      </c>
    </row>
    <row r="143" spans="1:13">
      <c r="A143" s="74" t="str">
        <f t="shared" si="10"/>
        <v>장평리937-0</v>
      </c>
      <c r="B143" s="70" t="s">
        <v>581</v>
      </c>
      <c r="C143" s="69" t="s">
        <v>421</v>
      </c>
      <c r="D143" s="70">
        <v>323</v>
      </c>
      <c r="E143" s="70" t="s">
        <v>107</v>
      </c>
      <c r="F143" s="70" t="s">
        <v>103</v>
      </c>
      <c r="H143" t="s">
        <v>580</v>
      </c>
      <c r="I143" t="s">
        <v>383</v>
      </c>
      <c r="J143" s="74" t="str">
        <f t="shared" si="11"/>
        <v>장평리685-5</v>
      </c>
      <c r="K143" s="74">
        <f t="shared" si="12"/>
        <v>42</v>
      </c>
      <c r="L143" s="74" t="str">
        <f t="shared" si="13"/>
        <v xml:space="preserve"> </v>
      </c>
      <c r="M143" s="74" t="str">
        <f t="shared" si="14"/>
        <v xml:space="preserve"> 국(국토교통부)</v>
      </c>
    </row>
    <row r="144" spans="1:13">
      <c r="A144" s="74" t="str">
        <f t="shared" si="10"/>
        <v>장평리994-0</v>
      </c>
      <c r="B144" s="70" t="s">
        <v>581</v>
      </c>
      <c r="C144" s="69" t="s">
        <v>422</v>
      </c>
      <c r="D144" s="70">
        <v>671</v>
      </c>
      <c r="E144" s="70" t="s">
        <v>107</v>
      </c>
      <c r="F144" s="70" t="s">
        <v>172</v>
      </c>
      <c r="H144" t="s">
        <v>580</v>
      </c>
      <c r="I144" t="s">
        <v>384</v>
      </c>
      <c r="J144" s="74" t="str">
        <f t="shared" si="11"/>
        <v>장평리685-1</v>
      </c>
      <c r="K144" s="74">
        <f t="shared" si="12"/>
        <v>345</v>
      </c>
      <c r="L144" s="74" t="str">
        <f t="shared" si="13"/>
        <v xml:space="preserve"> </v>
      </c>
      <c r="M144" s="74" t="str">
        <f t="shared" si="14"/>
        <v xml:space="preserve"> 국(국토교통부)</v>
      </c>
    </row>
    <row r="145" spans="1:13">
      <c r="A145" s="74" t="str">
        <f t="shared" si="10"/>
        <v>장평리1021-0</v>
      </c>
      <c r="B145" s="70" t="s">
        <v>581</v>
      </c>
      <c r="C145" s="69" t="s">
        <v>423</v>
      </c>
      <c r="D145" s="70">
        <v>33115</v>
      </c>
      <c r="E145" s="70" t="s">
        <v>107</v>
      </c>
      <c r="F145" s="70" t="s">
        <v>172</v>
      </c>
      <c r="H145" t="s">
        <v>580</v>
      </c>
      <c r="I145" t="s">
        <v>385</v>
      </c>
      <c r="J145" s="74" t="str">
        <f t="shared" si="11"/>
        <v>장평리685-2</v>
      </c>
      <c r="K145" s="74">
        <f t="shared" si="12"/>
        <v>249</v>
      </c>
      <c r="L145" s="74">
        <f t="shared" si="13"/>
        <v>707</v>
      </c>
      <c r="M145" s="74" t="str">
        <f t="shared" si="14"/>
        <v xml:space="preserve"> 윤상원</v>
      </c>
    </row>
    <row r="146" spans="1:13">
      <c r="A146" s="74" t="str">
        <f t="shared" si="10"/>
        <v>장평리1033-0</v>
      </c>
      <c r="B146" s="70" t="s">
        <v>581</v>
      </c>
      <c r="C146" s="69" t="s">
        <v>424</v>
      </c>
      <c r="D146" s="70">
        <v>4767</v>
      </c>
      <c r="E146" s="70" t="s">
        <v>236</v>
      </c>
      <c r="F146" s="70" t="s">
        <v>173</v>
      </c>
      <c r="H146" t="s">
        <v>580</v>
      </c>
      <c r="I146" t="s">
        <v>386</v>
      </c>
      <c r="J146" s="74" t="str">
        <f t="shared" si="11"/>
        <v>장평리1051-54</v>
      </c>
      <c r="K146" s="74">
        <f t="shared" si="12"/>
        <v>1100</v>
      </c>
      <c r="L146" s="74" t="str">
        <f t="shared" si="13"/>
        <v xml:space="preserve"> </v>
      </c>
      <c r="M146" s="74" t="str">
        <f t="shared" si="14"/>
        <v xml:space="preserve"> 국(건설부)</v>
      </c>
    </row>
    <row r="147" spans="1:13">
      <c r="A147" s="74" t="str">
        <f t="shared" si="10"/>
        <v>장평리995-0</v>
      </c>
      <c r="B147" s="70" t="s">
        <v>581</v>
      </c>
      <c r="C147" s="69" t="s">
        <v>425</v>
      </c>
      <c r="D147" s="70">
        <v>1210</v>
      </c>
      <c r="E147" s="70" t="s">
        <v>107</v>
      </c>
      <c r="F147" s="70" t="s">
        <v>174</v>
      </c>
      <c r="H147" t="s">
        <v>580</v>
      </c>
      <c r="I147" t="s">
        <v>387</v>
      </c>
      <c r="J147" s="74" t="str">
        <f t="shared" si="11"/>
        <v>장평리685-3</v>
      </c>
      <c r="K147" s="74">
        <f t="shared" si="12"/>
        <v>5</v>
      </c>
      <c r="L147" s="74" t="str">
        <f t="shared" si="13"/>
        <v xml:space="preserve"> </v>
      </c>
      <c r="M147" s="74" t="str">
        <f t="shared" si="14"/>
        <v xml:space="preserve"> 국(건설부)</v>
      </c>
    </row>
    <row r="148" spans="1:13">
      <c r="A148" s="74" t="str">
        <f t="shared" si="10"/>
        <v>장평리산70-14</v>
      </c>
      <c r="B148" s="70" t="s">
        <v>581</v>
      </c>
      <c r="C148" s="69" t="s">
        <v>426</v>
      </c>
      <c r="D148" s="70">
        <v>19835</v>
      </c>
      <c r="E148" s="70" t="s">
        <v>237</v>
      </c>
      <c r="F148" s="70" t="s">
        <v>175</v>
      </c>
      <c r="H148" t="s">
        <v>580</v>
      </c>
      <c r="I148" t="s">
        <v>388</v>
      </c>
      <c r="J148" s="74" t="str">
        <f t="shared" si="11"/>
        <v>장평리688-6</v>
      </c>
      <c r="K148" s="74">
        <f t="shared" si="12"/>
        <v>651</v>
      </c>
      <c r="L148" s="74" t="str">
        <f t="shared" si="13"/>
        <v xml:space="preserve"> 서울시영등포구신길동337-102</v>
      </c>
      <c r="M148" s="74" t="str">
        <f t="shared" si="14"/>
        <v xml:space="preserve"> 윤계원</v>
      </c>
    </row>
    <row r="149" spans="1:13">
      <c r="A149" s="74" t="str">
        <f t="shared" si="10"/>
        <v>장평리996-0</v>
      </c>
      <c r="B149" s="70" t="s">
        <v>581</v>
      </c>
      <c r="C149" s="69" t="s">
        <v>427</v>
      </c>
      <c r="D149" s="70">
        <v>754</v>
      </c>
      <c r="E149" s="70" t="s">
        <v>107</v>
      </c>
      <c r="F149" s="70" t="s">
        <v>176</v>
      </c>
      <c r="H149" t="s">
        <v>580</v>
      </c>
      <c r="I149" t="s">
        <v>389</v>
      </c>
      <c r="J149" s="74" t="str">
        <f t="shared" si="11"/>
        <v>장평리688-18</v>
      </c>
      <c r="K149" s="74">
        <f t="shared" si="12"/>
        <v>77</v>
      </c>
      <c r="L149" s="74" t="str">
        <f t="shared" si="13"/>
        <v xml:space="preserve"> </v>
      </c>
      <c r="M149" s="74" t="str">
        <f t="shared" si="14"/>
        <v xml:space="preserve"> 국(국토교통부)</v>
      </c>
    </row>
    <row r="150" spans="1:13">
      <c r="A150" s="74" t="str">
        <f t="shared" si="10"/>
        <v>장평리997-0</v>
      </c>
      <c r="B150" s="70" t="s">
        <v>581</v>
      </c>
      <c r="C150" s="69" t="s">
        <v>428</v>
      </c>
      <c r="D150" s="70">
        <v>337</v>
      </c>
      <c r="E150" s="70" t="s">
        <v>238</v>
      </c>
      <c r="F150" s="70" t="s">
        <v>177</v>
      </c>
      <c r="H150" t="s">
        <v>580</v>
      </c>
      <c r="I150" t="s">
        <v>390</v>
      </c>
      <c r="J150" s="74" t="str">
        <f t="shared" si="11"/>
        <v>장평리688-17</v>
      </c>
      <c r="K150" s="74">
        <f t="shared" si="12"/>
        <v>70</v>
      </c>
      <c r="L150" s="74" t="str">
        <f t="shared" si="13"/>
        <v xml:space="preserve"> </v>
      </c>
      <c r="M150" s="74" t="str">
        <f t="shared" si="14"/>
        <v xml:space="preserve"> 국(건설부)</v>
      </c>
    </row>
    <row r="151" spans="1:13">
      <c r="A151" s="74" t="str">
        <f t="shared" si="10"/>
        <v>장평리999-0</v>
      </c>
      <c r="B151" s="70" t="s">
        <v>581</v>
      </c>
      <c r="C151" s="69" t="s">
        <v>429</v>
      </c>
      <c r="D151" s="70">
        <v>787</v>
      </c>
      <c r="E151" s="70">
        <v>1008</v>
      </c>
      <c r="F151" s="70" t="s">
        <v>168</v>
      </c>
      <c r="H151" t="s">
        <v>580</v>
      </c>
      <c r="I151" t="s">
        <v>391</v>
      </c>
      <c r="J151" s="74" t="str">
        <f t="shared" si="11"/>
        <v>장평리723-1</v>
      </c>
      <c r="K151" s="74">
        <f t="shared" si="12"/>
        <v>420</v>
      </c>
      <c r="L151" s="74">
        <f t="shared" si="13"/>
        <v>707</v>
      </c>
      <c r="M151" s="74" t="str">
        <f t="shared" si="14"/>
        <v xml:space="preserve"> 윤상원</v>
      </c>
    </row>
    <row r="152" spans="1:13">
      <c r="A152" s="74" t="str">
        <f t="shared" si="10"/>
        <v>장평리998-0</v>
      </c>
      <c r="B152" s="70" t="s">
        <v>581</v>
      </c>
      <c r="C152" s="69" t="s">
        <v>430</v>
      </c>
      <c r="D152" s="70">
        <v>1419</v>
      </c>
      <c r="E152" s="70">
        <v>1008</v>
      </c>
      <c r="F152" s="70" t="s">
        <v>168</v>
      </c>
      <c r="H152" t="s">
        <v>580</v>
      </c>
      <c r="I152" t="s">
        <v>392</v>
      </c>
      <c r="J152" s="74" t="str">
        <f t="shared" si="11"/>
        <v>장평리723-4</v>
      </c>
      <c r="K152" s="74">
        <f t="shared" si="12"/>
        <v>23</v>
      </c>
      <c r="L152" s="74" t="str">
        <f t="shared" si="13"/>
        <v xml:space="preserve"> </v>
      </c>
      <c r="M152" s="74" t="str">
        <f t="shared" si="14"/>
        <v xml:space="preserve"> 국(건설부)</v>
      </c>
    </row>
    <row r="153" spans="1:13">
      <c r="A153" s="74" t="str">
        <f t="shared" si="10"/>
        <v>장평리1000-0</v>
      </c>
      <c r="B153" s="70" t="s">
        <v>581</v>
      </c>
      <c r="C153" s="69" t="s">
        <v>431</v>
      </c>
      <c r="D153" s="70">
        <v>624</v>
      </c>
      <c r="E153" s="70" t="s">
        <v>239</v>
      </c>
      <c r="F153" s="70" t="s">
        <v>178</v>
      </c>
      <c r="H153" t="s">
        <v>580</v>
      </c>
      <c r="I153" t="s">
        <v>393</v>
      </c>
      <c r="J153" s="74" t="str">
        <f t="shared" si="11"/>
        <v>장평리723-3</v>
      </c>
      <c r="K153" s="74">
        <f t="shared" si="12"/>
        <v>122</v>
      </c>
      <c r="L153" s="74" t="str">
        <f t="shared" si="13"/>
        <v xml:space="preserve"> </v>
      </c>
      <c r="M153" s="74" t="str">
        <f t="shared" si="14"/>
        <v xml:space="preserve"> 국(건설부)</v>
      </c>
    </row>
    <row r="154" spans="1:13">
      <c r="A154" s="74" t="str">
        <f t="shared" si="10"/>
        <v>장평리1001-0</v>
      </c>
      <c r="B154" s="70" t="s">
        <v>581</v>
      </c>
      <c r="C154" s="69" t="s">
        <v>432</v>
      </c>
      <c r="D154" s="70">
        <v>1503</v>
      </c>
      <c r="E154" s="70" t="s">
        <v>239</v>
      </c>
      <c r="F154" s="70" t="s">
        <v>178</v>
      </c>
      <c r="H154" t="s">
        <v>580</v>
      </c>
      <c r="I154" t="s">
        <v>394</v>
      </c>
      <c r="J154" s="74" t="str">
        <f t="shared" si="11"/>
        <v>장평리730-1</v>
      </c>
      <c r="K154" s="74">
        <f t="shared" si="12"/>
        <v>1164</v>
      </c>
      <c r="L154" s="74" t="str">
        <f t="shared" si="13"/>
        <v xml:space="preserve"> </v>
      </c>
      <c r="M154" s="74" t="str">
        <f t="shared" si="14"/>
        <v xml:space="preserve"> 국(건설부)</v>
      </c>
    </row>
    <row r="155" spans="1:13">
      <c r="A155" s="74" t="str">
        <f t="shared" si="10"/>
        <v>장평리1000-1</v>
      </c>
      <c r="B155" s="70" t="s">
        <v>581</v>
      </c>
      <c r="C155" s="69" t="s">
        <v>433</v>
      </c>
      <c r="D155" s="70">
        <v>172</v>
      </c>
      <c r="E155" s="70" t="s">
        <v>107</v>
      </c>
      <c r="F155" s="70" t="s">
        <v>103</v>
      </c>
      <c r="H155" t="s">
        <v>580</v>
      </c>
      <c r="I155" t="s">
        <v>395</v>
      </c>
      <c r="J155" s="74" t="str">
        <f t="shared" si="11"/>
        <v>장평리730-0</v>
      </c>
      <c r="K155" s="74">
        <f t="shared" si="12"/>
        <v>1391</v>
      </c>
      <c r="L155" s="74" t="str">
        <f t="shared" si="13"/>
        <v xml:space="preserve"> 장평 776-3</v>
      </c>
      <c r="M155" s="74" t="str">
        <f t="shared" si="14"/>
        <v xml:space="preserve"> 김형기</v>
      </c>
    </row>
    <row r="156" spans="1:13">
      <c r="A156" s="74" t="str">
        <f t="shared" si="10"/>
        <v>장평리1085-0</v>
      </c>
      <c r="B156" s="70" t="s">
        <v>581</v>
      </c>
      <c r="C156" s="69" t="s">
        <v>434</v>
      </c>
      <c r="D156" s="70">
        <v>1408</v>
      </c>
      <c r="E156" s="70" t="s">
        <v>107</v>
      </c>
      <c r="F156" s="70" t="s">
        <v>98</v>
      </c>
      <c r="H156" t="s">
        <v>580</v>
      </c>
      <c r="I156" t="s">
        <v>396</v>
      </c>
      <c r="J156" s="74" t="str">
        <f t="shared" si="11"/>
        <v>장평리산91-1</v>
      </c>
      <c r="K156" s="74">
        <f t="shared" si="12"/>
        <v>1027</v>
      </c>
      <c r="L156" s="74" t="str">
        <f t="shared" si="13"/>
        <v xml:space="preserve"> </v>
      </c>
      <c r="M156" s="74" t="str">
        <f t="shared" si="14"/>
        <v xml:space="preserve"> 국(건설부)</v>
      </c>
    </row>
    <row r="157" spans="1:13">
      <c r="A157" s="74" t="str">
        <f t="shared" si="10"/>
        <v>장평리998-1</v>
      </c>
      <c r="B157" s="70" t="s">
        <v>581</v>
      </c>
      <c r="C157" s="69" t="s">
        <v>435</v>
      </c>
      <c r="D157" s="70">
        <v>124</v>
      </c>
      <c r="E157" s="70" t="s">
        <v>107</v>
      </c>
      <c r="F157" s="70" t="s">
        <v>103</v>
      </c>
      <c r="H157" t="s">
        <v>580</v>
      </c>
      <c r="I157" t="s">
        <v>397</v>
      </c>
      <c r="J157" s="74" t="str">
        <f t="shared" si="11"/>
        <v>장평리산91-0</v>
      </c>
      <c r="K157" s="74">
        <f t="shared" si="12"/>
        <v>4215</v>
      </c>
      <c r="L157" s="74" t="str">
        <f t="shared" si="13"/>
        <v xml:space="preserve"> </v>
      </c>
      <c r="M157" s="74" t="str">
        <f t="shared" si="14"/>
        <v xml:space="preserve"> 국(건설부)</v>
      </c>
    </row>
    <row r="158" spans="1:13">
      <c r="A158" s="74" t="str">
        <f t="shared" si="10"/>
        <v>장평리886-3</v>
      </c>
      <c r="B158" s="70" t="s">
        <v>581</v>
      </c>
      <c r="C158" s="69" t="s">
        <v>436</v>
      </c>
      <c r="D158" s="70">
        <v>302</v>
      </c>
      <c r="E158" s="70" t="s">
        <v>107</v>
      </c>
      <c r="F158" s="70" t="s">
        <v>103</v>
      </c>
      <c r="H158" t="s">
        <v>580</v>
      </c>
      <c r="I158" t="s">
        <v>398</v>
      </c>
      <c r="J158" s="74" t="str">
        <f t="shared" si="11"/>
        <v>장평리산91-2</v>
      </c>
      <c r="K158" s="74">
        <f t="shared" si="12"/>
        <v>312</v>
      </c>
      <c r="L158" s="74" t="str">
        <f t="shared" si="13"/>
        <v xml:space="preserve"> 766-3</v>
      </c>
      <c r="M158" s="74" t="str">
        <f t="shared" si="14"/>
        <v xml:space="preserve"> 김형기</v>
      </c>
    </row>
    <row r="159" spans="1:13">
      <c r="A159" s="74" t="str">
        <f t="shared" si="10"/>
        <v>장평리886-1</v>
      </c>
      <c r="B159" s="70" t="s">
        <v>581</v>
      </c>
      <c r="C159" s="69" t="s">
        <v>437</v>
      </c>
      <c r="D159" s="70">
        <v>1722</v>
      </c>
      <c r="E159" s="70" t="s">
        <v>240</v>
      </c>
      <c r="F159" s="70" t="s">
        <v>179</v>
      </c>
      <c r="H159" t="s">
        <v>580</v>
      </c>
      <c r="I159" t="s">
        <v>399</v>
      </c>
      <c r="J159" s="74" t="str">
        <f t="shared" si="11"/>
        <v>장평리729-0</v>
      </c>
      <c r="K159" s="74">
        <f t="shared" si="12"/>
        <v>1200</v>
      </c>
      <c r="L159" s="74">
        <f t="shared" si="13"/>
        <v>776</v>
      </c>
      <c r="M159" s="74" t="str">
        <f t="shared" si="14"/>
        <v xml:space="preserve"> 김형기</v>
      </c>
    </row>
    <row r="160" spans="1:13">
      <c r="A160" s="74" t="str">
        <f t="shared" si="10"/>
        <v>장평리886-2</v>
      </c>
      <c r="B160" s="70" t="s">
        <v>581</v>
      </c>
      <c r="C160" s="69" t="s">
        <v>438</v>
      </c>
      <c r="D160" s="70">
        <v>1320</v>
      </c>
      <c r="E160" s="70">
        <v>1008</v>
      </c>
      <c r="F160" s="70" t="s">
        <v>180</v>
      </c>
      <c r="H160" t="s">
        <v>580</v>
      </c>
      <c r="I160" t="s">
        <v>400</v>
      </c>
      <c r="J160" s="74" t="str">
        <f t="shared" si="11"/>
        <v>장평리728-1</v>
      </c>
      <c r="K160" s="74">
        <f t="shared" si="12"/>
        <v>15168</v>
      </c>
      <c r="L160" s="74" t="str">
        <f t="shared" si="13"/>
        <v xml:space="preserve"> 766-3</v>
      </c>
      <c r="M160" s="74" t="str">
        <f t="shared" si="14"/>
        <v xml:space="preserve"> 김형기</v>
      </c>
    </row>
    <row r="161" spans="1:13">
      <c r="A161" s="74" t="str">
        <f t="shared" si="10"/>
        <v>장평리933-0</v>
      </c>
      <c r="B161" s="70" t="s">
        <v>581</v>
      </c>
      <c r="C161" s="69" t="s">
        <v>439</v>
      </c>
      <c r="D161" s="70">
        <v>1814</v>
      </c>
      <c r="E161" s="70">
        <v>1008</v>
      </c>
      <c r="F161" s="70" t="s">
        <v>180</v>
      </c>
      <c r="H161" t="s">
        <v>580</v>
      </c>
      <c r="I161" t="s">
        <v>401</v>
      </c>
      <c r="J161" s="74" t="str">
        <f t="shared" si="11"/>
        <v>장평리산90-4</v>
      </c>
      <c r="K161" s="74">
        <f t="shared" si="12"/>
        <v>27074</v>
      </c>
      <c r="L161" s="74" t="str">
        <f t="shared" si="13"/>
        <v xml:space="preserve"> 서울특별시 강서구 공항대로45길 24  101동 506호(등촌동 현대아파트)</v>
      </c>
      <c r="M161" s="74" t="str">
        <f t="shared" si="14"/>
        <v xml:space="preserve"> 전귀녀</v>
      </c>
    </row>
    <row r="162" spans="1:13">
      <c r="A162" s="74" t="str">
        <f t="shared" si="10"/>
        <v>장평리934-0</v>
      </c>
      <c r="B162" s="70" t="s">
        <v>581</v>
      </c>
      <c r="C162" s="69" t="s">
        <v>440</v>
      </c>
      <c r="D162" s="70">
        <v>1645</v>
      </c>
      <c r="E162" s="70">
        <v>1008</v>
      </c>
      <c r="F162" s="70" t="s">
        <v>180</v>
      </c>
      <c r="H162" t="s">
        <v>580</v>
      </c>
      <c r="I162" t="s">
        <v>402</v>
      </c>
      <c r="J162" s="74" t="str">
        <f t="shared" si="11"/>
        <v>장평리산89-1</v>
      </c>
      <c r="K162" s="74">
        <f t="shared" si="12"/>
        <v>11702</v>
      </c>
      <c r="L162" s="74" t="str">
        <f t="shared" si="13"/>
        <v xml:space="preserve"> 충청북도 제천시 의병대로40안길 6(두학동)</v>
      </c>
      <c r="M162" s="74" t="str">
        <f t="shared" si="14"/>
        <v xml:space="preserve"> 정춘화</v>
      </c>
    </row>
    <row r="163" spans="1:13">
      <c r="A163" s="74" t="str">
        <f t="shared" si="10"/>
        <v>장평리936-2</v>
      </c>
      <c r="B163" s="70" t="s">
        <v>581</v>
      </c>
      <c r="C163" s="69" t="s">
        <v>441</v>
      </c>
      <c r="D163" s="70">
        <v>486</v>
      </c>
      <c r="E163" s="70" t="s">
        <v>107</v>
      </c>
      <c r="F163" s="70" t="s">
        <v>98</v>
      </c>
      <c r="H163" t="s">
        <v>580</v>
      </c>
      <c r="I163" t="s">
        <v>403</v>
      </c>
      <c r="J163" s="74" t="str">
        <f t="shared" si="11"/>
        <v>장평리914-1</v>
      </c>
      <c r="K163" s="74">
        <f t="shared" si="12"/>
        <v>3364</v>
      </c>
      <c r="L163" s="74" t="str">
        <f t="shared" si="13"/>
        <v xml:space="preserve"> 충청북도 제천시 장락동 536-4 장락로즈웰아파트 102-303</v>
      </c>
      <c r="M163" s="74" t="str">
        <f t="shared" si="14"/>
        <v xml:space="preserve"> 정성수</v>
      </c>
    </row>
    <row r="164" spans="1:13">
      <c r="A164" s="74" t="str">
        <f t="shared" si="10"/>
        <v>장평리936-1</v>
      </c>
      <c r="B164" s="70" t="s">
        <v>581</v>
      </c>
      <c r="C164" s="69" t="s">
        <v>442</v>
      </c>
      <c r="D164" s="70">
        <v>724</v>
      </c>
      <c r="E164" s="70" t="s">
        <v>107</v>
      </c>
      <c r="F164" s="70" t="s">
        <v>98</v>
      </c>
      <c r="H164" t="s">
        <v>580</v>
      </c>
      <c r="I164" t="s">
        <v>404</v>
      </c>
      <c r="J164" s="74" t="str">
        <f t="shared" si="11"/>
        <v>장평리1051-84</v>
      </c>
      <c r="K164" s="74">
        <f t="shared" si="12"/>
        <v>1171</v>
      </c>
      <c r="L164" s="74" t="str">
        <f t="shared" si="13"/>
        <v xml:space="preserve"> </v>
      </c>
      <c r="M164" s="74" t="str">
        <f t="shared" si="14"/>
        <v xml:space="preserve"> 충청북도</v>
      </c>
    </row>
    <row r="165" spans="1:13">
      <c r="A165" s="74" t="str">
        <f t="shared" si="10"/>
        <v>장평리936-0</v>
      </c>
      <c r="B165" s="70" t="s">
        <v>581</v>
      </c>
      <c r="C165" s="69" t="s">
        <v>443</v>
      </c>
      <c r="D165" s="70">
        <v>489</v>
      </c>
      <c r="E165" s="70" t="s">
        <v>241</v>
      </c>
      <c r="F165" s="70" t="s">
        <v>181</v>
      </c>
      <c r="H165" t="s">
        <v>580</v>
      </c>
      <c r="I165" t="s">
        <v>405</v>
      </c>
      <c r="J165" s="74" t="str">
        <f t="shared" si="11"/>
        <v>장평리914-4</v>
      </c>
      <c r="K165" s="74">
        <f t="shared" si="12"/>
        <v>3365</v>
      </c>
      <c r="L165" s="74" t="str">
        <f t="shared" si="13"/>
        <v xml:space="preserve"> 충청북도 제천시 청전동 985 두진백로아파트 103-1010</v>
      </c>
      <c r="M165" s="74" t="str">
        <f t="shared" si="14"/>
        <v xml:space="preserve"> 정성천</v>
      </c>
    </row>
    <row r="166" spans="1:13">
      <c r="A166" s="74" t="str">
        <f t="shared" si="10"/>
        <v>장평리935-2</v>
      </c>
      <c r="B166" s="70" t="s">
        <v>581</v>
      </c>
      <c r="C166" s="69" t="s">
        <v>444</v>
      </c>
      <c r="D166" s="70">
        <v>91</v>
      </c>
      <c r="E166" s="70" t="s">
        <v>107</v>
      </c>
      <c r="F166" s="70" t="s">
        <v>98</v>
      </c>
      <c r="H166" t="s">
        <v>580</v>
      </c>
      <c r="I166" t="s">
        <v>406</v>
      </c>
      <c r="J166" s="74" t="str">
        <f t="shared" si="11"/>
        <v>장평리914-3</v>
      </c>
      <c r="K166" s="74">
        <f t="shared" si="12"/>
        <v>68</v>
      </c>
      <c r="L166" s="74">
        <f t="shared" si="13"/>
        <v>709</v>
      </c>
      <c r="M166" s="74" t="str">
        <f t="shared" si="14"/>
        <v xml:space="preserve"> 이광우</v>
      </c>
    </row>
    <row r="167" spans="1:13">
      <c r="A167" s="74" t="str">
        <f t="shared" si="10"/>
        <v>장평리935-1</v>
      </c>
      <c r="B167" s="70" t="s">
        <v>581</v>
      </c>
      <c r="C167" s="69" t="s">
        <v>445</v>
      </c>
      <c r="D167" s="70">
        <v>608</v>
      </c>
      <c r="E167" s="70" t="s">
        <v>107</v>
      </c>
      <c r="F167" s="70" t="s">
        <v>98</v>
      </c>
      <c r="H167" t="s">
        <v>580</v>
      </c>
      <c r="I167" t="s">
        <v>407</v>
      </c>
      <c r="J167" s="74" t="str">
        <f t="shared" si="11"/>
        <v>장평리1051-86</v>
      </c>
      <c r="K167" s="74">
        <f t="shared" si="12"/>
        <v>2408</v>
      </c>
      <c r="L167" s="74" t="str">
        <f t="shared" si="13"/>
        <v xml:space="preserve"> </v>
      </c>
      <c r="M167" s="74" t="str">
        <f t="shared" si="14"/>
        <v xml:space="preserve"> 국(건설부)</v>
      </c>
    </row>
    <row r="168" spans="1:13">
      <c r="A168" s="74" t="str">
        <f t="shared" si="10"/>
        <v>장평리935-0</v>
      </c>
      <c r="B168" s="70" t="s">
        <v>581</v>
      </c>
      <c r="C168" s="69" t="s">
        <v>446</v>
      </c>
      <c r="D168" s="70">
        <v>557</v>
      </c>
      <c r="E168" s="70" t="s">
        <v>242</v>
      </c>
      <c r="F168" s="70" t="s">
        <v>182</v>
      </c>
      <c r="H168" t="s">
        <v>580</v>
      </c>
      <c r="I168" t="s">
        <v>408</v>
      </c>
      <c r="J168" s="74" t="str">
        <f t="shared" si="11"/>
        <v>장평리1051-85</v>
      </c>
      <c r="K168" s="74">
        <f t="shared" si="12"/>
        <v>677</v>
      </c>
      <c r="L168" s="74" t="str">
        <f t="shared" si="13"/>
        <v xml:space="preserve"> </v>
      </c>
      <c r="M168" s="74" t="str">
        <f t="shared" si="14"/>
        <v xml:space="preserve"> 충청북도</v>
      </c>
    </row>
    <row r="169" spans="1:13">
      <c r="A169" s="74" t="str">
        <f t="shared" si="10"/>
        <v>장평리895-0</v>
      </c>
      <c r="B169" s="70" t="s">
        <v>581</v>
      </c>
      <c r="C169" s="69" t="s">
        <v>447</v>
      </c>
      <c r="D169" s="70">
        <v>1694</v>
      </c>
      <c r="E169" s="70" t="s">
        <v>243</v>
      </c>
      <c r="F169" s="70" t="s">
        <v>183</v>
      </c>
      <c r="H169" t="s">
        <v>580</v>
      </c>
      <c r="I169" t="s">
        <v>409</v>
      </c>
      <c r="J169" s="74" t="str">
        <f t="shared" si="11"/>
        <v>장평리915-3</v>
      </c>
      <c r="K169" s="74">
        <f t="shared" si="12"/>
        <v>1179</v>
      </c>
      <c r="L169" s="74">
        <f t="shared" si="13"/>
        <v>709</v>
      </c>
      <c r="M169" s="74" t="str">
        <f t="shared" si="14"/>
        <v xml:space="preserve"> 이광우</v>
      </c>
    </row>
    <row r="170" spans="1:13">
      <c r="A170" s="74" t="str">
        <f t="shared" si="10"/>
        <v>장평리895-1</v>
      </c>
      <c r="B170" s="70" t="s">
        <v>581</v>
      </c>
      <c r="C170" s="69" t="s">
        <v>448</v>
      </c>
      <c r="D170" s="70">
        <v>769</v>
      </c>
      <c r="E170" s="70" t="s">
        <v>107</v>
      </c>
      <c r="F170" s="70" t="s">
        <v>98</v>
      </c>
      <c r="H170" t="s">
        <v>580</v>
      </c>
      <c r="I170" t="s">
        <v>410</v>
      </c>
      <c r="J170" s="74" t="str">
        <f t="shared" si="11"/>
        <v>장평리915-1</v>
      </c>
      <c r="K170" s="74">
        <f t="shared" si="12"/>
        <v>2380</v>
      </c>
      <c r="L170" s="74">
        <f t="shared" si="13"/>
        <v>709</v>
      </c>
      <c r="M170" s="74" t="str">
        <f t="shared" si="14"/>
        <v xml:space="preserve"> 이광우</v>
      </c>
    </row>
    <row r="171" spans="1:13">
      <c r="A171" s="74" t="str">
        <f t="shared" si="10"/>
        <v>장평리896-0</v>
      </c>
      <c r="B171" s="70" t="s">
        <v>581</v>
      </c>
      <c r="C171" s="69" t="s">
        <v>449</v>
      </c>
      <c r="D171" s="70">
        <v>1628</v>
      </c>
      <c r="E171" s="70" t="s">
        <v>243</v>
      </c>
      <c r="F171" s="70" t="s">
        <v>183</v>
      </c>
      <c r="H171" t="s">
        <v>580</v>
      </c>
      <c r="I171" t="s">
        <v>411</v>
      </c>
      <c r="J171" s="74" t="str">
        <f t="shared" si="11"/>
        <v>장평리915-0</v>
      </c>
      <c r="K171" s="74">
        <f t="shared" si="12"/>
        <v>2020</v>
      </c>
      <c r="L171" s="74">
        <f t="shared" si="13"/>
        <v>599</v>
      </c>
      <c r="M171" s="74" t="str">
        <f t="shared" si="14"/>
        <v xml:space="preserve"> 김정자</v>
      </c>
    </row>
    <row r="172" spans="1:13">
      <c r="A172" s="74" t="str">
        <f t="shared" si="10"/>
        <v>장평리896-1</v>
      </c>
      <c r="B172" s="70" t="s">
        <v>581</v>
      </c>
      <c r="C172" s="69" t="s">
        <v>450</v>
      </c>
      <c r="D172" s="70">
        <v>223</v>
      </c>
      <c r="E172" s="70" t="s">
        <v>107</v>
      </c>
      <c r="F172" s="70" t="s">
        <v>98</v>
      </c>
      <c r="H172" t="s">
        <v>580</v>
      </c>
      <c r="I172" t="s">
        <v>412</v>
      </c>
      <c r="J172" s="74" t="str">
        <f t="shared" si="11"/>
        <v>장평리1051-88</v>
      </c>
      <c r="K172" s="74">
        <f t="shared" si="12"/>
        <v>649</v>
      </c>
      <c r="L172" s="74" t="str">
        <f t="shared" si="13"/>
        <v xml:space="preserve"> </v>
      </c>
      <c r="M172" s="74" t="str">
        <f t="shared" si="14"/>
        <v xml:space="preserve"> 충청북도</v>
      </c>
    </row>
    <row r="173" spans="1:13">
      <c r="A173" s="74" t="str">
        <f t="shared" si="10"/>
        <v>장평리897-0</v>
      </c>
      <c r="B173" s="70" t="s">
        <v>581</v>
      </c>
      <c r="C173" s="69" t="s">
        <v>451</v>
      </c>
      <c r="D173" s="70">
        <v>165</v>
      </c>
      <c r="E173" s="70" t="s">
        <v>107</v>
      </c>
      <c r="F173" s="70" t="s">
        <v>98</v>
      </c>
      <c r="H173" t="s">
        <v>580</v>
      </c>
      <c r="I173" t="s">
        <v>413</v>
      </c>
      <c r="J173" s="74" t="str">
        <f t="shared" si="11"/>
        <v>장평리산87-4</v>
      </c>
      <c r="K173" s="74">
        <f t="shared" si="12"/>
        <v>77455</v>
      </c>
      <c r="L173" s="74" t="str">
        <f t="shared" si="13"/>
        <v xml:space="preserve"> 서울시 송파구 문정동150 훼밀리아파트 216동403호</v>
      </c>
      <c r="M173" s="74" t="str">
        <f t="shared" si="14"/>
        <v xml:space="preserve"> 염재성</v>
      </c>
    </row>
    <row r="174" spans="1:13">
      <c r="A174" s="74" t="str">
        <f t="shared" si="10"/>
        <v>장평리897-1</v>
      </c>
      <c r="B174" s="70" t="s">
        <v>581</v>
      </c>
      <c r="C174" s="69" t="s">
        <v>452</v>
      </c>
      <c r="D174" s="70">
        <v>354</v>
      </c>
      <c r="E174" s="70" t="s">
        <v>107</v>
      </c>
      <c r="F174" s="70" t="s">
        <v>98</v>
      </c>
      <c r="H174" t="s">
        <v>580</v>
      </c>
      <c r="I174" t="s">
        <v>414</v>
      </c>
      <c r="J174" s="74" t="str">
        <f t="shared" si="11"/>
        <v>장평리산86-0</v>
      </c>
      <c r="K174" s="74">
        <f t="shared" si="12"/>
        <v>4760</v>
      </c>
      <c r="L174" s="74">
        <f t="shared" si="13"/>
        <v>1008</v>
      </c>
      <c r="M174" s="74" t="str">
        <f t="shared" si="14"/>
        <v xml:space="preserve"> 이무하</v>
      </c>
    </row>
    <row r="175" spans="1:13">
      <c r="A175" s="74" t="str">
        <f t="shared" si="10"/>
        <v>장평리1083-0</v>
      </c>
      <c r="B175" s="70" t="s">
        <v>581</v>
      </c>
      <c r="C175" s="69" t="s">
        <v>453</v>
      </c>
      <c r="D175" s="70">
        <v>536</v>
      </c>
      <c r="E175" s="70" t="s">
        <v>107</v>
      </c>
      <c r="F175" s="70" t="s">
        <v>98</v>
      </c>
      <c r="H175" t="s">
        <v>580</v>
      </c>
      <c r="I175" t="s">
        <v>415</v>
      </c>
      <c r="J175" s="74" t="str">
        <f t="shared" si="11"/>
        <v>장평리산85-0</v>
      </c>
      <c r="K175" s="74">
        <f t="shared" si="12"/>
        <v>36298</v>
      </c>
      <c r="L175" s="74" t="str">
        <f t="shared" si="13"/>
        <v xml:space="preserve"> 충청북도 청주시 흥덕구 1순환로513번길 33  105동806호(신봉동 삼정백조아파트)</v>
      </c>
      <c r="M175" s="74" t="str">
        <f t="shared" si="14"/>
        <v xml:space="preserve"> 이연희</v>
      </c>
    </row>
    <row r="176" spans="1:13">
      <c r="A176" s="74" t="str">
        <f t="shared" si="10"/>
        <v>장평리산66-23</v>
      </c>
      <c r="B176" s="70" t="s">
        <v>581</v>
      </c>
      <c r="C176" s="69" t="s">
        <v>454</v>
      </c>
      <c r="D176" s="70">
        <v>425</v>
      </c>
      <c r="E176" s="70">
        <v>827</v>
      </c>
      <c r="F176" s="70" t="s">
        <v>184</v>
      </c>
      <c r="H176" t="s">
        <v>580</v>
      </c>
      <c r="I176" t="s">
        <v>416</v>
      </c>
      <c r="J176" s="74" t="str">
        <f t="shared" si="11"/>
        <v>장평리937-1</v>
      </c>
      <c r="K176" s="74">
        <f t="shared" si="12"/>
        <v>360</v>
      </c>
      <c r="L176" s="74">
        <f t="shared" si="13"/>
        <v>1009</v>
      </c>
      <c r="M176" s="74" t="str">
        <f t="shared" si="14"/>
        <v xml:space="preserve"> 전오봉</v>
      </c>
    </row>
    <row r="177" spans="1:13">
      <c r="A177" s="74" t="str">
        <f t="shared" si="10"/>
        <v>장평리913-1</v>
      </c>
      <c r="B177" s="70" t="s">
        <v>581</v>
      </c>
      <c r="C177" s="69" t="s">
        <v>455</v>
      </c>
      <c r="D177" s="70">
        <v>245</v>
      </c>
      <c r="E177" s="70" t="s">
        <v>244</v>
      </c>
      <c r="F177" s="70" t="s">
        <v>185</v>
      </c>
      <c r="H177" t="s">
        <v>580</v>
      </c>
      <c r="I177" t="s">
        <v>417</v>
      </c>
      <c r="J177" s="74" t="str">
        <f t="shared" si="11"/>
        <v>장평리1086-0</v>
      </c>
      <c r="K177" s="74">
        <f t="shared" si="12"/>
        <v>1547</v>
      </c>
      <c r="L177" s="74" t="str">
        <f t="shared" si="13"/>
        <v xml:space="preserve"> </v>
      </c>
      <c r="M177" s="74" t="str">
        <f t="shared" si="14"/>
        <v xml:space="preserve"> 국(건설부)</v>
      </c>
    </row>
    <row r="178" spans="1:13">
      <c r="A178" s="74" t="str">
        <f t="shared" si="10"/>
        <v>장평리913-0</v>
      </c>
      <c r="B178" s="70" t="s">
        <v>581</v>
      </c>
      <c r="C178" s="69" t="s">
        <v>456</v>
      </c>
      <c r="D178" s="70">
        <v>310</v>
      </c>
      <c r="E178" s="70" t="s">
        <v>107</v>
      </c>
      <c r="F178" s="70" t="s">
        <v>98</v>
      </c>
      <c r="H178" t="s">
        <v>580</v>
      </c>
      <c r="I178" t="s">
        <v>418</v>
      </c>
      <c r="J178" s="74" t="str">
        <f t="shared" si="11"/>
        <v>장평리986-2</v>
      </c>
      <c r="K178" s="74">
        <f t="shared" si="12"/>
        <v>829</v>
      </c>
      <c r="L178" s="74" t="str">
        <f t="shared" si="13"/>
        <v xml:space="preserve"> </v>
      </c>
      <c r="M178" s="74" t="str">
        <f t="shared" si="14"/>
        <v xml:space="preserve"> 제천시</v>
      </c>
    </row>
    <row r="179" spans="1:13">
      <c r="A179" s="74" t="str">
        <f t="shared" si="10"/>
        <v>장평리산67-1</v>
      </c>
      <c r="B179" s="70" t="s">
        <v>581</v>
      </c>
      <c r="C179" s="69" t="s">
        <v>457</v>
      </c>
      <c r="D179" s="70">
        <v>19636</v>
      </c>
      <c r="E179" s="70">
        <v>827</v>
      </c>
      <c r="F179" s="70" t="s">
        <v>184</v>
      </c>
      <c r="H179" t="s">
        <v>580</v>
      </c>
      <c r="I179" t="s">
        <v>419</v>
      </c>
      <c r="J179" s="74" t="str">
        <f t="shared" si="11"/>
        <v>장평리986-0</v>
      </c>
      <c r="K179" s="74">
        <f t="shared" si="12"/>
        <v>1859</v>
      </c>
      <c r="L179" s="74" t="str">
        <f t="shared" si="13"/>
        <v xml:space="preserve"> 충청북도 충주시 용산동 1527</v>
      </c>
      <c r="M179" s="74" t="str">
        <f t="shared" si="14"/>
        <v xml:space="preserve"> 전미주</v>
      </c>
    </row>
    <row r="180" spans="1:13">
      <c r="A180" s="74" t="str">
        <f t="shared" si="10"/>
        <v>장평리748-2</v>
      </c>
      <c r="B180" s="70" t="s">
        <v>581</v>
      </c>
      <c r="C180" s="69" t="s">
        <v>458</v>
      </c>
      <c r="D180" s="70">
        <v>911</v>
      </c>
      <c r="E180" s="70">
        <v>1009</v>
      </c>
      <c r="F180" s="70" t="s">
        <v>186</v>
      </c>
      <c r="H180" t="s">
        <v>580</v>
      </c>
      <c r="I180" t="s">
        <v>420</v>
      </c>
      <c r="J180" s="74" t="str">
        <f t="shared" si="11"/>
        <v>장평리937-2</v>
      </c>
      <c r="K180" s="74">
        <f t="shared" si="12"/>
        <v>391</v>
      </c>
      <c r="L180" s="74" t="str">
        <f t="shared" si="13"/>
        <v xml:space="preserve"> </v>
      </c>
      <c r="M180" s="74" t="str">
        <f t="shared" si="14"/>
        <v xml:space="preserve"> 제천시</v>
      </c>
    </row>
    <row r="181" spans="1:13">
      <c r="A181" s="74" t="str">
        <f t="shared" si="10"/>
        <v>장평리748-3</v>
      </c>
      <c r="B181" s="70" t="s">
        <v>581</v>
      </c>
      <c r="C181" s="69" t="s">
        <v>459</v>
      </c>
      <c r="D181" s="70">
        <v>29</v>
      </c>
      <c r="E181" s="70">
        <v>1009</v>
      </c>
      <c r="F181" s="70" t="s">
        <v>187</v>
      </c>
      <c r="H181" t="s">
        <v>580</v>
      </c>
      <c r="I181" t="s">
        <v>421</v>
      </c>
      <c r="J181" s="74" t="str">
        <f t="shared" si="11"/>
        <v>장평리937-0</v>
      </c>
      <c r="K181" s="74">
        <f t="shared" si="12"/>
        <v>323</v>
      </c>
      <c r="L181" s="74" t="str">
        <f t="shared" si="13"/>
        <v xml:space="preserve"> </v>
      </c>
      <c r="M181" s="74" t="str">
        <f t="shared" si="14"/>
        <v xml:space="preserve"> 제천시</v>
      </c>
    </row>
    <row r="182" spans="1:13">
      <c r="A182" s="74" t="str">
        <f t="shared" si="10"/>
        <v>장평리1051-50</v>
      </c>
      <c r="B182" s="70" t="s">
        <v>581</v>
      </c>
      <c r="C182" s="69" t="s">
        <v>460</v>
      </c>
      <c r="D182" s="70">
        <v>97</v>
      </c>
      <c r="E182" s="70" t="s">
        <v>107</v>
      </c>
      <c r="F182" s="70" t="s">
        <v>98</v>
      </c>
      <c r="H182" t="s">
        <v>580</v>
      </c>
      <c r="I182" t="s">
        <v>422</v>
      </c>
      <c r="J182" s="74" t="str">
        <f t="shared" si="11"/>
        <v>장평리994-0</v>
      </c>
      <c r="K182" s="74">
        <f t="shared" si="12"/>
        <v>671</v>
      </c>
      <c r="L182" s="74" t="str">
        <f t="shared" si="13"/>
        <v xml:space="preserve"> </v>
      </c>
      <c r="M182" s="74" t="str">
        <f t="shared" si="14"/>
        <v xml:space="preserve"> 충청북도(교육감)</v>
      </c>
    </row>
    <row r="183" spans="1:13">
      <c r="A183" s="74" t="str">
        <f t="shared" si="10"/>
        <v>장평리856-0</v>
      </c>
      <c r="B183" s="70" t="s">
        <v>581</v>
      </c>
      <c r="C183" s="69" t="s">
        <v>461</v>
      </c>
      <c r="D183" s="70">
        <v>2381</v>
      </c>
      <c r="E183" s="70" t="s">
        <v>107</v>
      </c>
      <c r="F183" s="70" t="s">
        <v>188</v>
      </c>
      <c r="H183" t="s">
        <v>580</v>
      </c>
      <c r="I183" t="s">
        <v>423</v>
      </c>
      <c r="J183" s="74" t="str">
        <f t="shared" si="11"/>
        <v>장평리1021-0</v>
      </c>
      <c r="K183" s="74">
        <f t="shared" si="12"/>
        <v>33115</v>
      </c>
      <c r="L183" s="74" t="str">
        <f t="shared" si="13"/>
        <v xml:space="preserve"> </v>
      </c>
      <c r="M183" s="74" t="str">
        <f t="shared" si="14"/>
        <v xml:space="preserve"> 충청북도(교육감)</v>
      </c>
    </row>
    <row r="184" spans="1:13">
      <c r="A184" s="74" t="str">
        <f t="shared" si="10"/>
        <v>장평리857-0</v>
      </c>
      <c r="B184" s="70" t="s">
        <v>581</v>
      </c>
      <c r="C184" s="69" t="s">
        <v>462</v>
      </c>
      <c r="D184" s="70">
        <v>3603</v>
      </c>
      <c r="E184" s="70" t="s">
        <v>107</v>
      </c>
      <c r="F184" s="70" t="s">
        <v>188</v>
      </c>
      <c r="H184" t="s">
        <v>580</v>
      </c>
      <c r="I184" t="s">
        <v>424</v>
      </c>
      <c r="J184" s="74" t="str">
        <f t="shared" si="11"/>
        <v>장평리1033-0</v>
      </c>
      <c r="K184" s="74">
        <f t="shared" si="12"/>
        <v>4767</v>
      </c>
      <c r="L184" s="74" t="str">
        <f t="shared" si="13"/>
        <v xml:space="preserve"> 대전광역시 유성구 왕가봉로 23 1107동201호(노은동 열매마을아파트11단지)</v>
      </c>
      <c r="M184" s="74" t="str">
        <f t="shared" si="14"/>
        <v xml:space="preserve"> 장도열</v>
      </c>
    </row>
    <row r="185" spans="1:13">
      <c r="A185" s="74" t="str">
        <f t="shared" si="10"/>
        <v>장평리856-1</v>
      </c>
      <c r="B185" s="70" t="s">
        <v>581</v>
      </c>
      <c r="C185" s="69" t="s">
        <v>463</v>
      </c>
      <c r="D185" s="70">
        <v>1107</v>
      </c>
      <c r="E185" s="70" t="s">
        <v>107</v>
      </c>
      <c r="F185" s="70" t="s">
        <v>188</v>
      </c>
      <c r="H185" t="s">
        <v>580</v>
      </c>
      <c r="I185" t="s">
        <v>425</v>
      </c>
      <c r="J185" s="74" t="str">
        <f t="shared" si="11"/>
        <v>장평리995-0</v>
      </c>
      <c r="K185" s="74">
        <f t="shared" si="12"/>
        <v>1210</v>
      </c>
      <c r="L185" s="74" t="str">
        <f t="shared" si="13"/>
        <v xml:space="preserve"> </v>
      </c>
      <c r="M185" s="74" t="str">
        <f t="shared" si="14"/>
        <v xml:space="preserve"> 유인구</v>
      </c>
    </row>
    <row r="186" spans="1:13">
      <c r="A186" s="74" t="str">
        <f t="shared" si="10"/>
        <v>장평리857-1</v>
      </c>
      <c r="B186" s="70" t="s">
        <v>581</v>
      </c>
      <c r="C186" s="69" t="s">
        <v>464</v>
      </c>
      <c r="D186" s="70">
        <v>3</v>
      </c>
      <c r="E186" s="70" t="s">
        <v>107</v>
      </c>
      <c r="F186" s="70" t="s">
        <v>188</v>
      </c>
      <c r="H186" t="s">
        <v>580</v>
      </c>
      <c r="I186" t="s">
        <v>426</v>
      </c>
      <c r="J186" s="74" t="str">
        <f t="shared" si="11"/>
        <v>장평리산70-14</v>
      </c>
      <c r="K186" s="74">
        <f t="shared" si="12"/>
        <v>19835</v>
      </c>
      <c r="L186" s="74" t="str">
        <f t="shared" si="13"/>
        <v xml:space="preserve"> 인천 서구 신현동 171-1 신예하나빌라 마-비02호</v>
      </c>
      <c r="M186" s="74" t="str">
        <f t="shared" si="14"/>
        <v xml:space="preserve"> 전병일</v>
      </c>
    </row>
    <row r="187" spans="1:13">
      <c r="A187" s="74" t="str">
        <f t="shared" si="10"/>
        <v>장평리754-0</v>
      </c>
      <c r="B187" s="70" t="s">
        <v>581</v>
      </c>
      <c r="C187" s="69" t="s">
        <v>465</v>
      </c>
      <c r="D187" s="70">
        <v>150</v>
      </c>
      <c r="E187" s="70" t="s">
        <v>107</v>
      </c>
      <c r="F187" s="70" t="s">
        <v>121</v>
      </c>
      <c r="H187" t="s">
        <v>580</v>
      </c>
      <c r="I187" t="s">
        <v>427</v>
      </c>
      <c r="J187" s="74" t="str">
        <f t="shared" si="11"/>
        <v>장평리996-0</v>
      </c>
      <c r="K187" s="74">
        <f t="shared" si="12"/>
        <v>754</v>
      </c>
      <c r="L187" s="74" t="str">
        <f t="shared" si="13"/>
        <v xml:space="preserve"> </v>
      </c>
      <c r="M187" s="74" t="str">
        <f t="shared" si="14"/>
        <v xml:space="preserve"> 이한소</v>
      </c>
    </row>
    <row r="188" spans="1:13">
      <c r="A188" s="74" t="str">
        <f t="shared" si="10"/>
        <v>장평리754-5</v>
      </c>
      <c r="B188" s="70" t="s">
        <v>581</v>
      </c>
      <c r="C188" s="69" t="s">
        <v>466</v>
      </c>
      <c r="D188" s="70">
        <v>45</v>
      </c>
      <c r="E188" s="70" t="s">
        <v>107</v>
      </c>
      <c r="F188" s="70" t="s">
        <v>98</v>
      </c>
      <c r="H188" t="s">
        <v>580</v>
      </c>
      <c r="I188" t="s">
        <v>428</v>
      </c>
      <c r="J188" s="74" t="str">
        <f t="shared" si="11"/>
        <v>장평리997-0</v>
      </c>
      <c r="K188" s="74">
        <f t="shared" si="12"/>
        <v>337</v>
      </c>
      <c r="L188" s="74" t="str">
        <f t="shared" si="13"/>
        <v xml:space="preserve"> 대전광역시 서구 신갈마로211번안길 100  302호 (갈마동  한미빌리지)</v>
      </c>
      <c r="M188" s="74" t="str">
        <f t="shared" si="14"/>
        <v xml:space="preserve"> 이용윤</v>
      </c>
    </row>
    <row r="189" spans="1:13">
      <c r="A189" s="74" t="str">
        <f t="shared" si="10"/>
        <v>장평리1051-49</v>
      </c>
      <c r="B189" s="70" t="s">
        <v>581</v>
      </c>
      <c r="C189" s="69" t="s">
        <v>467</v>
      </c>
      <c r="D189" s="70">
        <v>998</v>
      </c>
      <c r="E189" s="70" t="s">
        <v>107</v>
      </c>
      <c r="F189" s="70" t="s">
        <v>98</v>
      </c>
      <c r="H189" t="s">
        <v>580</v>
      </c>
      <c r="I189" t="s">
        <v>429</v>
      </c>
      <c r="J189" s="74" t="str">
        <f t="shared" si="11"/>
        <v>장평리999-0</v>
      </c>
      <c r="K189" s="74">
        <f t="shared" si="12"/>
        <v>787</v>
      </c>
      <c r="L189" s="74">
        <f t="shared" si="13"/>
        <v>1008</v>
      </c>
      <c r="M189" s="74" t="str">
        <f t="shared" si="14"/>
        <v xml:space="preserve"> 이무하</v>
      </c>
    </row>
    <row r="190" spans="1:13">
      <c r="A190" s="74" t="str">
        <f t="shared" si="10"/>
        <v>장평리754-1</v>
      </c>
      <c r="B190" s="70" t="s">
        <v>581</v>
      </c>
      <c r="C190" s="69" t="s">
        <v>468</v>
      </c>
      <c r="D190" s="70">
        <v>621</v>
      </c>
      <c r="E190" s="70" t="s">
        <v>245</v>
      </c>
      <c r="F190" s="70" t="s">
        <v>189</v>
      </c>
      <c r="H190" t="s">
        <v>580</v>
      </c>
      <c r="I190" t="s">
        <v>430</v>
      </c>
      <c r="J190" s="74" t="str">
        <f t="shared" si="11"/>
        <v>장평리998-0</v>
      </c>
      <c r="K190" s="74">
        <f t="shared" si="12"/>
        <v>1419</v>
      </c>
      <c r="L190" s="74">
        <f t="shared" si="13"/>
        <v>1008</v>
      </c>
      <c r="M190" s="74" t="str">
        <f t="shared" si="14"/>
        <v xml:space="preserve"> 이무하</v>
      </c>
    </row>
    <row r="191" spans="1:13">
      <c r="A191" s="74" t="str">
        <f t="shared" si="10"/>
        <v>장평리754-6</v>
      </c>
      <c r="B191" s="70" t="s">
        <v>581</v>
      </c>
      <c r="C191" s="69" t="s">
        <v>469</v>
      </c>
      <c r="D191" s="70">
        <v>64</v>
      </c>
      <c r="E191" s="70" t="s">
        <v>107</v>
      </c>
      <c r="F191" s="70" t="s">
        <v>121</v>
      </c>
      <c r="H191" t="s">
        <v>580</v>
      </c>
      <c r="I191" t="s">
        <v>431</v>
      </c>
      <c r="J191" s="74" t="str">
        <f t="shared" si="11"/>
        <v>장평리1000-0</v>
      </c>
      <c r="K191" s="74">
        <f t="shared" si="12"/>
        <v>624</v>
      </c>
      <c r="L191" s="74" t="str">
        <f t="shared" si="13"/>
        <v xml:space="preserve"> 백운면평동리585</v>
      </c>
      <c r="M191" s="74" t="str">
        <f t="shared" si="14"/>
        <v xml:space="preserve"> 유명옥</v>
      </c>
    </row>
    <row r="192" spans="1:13">
      <c r="A192" s="74" t="str">
        <f t="shared" si="10"/>
        <v>장평리746-5</v>
      </c>
      <c r="B192" s="70" t="s">
        <v>581</v>
      </c>
      <c r="C192" s="69" t="s">
        <v>470</v>
      </c>
      <c r="D192" s="70">
        <v>489</v>
      </c>
      <c r="E192" s="70" t="s">
        <v>107</v>
      </c>
      <c r="F192" s="70" t="s">
        <v>98</v>
      </c>
      <c r="H192" t="s">
        <v>580</v>
      </c>
      <c r="I192" t="s">
        <v>432</v>
      </c>
      <c r="J192" s="74" t="str">
        <f t="shared" si="11"/>
        <v>장평리1001-0</v>
      </c>
      <c r="K192" s="74">
        <f t="shared" si="12"/>
        <v>1503</v>
      </c>
      <c r="L192" s="74" t="str">
        <f t="shared" si="13"/>
        <v xml:space="preserve"> 백운면평동리585</v>
      </c>
      <c r="M192" s="74" t="str">
        <f t="shared" si="14"/>
        <v xml:space="preserve"> 유명옥</v>
      </c>
    </row>
    <row r="193" spans="1:13">
      <c r="A193" s="74" t="str">
        <f t="shared" si="10"/>
        <v>장평리754-7</v>
      </c>
      <c r="B193" s="70" t="s">
        <v>581</v>
      </c>
      <c r="C193" s="69" t="s">
        <v>471</v>
      </c>
      <c r="D193" s="70">
        <v>3</v>
      </c>
      <c r="E193" s="70" t="s">
        <v>107</v>
      </c>
      <c r="F193" s="70" t="s">
        <v>121</v>
      </c>
      <c r="H193" t="s">
        <v>580</v>
      </c>
      <c r="I193" t="s">
        <v>433</v>
      </c>
      <c r="J193" s="74" t="str">
        <f t="shared" si="11"/>
        <v>장평리1000-1</v>
      </c>
      <c r="K193" s="74">
        <f t="shared" si="12"/>
        <v>172</v>
      </c>
      <c r="L193" s="74" t="str">
        <f t="shared" si="13"/>
        <v xml:space="preserve"> </v>
      </c>
      <c r="M193" s="74" t="str">
        <f t="shared" si="14"/>
        <v xml:space="preserve"> 제천시</v>
      </c>
    </row>
    <row r="194" spans="1:13">
      <c r="A194" s="74" t="str">
        <f t="shared" si="10"/>
        <v>장평리754-2</v>
      </c>
      <c r="B194" s="70" t="s">
        <v>581</v>
      </c>
      <c r="C194" s="69" t="s">
        <v>472</v>
      </c>
      <c r="D194" s="70">
        <v>2491</v>
      </c>
      <c r="E194" s="70" t="s">
        <v>245</v>
      </c>
      <c r="F194" s="70" t="s">
        <v>189</v>
      </c>
      <c r="H194" t="s">
        <v>580</v>
      </c>
      <c r="I194" t="s">
        <v>434</v>
      </c>
      <c r="J194" s="74" t="str">
        <f t="shared" si="11"/>
        <v>장평리1085-0</v>
      </c>
      <c r="K194" s="74">
        <f t="shared" si="12"/>
        <v>1408</v>
      </c>
      <c r="L194" s="74" t="str">
        <f t="shared" si="13"/>
        <v xml:space="preserve"> </v>
      </c>
      <c r="M194" s="74" t="str">
        <f t="shared" si="14"/>
        <v xml:space="preserve"> 국(건설부)</v>
      </c>
    </row>
    <row r="195" spans="1:13">
      <c r="A195" s="74" t="str">
        <f t="shared" ref="A195:A258" si="15">B195&amp;C195</f>
        <v>장평리754-8</v>
      </c>
      <c r="B195" s="70" t="s">
        <v>581</v>
      </c>
      <c r="C195" s="69" t="s">
        <v>473</v>
      </c>
      <c r="D195" s="70">
        <v>42</v>
      </c>
      <c r="E195" s="70" t="s">
        <v>107</v>
      </c>
      <c r="F195" s="70" t="s">
        <v>121</v>
      </c>
      <c r="H195" t="s">
        <v>580</v>
      </c>
      <c r="I195" t="s">
        <v>435</v>
      </c>
      <c r="J195" s="74" t="str">
        <f t="shared" ref="J195:J258" si="16">H195&amp;I195</f>
        <v>장평리998-1</v>
      </c>
      <c r="K195" s="74">
        <f t="shared" ref="K195:K258" si="17">VLOOKUP($J195,$A:$I,4,FALSE)</f>
        <v>124</v>
      </c>
      <c r="L195" s="74" t="str">
        <f t="shared" ref="L195:L258" si="18">VLOOKUP($J195,$A:$I,5,FALSE)</f>
        <v xml:space="preserve"> </v>
      </c>
      <c r="M195" s="74" t="str">
        <f t="shared" ref="M195:M258" si="19">VLOOKUP($J195,$A:$I,6,FALSE)</f>
        <v xml:space="preserve"> 제천시</v>
      </c>
    </row>
    <row r="196" spans="1:13">
      <c r="A196" s="74" t="str">
        <f t="shared" si="15"/>
        <v>장평리856-2</v>
      </c>
      <c r="B196" s="70" t="s">
        <v>581</v>
      </c>
      <c r="C196" s="69" t="s">
        <v>474</v>
      </c>
      <c r="D196" s="70">
        <v>900</v>
      </c>
      <c r="E196" s="70" t="s">
        <v>107</v>
      </c>
      <c r="F196" s="70" t="s">
        <v>188</v>
      </c>
      <c r="H196" t="s">
        <v>580</v>
      </c>
      <c r="I196" t="s">
        <v>436</v>
      </c>
      <c r="J196" s="74" t="str">
        <f t="shared" si="16"/>
        <v>장평리886-3</v>
      </c>
      <c r="K196" s="74">
        <f t="shared" si="17"/>
        <v>302</v>
      </c>
      <c r="L196" s="74" t="str">
        <f t="shared" si="18"/>
        <v xml:space="preserve"> </v>
      </c>
      <c r="M196" s="74" t="str">
        <f t="shared" si="19"/>
        <v xml:space="preserve"> 제천시</v>
      </c>
    </row>
    <row r="197" spans="1:13">
      <c r="A197" s="74" t="str">
        <f t="shared" si="15"/>
        <v>장평리746-11</v>
      </c>
      <c r="B197" s="70" t="s">
        <v>581</v>
      </c>
      <c r="C197" s="69" t="s">
        <v>475</v>
      </c>
      <c r="D197" s="70">
        <v>122</v>
      </c>
      <c r="E197" s="70" t="s">
        <v>107</v>
      </c>
      <c r="F197" s="70" t="s">
        <v>98</v>
      </c>
      <c r="H197" t="s">
        <v>580</v>
      </c>
      <c r="I197" t="s">
        <v>437</v>
      </c>
      <c r="J197" s="74" t="str">
        <f t="shared" si="16"/>
        <v>장평리886-1</v>
      </c>
      <c r="K197" s="74">
        <f t="shared" si="17"/>
        <v>1722</v>
      </c>
      <c r="L197" s="74" t="str">
        <f t="shared" si="18"/>
        <v xml:space="preserve"> 청전동72 청전현대아파트 104동1404호</v>
      </c>
      <c r="M197" s="74" t="str">
        <f t="shared" si="19"/>
        <v xml:space="preserve"> 이해완</v>
      </c>
    </row>
    <row r="198" spans="1:13">
      <c r="A198" s="74" t="str">
        <f t="shared" si="15"/>
        <v>장평리746-6</v>
      </c>
      <c r="B198" s="70" t="s">
        <v>581</v>
      </c>
      <c r="C198" s="69" t="s">
        <v>476</v>
      </c>
      <c r="D198" s="70">
        <v>1622</v>
      </c>
      <c r="E198" s="70" t="s">
        <v>107</v>
      </c>
      <c r="F198" s="70" t="s">
        <v>98</v>
      </c>
      <c r="H198" t="s">
        <v>580</v>
      </c>
      <c r="I198" t="s">
        <v>438</v>
      </c>
      <c r="J198" s="74" t="str">
        <f t="shared" si="16"/>
        <v>장평리886-2</v>
      </c>
      <c r="K198" s="74">
        <f t="shared" si="17"/>
        <v>1320</v>
      </c>
      <c r="L198" s="74">
        <f t="shared" si="18"/>
        <v>1008</v>
      </c>
      <c r="M198" s="74" t="str">
        <f t="shared" si="19"/>
        <v xml:space="preserve"> 이해극</v>
      </c>
    </row>
    <row r="199" spans="1:13">
      <c r="A199" s="74" t="str">
        <f t="shared" si="15"/>
        <v>장평리754-3</v>
      </c>
      <c r="B199" s="70" t="s">
        <v>581</v>
      </c>
      <c r="C199" s="69" t="s">
        <v>477</v>
      </c>
      <c r="D199" s="70">
        <v>2949</v>
      </c>
      <c r="E199" s="70" t="s">
        <v>246</v>
      </c>
      <c r="F199" s="70" t="s">
        <v>190</v>
      </c>
      <c r="H199" t="s">
        <v>580</v>
      </c>
      <c r="I199" t="s">
        <v>439</v>
      </c>
      <c r="J199" s="74" t="str">
        <f t="shared" si="16"/>
        <v>장평리933-0</v>
      </c>
      <c r="K199" s="74">
        <f t="shared" si="17"/>
        <v>1814</v>
      </c>
      <c r="L199" s="74">
        <f t="shared" si="18"/>
        <v>1008</v>
      </c>
      <c r="M199" s="74" t="str">
        <f t="shared" si="19"/>
        <v xml:space="preserve"> 이해극</v>
      </c>
    </row>
    <row r="200" spans="1:13">
      <c r="A200" s="74" t="str">
        <f t="shared" si="15"/>
        <v>장평리754-9</v>
      </c>
      <c r="B200" s="70" t="s">
        <v>581</v>
      </c>
      <c r="C200" s="69" t="s">
        <v>478</v>
      </c>
      <c r="D200" s="70">
        <v>29</v>
      </c>
      <c r="E200" s="70" t="s">
        <v>107</v>
      </c>
      <c r="F200" s="70" t="s">
        <v>98</v>
      </c>
      <c r="H200" t="s">
        <v>580</v>
      </c>
      <c r="I200" t="s">
        <v>440</v>
      </c>
      <c r="J200" s="74" t="str">
        <f t="shared" si="16"/>
        <v>장평리934-0</v>
      </c>
      <c r="K200" s="74">
        <f t="shared" si="17"/>
        <v>1645</v>
      </c>
      <c r="L200" s="74">
        <f t="shared" si="18"/>
        <v>1008</v>
      </c>
      <c r="M200" s="74" t="str">
        <f t="shared" si="19"/>
        <v xml:space="preserve"> 이해극</v>
      </c>
    </row>
    <row r="201" spans="1:13">
      <c r="A201" s="74" t="str">
        <f t="shared" si="15"/>
        <v>장평리857-2</v>
      </c>
      <c r="B201" s="70" t="s">
        <v>581</v>
      </c>
      <c r="C201" s="69" t="s">
        <v>479</v>
      </c>
      <c r="D201" s="70">
        <v>30</v>
      </c>
      <c r="E201" s="70" t="s">
        <v>107</v>
      </c>
      <c r="F201" s="70" t="s">
        <v>188</v>
      </c>
      <c r="H201" t="s">
        <v>580</v>
      </c>
      <c r="I201" t="s">
        <v>441</v>
      </c>
      <c r="J201" s="74" t="str">
        <f t="shared" si="16"/>
        <v>장평리936-2</v>
      </c>
      <c r="K201" s="74">
        <f t="shared" si="17"/>
        <v>486</v>
      </c>
      <c r="L201" s="74" t="str">
        <f t="shared" si="18"/>
        <v xml:space="preserve"> </v>
      </c>
      <c r="M201" s="74" t="str">
        <f t="shared" si="19"/>
        <v xml:space="preserve"> 국(건설부)</v>
      </c>
    </row>
    <row r="202" spans="1:13">
      <c r="A202" s="74" t="str">
        <f t="shared" si="15"/>
        <v>장평리756-5</v>
      </c>
      <c r="B202" s="70" t="s">
        <v>581</v>
      </c>
      <c r="C202" s="69" t="s">
        <v>480</v>
      </c>
      <c r="D202" s="70">
        <v>1384</v>
      </c>
      <c r="E202" s="70" t="s">
        <v>247</v>
      </c>
      <c r="F202" s="70" t="s">
        <v>191</v>
      </c>
      <c r="H202" t="s">
        <v>580</v>
      </c>
      <c r="I202" t="s">
        <v>442</v>
      </c>
      <c r="J202" s="74" t="str">
        <f t="shared" si="16"/>
        <v>장평리936-1</v>
      </c>
      <c r="K202" s="74">
        <f t="shared" si="17"/>
        <v>724</v>
      </c>
      <c r="L202" s="74" t="str">
        <f t="shared" si="18"/>
        <v xml:space="preserve"> </v>
      </c>
      <c r="M202" s="74" t="str">
        <f t="shared" si="19"/>
        <v xml:space="preserve"> 국(건설부)</v>
      </c>
    </row>
    <row r="203" spans="1:13">
      <c r="A203" s="74" t="str">
        <f t="shared" si="15"/>
        <v>장평리756-7</v>
      </c>
      <c r="B203" s="70" t="s">
        <v>581</v>
      </c>
      <c r="C203" s="69" t="s">
        <v>481</v>
      </c>
      <c r="D203" s="70">
        <v>216</v>
      </c>
      <c r="E203" s="70" t="s">
        <v>107</v>
      </c>
      <c r="F203" s="70" t="s">
        <v>98</v>
      </c>
      <c r="H203" t="s">
        <v>580</v>
      </c>
      <c r="I203" t="s">
        <v>443</v>
      </c>
      <c r="J203" s="74" t="str">
        <f t="shared" si="16"/>
        <v>장평리936-0</v>
      </c>
      <c r="K203" s="74">
        <f t="shared" si="17"/>
        <v>489</v>
      </c>
      <c r="L203" s="74" t="str">
        <f t="shared" si="18"/>
        <v xml:space="preserve"> 충주시 교현동 398 동아아파트 3-801</v>
      </c>
      <c r="M203" s="74" t="str">
        <f t="shared" si="19"/>
        <v xml:space="preserve"> 홍충기</v>
      </c>
    </row>
    <row r="204" spans="1:13">
      <c r="A204" s="74" t="str">
        <f t="shared" si="15"/>
        <v>장평리746-10</v>
      </c>
      <c r="B204" s="70" t="s">
        <v>581</v>
      </c>
      <c r="C204" s="69" t="s">
        <v>482</v>
      </c>
      <c r="D204" s="70">
        <v>1857</v>
      </c>
      <c r="E204" s="70" t="s">
        <v>248</v>
      </c>
      <c r="F204" s="70" t="s">
        <v>192</v>
      </c>
      <c r="H204" t="s">
        <v>580</v>
      </c>
      <c r="I204" t="s">
        <v>444</v>
      </c>
      <c r="J204" s="74" t="str">
        <f t="shared" si="16"/>
        <v>장평리935-2</v>
      </c>
      <c r="K204" s="74">
        <f t="shared" si="17"/>
        <v>91</v>
      </c>
      <c r="L204" s="74" t="str">
        <f t="shared" si="18"/>
        <v xml:space="preserve"> </v>
      </c>
      <c r="M204" s="74" t="str">
        <f t="shared" si="19"/>
        <v xml:space="preserve"> 국(건설부)</v>
      </c>
    </row>
    <row r="205" spans="1:13">
      <c r="A205" s="74" t="str">
        <f t="shared" si="15"/>
        <v>장평리746-1</v>
      </c>
      <c r="B205" s="70" t="s">
        <v>581</v>
      </c>
      <c r="C205" s="69" t="s">
        <v>483</v>
      </c>
      <c r="D205" s="70">
        <v>1631</v>
      </c>
      <c r="E205" s="70" t="s">
        <v>248</v>
      </c>
      <c r="F205" s="70" t="s">
        <v>192</v>
      </c>
      <c r="H205" t="s">
        <v>580</v>
      </c>
      <c r="I205" t="s">
        <v>445</v>
      </c>
      <c r="J205" s="74" t="str">
        <f t="shared" si="16"/>
        <v>장평리935-1</v>
      </c>
      <c r="K205" s="74">
        <f t="shared" si="17"/>
        <v>608</v>
      </c>
      <c r="L205" s="74" t="str">
        <f t="shared" si="18"/>
        <v xml:space="preserve"> </v>
      </c>
      <c r="M205" s="74" t="str">
        <f t="shared" si="19"/>
        <v xml:space="preserve"> 국(건설부)</v>
      </c>
    </row>
    <row r="206" spans="1:13">
      <c r="A206" s="74" t="str">
        <f t="shared" si="15"/>
        <v>장평리756-4</v>
      </c>
      <c r="B206" s="70" t="s">
        <v>581</v>
      </c>
      <c r="C206" s="69" t="s">
        <v>484</v>
      </c>
      <c r="D206" s="70">
        <v>2753</v>
      </c>
      <c r="E206" s="70" t="s">
        <v>249</v>
      </c>
      <c r="F206" s="70" t="s">
        <v>193</v>
      </c>
      <c r="H206" t="s">
        <v>580</v>
      </c>
      <c r="I206" t="s">
        <v>446</v>
      </c>
      <c r="J206" s="74" t="str">
        <f t="shared" si="16"/>
        <v>장평리935-0</v>
      </c>
      <c r="K206" s="74">
        <f t="shared" si="17"/>
        <v>557</v>
      </c>
      <c r="L206" s="74" t="str">
        <f t="shared" si="18"/>
        <v xml:space="preserve"> 서울시 관악구 봉천8동1529-57</v>
      </c>
      <c r="M206" s="74" t="str">
        <f t="shared" si="19"/>
        <v xml:space="preserve"> 김석순</v>
      </c>
    </row>
    <row r="207" spans="1:13">
      <c r="A207" s="74" t="str">
        <f t="shared" si="15"/>
        <v>장평리756-6</v>
      </c>
      <c r="B207" s="70" t="s">
        <v>581</v>
      </c>
      <c r="C207" s="69" t="s">
        <v>485</v>
      </c>
      <c r="D207" s="70">
        <v>116</v>
      </c>
      <c r="E207" s="70" t="s">
        <v>107</v>
      </c>
      <c r="F207" s="70" t="s">
        <v>98</v>
      </c>
      <c r="H207" t="s">
        <v>580</v>
      </c>
      <c r="I207" t="s">
        <v>447</v>
      </c>
      <c r="J207" s="74" t="str">
        <f t="shared" si="16"/>
        <v>장평리895-0</v>
      </c>
      <c r="K207" s="74">
        <f t="shared" si="17"/>
        <v>1694</v>
      </c>
      <c r="L207" s="74" t="str">
        <f t="shared" si="18"/>
        <v xml:space="preserve"> 서울특별시 성북구 오패산로 46  128동 702호(하월곡동 월곡두산위브아파트)</v>
      </c>
      <c r="M207" s="74" t="str">
        <f t="shared" si="19"/>
        <v xml:space="preserve"> 윤호상</v>
      </c>
    </row>
    <row r="208" spans="1:13">
      <c r="A208" s="74" t="str">
        <f t="shared" si="15"/>
        <v>장평리746-12</v>
      </c>
      <c r="B208" s="70" t="s">
        <v>581</v>
      </c>
      <c r="C208" s="69" t="s">
        <v>486</v>
      </c>
      <c r="D208" s="70">
        <v>544</v>
      </c>
      <c r="E208" s="70" t="s">
        <v>107</v>
      </c>
      <c r="F208" s="70" t="s">
        <v>98</v>
      </c>
      <c r="H208" t="s">
        <v>580</v>
      </c>
      <c r="I208" t="s">
        <v>448</v>
      </c>
      <c r="J208" s="74" t="str">
        <f t="shared" si="16"/>
        <v>장평리895-1</v>
      </c>
      <c r="K208" s="74">
        <f t="shared" si="17"/>
        <v>769</v>
      </c>
      <c r="L208" s="74" t="str">
        <f t="shared" si="18"/>
        <v xml:space="preserve"> </v>
      </c>
      <c r="M208" s="74" t="str">
        <f t="shared" si="19"/>
        <v xml:space="preserve"> 국(건설부)</v>
      </c>
    </row>
    <row r="209" spans="1:13">
      <c r="A209" s="74" t="str">
        <f t="shared" si="15"/>
        <v>장평리856-3</v>
      </c>
      <c r="B209" s="70" t="s">
        <v>581</v>
      </c>
      <c r="C209" s="69" t="s">
        <v>487</v>
      </c>
      <c r="D209" s="70">
        <v>562</v>
      </c>
      <c r="E209" s="70" t="s">
        <v>107</v>
      </c>
      <c r="F209" s="70" t="s">
        <v>188</v>
      </c>
      <c r="H209" t="s">
        <v>580</v>
      </c>
      <c r="I209" t="s">
        <v>449</v>
      </c>
      <c r="J209" s="74" t="str">
        <f t="shared" si="16"/>
        <v>장평리896-0</v>
      </c>
      <c r="K209" s="74">
        <f t="shared" si="17"/>
        <v>1628</v>
      </c>
      <c r="L209" s="74" t="str">
        <f t="shared" si="18"/>
        <v xml:space="preserve"> 서울특별시 성북구 오패산로 46  128동 702호(하월곡동 월곡두산위브아파트)</v>
      </c>
      <c r="M209" s="74" t="str">
        <f t="shared" si="19"/>
        <v xml:space="preserve"> 윤호상</v>
      </c>
    </row>
    <row r="210" spans="1:13">
      <c r="A210" s="74" t="str">
        <f t="shared" si="15"/>
        <v>장평리1051-48</v>
      </c>
      <c r="B210" s="70" t="s">
        <v>581</v>
      </c>
      <c r="C210" s="69" t="s">
        <v>488</v>
      </c>
      <c r="D210" s="70">
        <v>265</v>
      </c>
      <c r="E210" s="70" t="s">
        <v>107</v>
      </c>
      <c r="F210" s="70" t="s">
        <v>102</v>
      </c>
      <c r="H210" t="s">
        <v>580</v>
      </c>
      <c r="I210" t="s">
        <v>450</v>
      </c>
      <c r="J210" s="74" t="str">
        <f t="shared" si="16"/>
        <v>장평리896-1</v>
      </c>
      <c r="K210" s="74">
        <f t="shared" si="17"/>
        <v>223</v>
      </c>
      <c r="L210" s="74" t="str">
        <f t="shared" si="18"/>
        <v xml:space="preserve"> </v>
      </c>
      <c r="M210" s="74" t="str">
        <f t="shared" si="19"/>
        <v xml:space="preserve"> 국(건설부)</v>
      </c>
    </row>
    <row r="211" spans="1:13">
      <c r="A211" s="74" t="str">
        <f t="shared" si="15"/>
        <v>장평리766-4</v>
      </c>
      <c r="B211" s="70" t="s">
        <v>581</v>
      </c>
      <c r="C211" s="69" t="s">
        <v>489</v>
      </c>
      <c r="D211" s="70">
        <v>525</v>
      </c>
      <c r="E211" s="70" t="s">
        <v>107</v>
      </c>
      <c r="F211" s="70" t="s">
        <v>98</v>
      </c>
      <c r="H211" t="s">
        <v>580</v>
      </c>
      <c r="I211" t="s">
        <v>451</v>
      </c>
      <c r="J211" s="74" t="str">
        <f t="shared" si="16"/>
        <v>장평리897-0</v>
      </c>
      <c r="K211" s="74">
        <f t="shared" si="17"/>
        <v>165</v>
      </c>
      <c r="L211" s="74" t="str">
        <f t="shared" si="18"/>
        <v xml:space="preserve"> </v>
      </c>
      <c r="M211" s="74" t="str">
        <f t="shared" si="19"/>
        <v xml:space="preserve"> 국(건설부)</v>
      </c>
    </row>
    <row r="212" spans="1:13">
      <c r="A212" s="74" t="str">
        <f t="shared" si="15"/>
        <v>장평리744-1</v>
      </c>
      <c r="B212" s="70" t="s">
        <v>581</v>
      </c>
      <c r="C212" s="69" t="s">
        <v>490</v>
      </c>
      <c r="D212" s="70">
        <v>218</v>
      </c>
      <c r="E212" s="70">
        <v>806</v>
      </c>
      <c r="F212" s="70" t="s">
        <v>194</v>
      </c>
      <c r="H212" t="s">
        <v>580</v>
      </c>
      <c r="I212" t="s">
        <v>452</v>
      </c>
      <c r="J212" s="74" t="str">
        <f t="shared" si="16"/>
        <v>장평리897-1</v>
      </c>
      <c r="K212" s="74">
        <f t="shared" si="17"/>
        <v>354</v>
      </c>
      <c r="L212" s="74" t="str">
        <f t="shared" si="18"/>
        <v xml:space="preserve"> </v>
      </c>
      <c r="M212" s="74" t="str">
        <f t="shared" si="19"/>
        <v xml:space="preserve"> 국(건설부)</v>
      </c>
    </row>
    <row r="213" spans="1:13">
      <c r="A213" s="74" t="str">
        <f t="shared" si="15"/>
        <v>장평리766-2</v>
      </c>
      <c r="B213" s="70" t="s">
        <v>581</v>
      </c>
      <c r="C213" s="69" t="s">
        <v>491</v>
      </c>
      <c r="D213" s="70">
        <v>2067</v>
      </c>
      <c r="E213" s="70" t="s">
        <v>249</v>
      </c>
      <c r="F213" s="70" t="s">
        <v>193</v>
      </c>
      <c r="H213" t="s">
        <v>580</v>
      </c>
      <c r="I213" t="s">
        <v>453</v>
      </c>
      <c r="J213" s="74" t="str">
        <f t="shared" si="16"/>
        <v>장평리1083-0</v>
      </c>
      <c r="K213" s="74">
        <f t="shared" si="17"/>
        <v>536</v>
      </c>
      <c r="L213" s="74" t="str">
        <f t="shared" si="18"/>
        <v xml:space="preserve"> </v>
      </c>
      <c r="M213" s="74" t="str">
        <f t="shared" si="19"/>
        <v xml:space="preserve"> 국(건설부)</v>
      </c>
    </row>
    <row r="214" spans="1:13">
      <c r="A214" s="74" t="str">
        <f t="shared" si="15"/>
        <v>장평리766-1</v>
      </c>
      <c r="B214" s="70" t="s">
        <v>581</v>
      </c>
      <c r="C214" s="69" t="s">
        <v>492</v>
      </c>
      <c r="D214" s="70">
        <v>618</v>
      </c>
      <c r="E214" s="70" t="s">
        <v>249</v>
      </c>
      <c r="F214" s="70" t="s">
        <v>193</v>
      </c>
      <c r="H214" t="s">
        <v>580</v>
      </c>
      <c r="I214" t="s">
        <v>454</v>
      </c>
      <c r="J214" s="74" t="str">
        <f t="shared" si="16"/>
        <v>장평리산66-23</v>
      </c>
      <c r="K214" s="74">
        <f t="shared" si="17"/>
        <v>425</v>
      </c>
      <c r="L214" s="74">
        <f t="shared" si="18"/>
        <v>827</v>
      </c>
      <c r="M214" s="74" t="str">
        <f t="shared" si="19"/>
        <v xml:space="preserve"> 윤흥원</v>
      </c>
    </row>
    <row r="215" spans="1:13">
      <c r="A215" s="74" t="str">
        <f t="shared" si="15"/>
        <v>장평리766-0</v>
      </c>
      <c r="B215" s="70" t="s">
        <v>581</v>
      </c>
      <c r="C215" s="69" t="s">
        <v>493</v>
      </c>
      <c r="D215" s="70">
        <v>1386</v>
      </c>
      <c r="E215" s="70" t="s">
        <v>250</v>
      </c>
      <c r="F215" s="70" t="s">
        <v>195</v>
      </c>
      <c r="H215" t="s">
        <v>580</v>
      </c>
      <c r="I215" t="s">
        <v>455</v>
      </c>
      <c r="J215" s="74" t="str">
        <f t="shared" si="16"/>
        <v>장평리913-1</v>
      </c>
      <c r="K215" s="74">
        <f t="shared" si="17"/>
        <v>245</v>
      </c>
      <c r="L215" s="74" t="str">
        <f t="shared" si="18"/>
        <v xml:space="preserve"> 경기도 남양주시 오남읍 양지로240번길 37  112동 1903호 (남양주양지이-편한세상1단지)</v>
      </c>
      <c r="M215" s="74" t="str">
        <f t="shared" si="19"/>
        <v xml:space="preserve"> 이병찬</v>
      </c>
    </row>
    <row r="216" spans="1:13">
      <c r="A216" s="74" t="str">
        <f t="shared" si="15"/>
        <v>장평리766-3</v>
      </c>
      <c r="B216" s="70" t="s">
        <v>581</v>
      </c>
      <c r="C216" s="69" t="s">
        <v>494</v>
      </c>
      <c r="D216" s="70">
        <v>2</v>
      </c>
      <c r="E216" s="70" t="s">
        <v>107</v>
      </c>
      <c r="F216" s="70" t="s">
        <v>98</v>
      </c>
      <c r="H216" t="s">
        <v>580</v>
      </c>
      <c r="I216" t="s">
        <v>456</v>
      </c>
      <c r="J216" s="74" t="str">
        <f t="shared" si="16"/>
        <v>장평리913-0</v>
      </c>
      <c r="K216" s="74">
        <f t="shared" si="17"/>
        <v>310</v>
      </c>
      <c r="L216" s="74" t="str">
        <f t="shared" si="18"/>
        <v xml:space="preserve"> </v>
      </c>
      <c r="M216" s="74" t="str">
        <f t="shared" si="19"/>
        <v xml:space="preserve"> 국(건설부)</v>
      </c>
    </row>
    <row r="217" spans="1:13">
      <c r="A217" s="74" t="str">
        <f t="shared" si="15"/>
        <v>장평리765-2</v>
      </c>
      <c r="B217" s="70" t="s">
        <v>581</v>
      </c>
      <c r="C217" s="69" t="s">
        <v>495</v>
      </c>
      <c r="D217" s="70">
        <v>1064</v>
      </c>
      <c r="E217" s="70">
        <v>799</v>
      </c>
      <c r="F217" s="70" t="s">
        <v>196</v>
      </c>
      <c r="H217" t="s">
        <v>580</v>
      </c>
      <c r="I217" t="s">
        <v>457</v>
      </c>
      <c r="J217" s="74" t="str">
        <f t="shared" si="16"/>
        <v>장평리산67-1</v>
      </c>
      <c r="K217" s="74">
        <f t="shared" si="17"/>
        <v>19636</v>
      </c>
      <c r="L217" s="74">
        <f t="shared" si="18"/>
        <v>827</v>
      </c>
      <c r="M217" s="74" t="str">
        <f t="shared" si="19"/>
        <v xml:space="preserve"> 윤흥원</v>
      </c>
    </row>
    <row r="218" spans="1:13">
      <c r="A218" s="74" t="str">
        <f t="shared" si="15"/>
        <v>장평리765-1</v>
      </c>
      <c r="B218" s="70" t="s">
        <v>581</v>
      </c>
      <c r="C218" s="69" t="s">
        <v>496</v>
      </c>
      <c r="D218" s="70">
        <v>943</v>
      </c>
      <c r="E218" s="70">
        <v>799</v>
      </c>
      <c r="F218" s="70" t="s">
        <v>196</v>
      </c>
      <c r="H218" t="s">
        <v>580</v>
      </c>
      <c r="I218" t="s">
        <v>458</v>
      </c>
      <c r="J218" s="74" t="str">
        <f t="shared" si="16"/>
        <v>장평리748-2</v>
      </c>
      <c r="K218" s="74">
        <f t="shared" si="17"/>
        <v>911</v>
      </c>
      <c r="L218" s="74">
        <f t="shared" si="18"/>
        <v>1009</v>
      </c>
      <c r="M218" s="74" t="str">
        <f t="shared" si="19"/>
        <v xml:space="preserve"> 전성남</v>
      </c>
    </row>
    <row r="219" spans="1:13">
      <c r="A219" s="74" t="str">
        <f t="shared" si="15"/>
        <v>장평리856-4</v>
      </c>
      <c r="B219" s="70" t="s">
        <v>581</v>
      </c>
      <c r="C219" s="69" t="s">
        <v>497</v>
      </c>
      <c r="D219" s="70">
        <v>242</v>
      </c>
      <c r="E219" s="70" t="s">
        <v>107</v>
      </c>
      <c r="F219" s="70" t="s">
        <v>188</v>
      </c>
      <c r="H219" t="s">
        <v>580</v>
      </c>
      <c r="I219" t="s">
        <v>459</v>
      </c>
      <c r="J219" s="74" t="str">
        <f t="shared" si="16"/>
        <v>장평리748-3</v>
      </c>
      <c r="K219" s="74">
        <f t="shared" si="17"/>
        <v>29</v>
      </c>
      <c r="L219" s="74">
        <f t="shared" si="18"/>
        <v>1009</v>
      </c>
      <c r="M219" s="74" t="str">
        <f t="shared" si="19"/>
        <v xml:space="preserve"> 전봉출</v>
      </c>
    </row>
    <row r="220" spans="1:13">
      <c r="A220" s="74" t="str">
        <f t="shared" si="15"/>
        <v>장평리857-3</v>
      </c>
      <c r="B220" s="70" t="s">
        <v>581</v>
      </c>
      <c r="C220" s="69" t="s">
        <v>498</v>
      </c>
      <c r="D220" s="70">
        <v>36</v>
      </c>
      <c r="E220" s="70" t="s">
        <v>107</v>
      </c>
      <c r="F220" s="70" t="s">
        <v>188</v>
      </c>
      <c r="H220" t="s">
        <v>580</v>
      </c>
      <c r="I220" t="s">
        <v>460</v>
      </c>
      <c r="J220" s="74" t="str">
        <f t="shared" si="16"/>
        <v>장평리1051-50</v>
      </c>
      <c r="K220" s="74">
        <f t="shared" si="17"/>
        <v>97</v>
      </c>
      <c r="L220" s="74" t="str">
        <f t="shared" si="18"/>
        <v xml:space="preserve"> </v>
      </c>
      <c r="M220" s="74" t="str">
        <f t="shared" si="19"/>
        <v xml:space="preserve"> 국(건설부)</v>
      </c>
    </row>
    <row r="221" spans="1:13">
      <c r="A221" s="74" t="str">
        <f t="shared" si="15"/>
        <v>장평리767-2</v>
      </c>
      <c r="B221" s="70" t="s">
        <v>581</v>
      </c>
      <c r="C221" s="69" t="s">
        <v>499</v>
      </c>
      <c r="D221" s="70">
        <v>649</v>
      </c>
      <c r="E221" s="70" t="s">
        <v>251</v>
      </c>
      <c r="F221" s="70" t="s">
        <v>197</v>
      </c>
      <c r="H221" t="s">
        <v>580</v>
      </c>
      <c r="I221" t="s">
        <v>461</v>
      </c>
      <c r="J221" s="74" t="str">
        <f t="shared" si="16"/>
        <v>장평리856-0</v>
      </c>
      <c r="K221" s="74">
        <f t="shared" si="17"/>
        <v>2381</v>
      </c>
      <c r="L221" s="74" t="str">
        <f t="shared" si="18"/>
        <v xml:space="preserve"> </v>
      </c>
      <c r="M221" s="74" t="str">
        <f t="shared" si="19"/>
        <v xml:space="preserve"> 국(농림수산부)</v>
      </c>
    </row>
    <row r="222" spans="1:13">
      <c r="A222" s="74" t="str">
        <f t="shared" si="15"/>
        <v>장평리768-1</v>
      </c>
      <c r="B222" s="70" t="s">
        <v>581</v>
      </c>
      <c r="C222" s="69" t="s">
        <v>500</v>
      </c>
      <c r="D222" s="70">
        <v>405</v>
      </c>
      <c r="E222" s="70" t="s">
        <v>249</v>
      </c>
      <c r="F222" s="70" t="s">
        <v>193</v>
      </c>
      <c r="H222" t="s">
        <v>580</v>
      </c>
      <c r="I222" t="s">
        <v>462</v>
      </c>
      <c r="J222" s="74" t="str">
        <f t="shared" si="16"/>
        <v>장평리857-0</v>
      </c>
      <c r="K222" s="74">
        <f t="shared" si="17"/>
        <v>3603</v>
      </c>
      <c r="L222" s="74" t="str">
        <f t="shared" si="18"/>
        <v xml:space="preserve"> </v>
      </c>
      <c r="M222" s="74" t="str">
        <f t="shared" si="19"/>
        <v xml:space="preserve"> 국(농림수산부)</v>
      </c>
    </row>
    <row r="223" spans="1:13">
      <c r="A223" s="74" t="str">
        <f t="shared" si="15"/>
        <v>장평리768-2</v>
      </c>
      <c r="B223" s="70" t="s">
        <v>581</v>
      </c>
      <c r="C223" s="69" t="s">
        <v>501</v>
      </c>
      <c r="D223" s="70">
        <v>319</v>
      </c>
      <c r="E223" s="70" t="s">
        <v>107</v>
      </c>
      <c r="F223" s="70" t="s">
        <v>98</v>
      </c>
      <c r="H223" t="s">
        <v>580</v>
      </c>
      <c r="I223" t="s">
        <v>463</v>
      </c>
      <c r="J223" s="74" t="str">
        <f t="shared" si="16"/>
        <v>장평리856-1</v>
      </c>
      <c r="K223" s="74">
        <f t="shared" si="17"/>
        <v>1107</v>
      </c>
      <c r="L223" s="74" t="str">
        <f t="shared" si="18"/>
        <v xml:space="preserve"> </v>
      </c>
      <c r="M223" s="74" t="str">
        <f t="shared" si="19"/>
        <v xml:space="preserve"> 국(농림수산부)</v>
      </c>
    </row>
    <row r="224" spans="1:13">
      <c r="A224" s="74" t="str">
        <f t="shared" si="15"/>
        <v>장평리768-3</v>
      </c>
      <c r="B224" s="70" t="s">
        <v>581</v>
      </c>
      <c r="C224" s="69" t="s">
        <v>502</v>
      </c>
      <c r="D224" s="70">
        <v>463</v>
      </c>
      <c r="E224" s="70" t="s">
        <v>107</v>
      </c>
      <c r="F224" s="70" t="s">
        <v>98</v>
      </c>
      <c r="H224" t="s">
        <v>580</v>
      </c>
      <c r="I224" t="s">
        <v>464</v>
      </c>
      <c r="J224" s="74" t="str">
        <f t="shared" si="16"/>
        <v>장평리857-1</v>
      </c>
      <c r="K224" s="74">
        <f t="shared" si="17"/>
        <v>3</v>
      </c>
      <c r="L224" s="74" t="str">
        <f t="shared" si="18"/>
        <v xml:space="preserve"> </v>
      </c>
      <c r="M224" s="74" t="str">
        <f t="shared" si="19"/>
        <v xml:space="preserve"> 국(농림수산부)</v>
      </c>
    </row>
    <row r="225" spans="1:13">
      <c r="A225" s="74" t="str">
        <f t="shared" si="15"/>
        <v>장평리767-1</v>
      </c>
      <c r="B225" s="70" t="s">
        <v>581</v>
      </c>
      <c r="C225" s="69" t="s">
        <v>503</v>
      </c>
      <c r="D225" s="70">
        <v>1146</v>
      </c>
      <c r="E225" s="70" t="s">
        <v>252</v>
      </c>
      <c r="F225" s="70" t="s">
        <v>198</v>
      </c>
      <c r="H225" t="s">
        <v>580</v>
      </c>
      <c r="I225" t="s">
        <v>465</v>
      </c>
      <c r="J225" s="74" t="str">
        <f t="shared" si="16"/>
        <v>장평리754-0</v>
      </c>
      <c r="K225" s="74">
        <f t="shared" si="17"/>
        <v>150</v>
      </c>
      <c r="L225" s="74" t="str">
        <f t="shared" si="18"/>
        <v xml:space="preserve"> </v>
      </c>
      <c r="M225" s="74" t="str">
        <f t="shared" si="19"/>
        <v xml:space="preserve"> 충청북도</v>
      </c>
    </row>
    <row r="226" spans="1:13">
      <c r="A226" s="74" t="str">
        <f t="shared" si="15"/>
        <v>장평리767-0</v>
      </c>
      <c r="B226" s="70" t="s">
        <v>581</v>
      </c>
      <c r="C226" s="69" t="s">
        <v>504</v>
      </c>
      <c r="D226" s="70">
        <v>1133</v>
      </c>
      <c r="E226" s="70" t="s">
        <v>253</v>
      </c>
      <c r="F226" s="70" t="s">
        <v>198</v>
      </c>
      <c r="H226" t="s">
        <v>580</v>
      </c>
      <c r="I226" t="s">
        <v>466</v>
      </c>
      <c r="J226" s="74" t="str">
        <f t="shared" si="16"/>
        <v>장평리754-5</v>
      </c>
      <c r="K226" s="74">
        <f t="shared" si="17"/>
        <v>45</v>
      </c>
      <c r="L226" s="74" t="str">
        <f t="shared" si="18"/>
        <v xml:space="preserve"> </v>
      </c>
      <c r="M226" s="74" t="str">
        <f t="shared" si="19"/>
        <v xml:space="preserve"> 국(건설부)</v>
      </c>
    </row>
    <row r="227" spans="1:13">
      <c r="A227" s="74" t="str">
        <f t="shared" si="15"/>
        <v>장평리769-0</v>
      </c>
      <c r="B227" s="70" t="s">
        <v>581</v>
      </c>
      <c r="C227" s="69" t="s">
        <v>505</v>
      </c>
      <c r="D227" s="70">
        <v>851</v>
      </c>
      <c r="E227" s="70" t="s">
        <v>254</v>
      </c>
      <c r="F227" s="70" t="s">
        <v>199</v>
      </c>
      <c r="H227" t="s">
        <v>580</v>
      </c>
      <c r="I227" t="s">
        <v>467</v>
      </c>
      <c r="J227" s="74" t="str">
        <f t="shared" si="16"/>
        <v>장평리1051-49</v>
      </c>
      <c r="K227" s="74">
        <f t="shared" si="17"/>
        <v>998</v>
      </c>
      <c r="L227" s="74" t="str">
        <f t="shared" si="18"/>
        <v xml:space="preserve"> </v>
      </c>
      <c r="M227" s="74" t="str">
        <f t="shared" si="19"/>
        <v xml:space="preserve"> 국(건설부)</v>
      </c>
    </row>
    <row r="228" spans="1:13">
      <c r="A228" s="74" t="str">
        <f t="shared" si="15"/>
        <v>장평리769-2</v>
      </c>
      <c r="B228" s="70" t="s">
        <v>581</v>
      </c>
      <c r="C228" s="69" t="s">
        <v>506</v>
      </c>
      <c r="D228" s="70">
        <v>540</v>
      </c>
      <c r="E228" s="70" t="s">
        <v>107</v>
      </c>
      <c r="F228" s="70" t="s">
        <v>101</v>
      </c>
      <c r="H228" t="s">
        <v>580</v>
      </c>
      <c r="I228" t="s">
        <v>468</v>
      </c>
      <c r="J228" s="74" t="str">
        <f t="shared" si="16"/>
        <v>장평리754-1</v>
      </c>
      <c r="K228" s="74">
        <f t="shared" si="17"/>
        <v>621</v>
      </c>
      <c r="L228" s="74" t="str">
        <f t="shared" si="18"/>
        <v xml:space="preserve"> 충청북도 제천시 하소동 353 하소주공아파트2단지 203동 1202호</v>
      </c>
      <c r="M228" s="74" t="str">
        <f t="shared" si="19"/>
        <v xml:space="preserve"> 이창호</v>
      </c>
    </row>
    <row r="229" spans="1:13">
      <c r="A229" s="74" t="str">
        <f t="shared" si="15"/>
        <v>장평리856-5</v>
      </c>
      <c r="B229" s="70" t="s">
        <v>581</v>
      </c>
      <c r="C229" s="69" t="s">
        <v>507</v>
      </c>
      <c r="D229" s="70">
        <v>385</v>
      </c>
      <c r="E229" s="70" t="s">
        <v>107</v>
      </c>
      <c r="F229" s="70" t="s">
        <v>188</v>
      </c>
      <c r="H229" t="s">
        <v>580</v>
      </c>
      <c r="I229" t="s">
        <v>469</v>
      </c>
      <c r="J229" s="74" t="str">
        <f t="shared" si="16"/>
        <v>장평리754-6</v>
      </c>
      <c r="K229" s="74">
        <f t="shared" si="17"/>
        <v>64</v>
      </c>
      <c r="L229" s="74" t="str">
        <f t="shared" si="18"/>
        <v xml:space="preserve"> </v>
      </c>
      <c r="M229" s="74" t="str">
        <f t="shared" si="19"/>
        <v xml:space="preserve"> 충청북도</v>
      </c>
    </row>
    <row r="230" spans="1:13">
      <c r="A230" s="74" t="str">
        <f t="shared" si="15"/>
        <v>장평리1051-55</v>
      </c>
      <c r="B230" s="70" t="s">
        <v>581</v>
      </c>
      <c r="C230" s="69" t="s">
        <v>508</v>
      </c>
      <c r="D230" s="70">
        <v>531</v>
      </c>
      <c r="E230" s="70" t="s">
        <v>107</v>
      </c>
      <c r="F230" s="70" t="s">
        <v>121</v>
      </c>
      <c r="H230" t="s">
        <v>580</v>
      </c>
      <c r="I230" t="s">
        <v>470</v>
      </c>
      <c r="J230" s="74" t="str">
        <f t="shared" si="16"/>
        <v>장평리746-5</v>
      </c>
      <c r="K230" s="74">
        <f t="shared" si="17"/>
        <v>489</v>
      </c>
      <c r="L230" s="74" t="str">
        <f t="shared" si="18"/>
        <v xml:space="preserve"> </v>
      </c>
      <c r="M230" s="74" t="str">
        <f t="shared" si="19"/>
        <v xml:space="preserve"> 국(건설부)</v>
      </c>
    </row>
    <row r="231" spans="1:13">
      <c r="A231" s="74" t="str">
        <f t="shared" si="15"/>
        <v>장평리1051-56</v>
      </c>
      <c r="B231" s="70" t="s">
        <v>581</v>
      </c>
      <c r="C231" s="69" t="s">
        <v>509</v>
      </c>
      <c r="D231" s="70">
        <v>2333</v>
      </c>
      <c r="E231" s="70" t="s">
        <v>107</v>
      </c>
      <c r="F231" s="70" t="s">
        <v>98</v>
      </c>
      <c r="H231" t="s">
        <v>580</v>
      </c>
      <c r="I231" t="s">
        <v>471</v>
      </c>
      <c r="J231" s="74" t="str">
        <f t="shared" si="16"/>
        <v>장평리754-7</v>
      </c>
      <c r="K231" s="74">
        <f t="shared" si="17"/>
        <v>3</v>
      </c>
      <c r="L231" s="74" t="str">
        <f t="shared" si="18"/>
        <v xml:space="preserve"> </v>
      </c>
      <c r="M231" s="74" t="str">
        <f t="shared" si="19"/>
        <v xml:space="preserve"> 충청북도</v>
      </c>
    </row>
    <row r="232" spans="1:13">
      <c r="A232" s="74" t="str">
        <f t="shared" si="15"/>
        <v>장평리683-7</v>
      </c>
      <c r="B232" s="70" t="s">
        <v>581</v>
      </c>
      <c r="C232" s="69" t="s">
        <v>510</v>
      </c>
      <c r="D232" s="70">
        <v>2213</v>
      </c>
      <c r="E232" s="70" t="s">
        <v>107</v>
      </c>
      <c r="F232" s="70" t="s">
        <v>98</v>
      </c>
      <c r="H232" t="s">
        <v>580</v>
      </c>
      <c r="I232" t="s">
        <v>472</v>
      </c>
      <c r="J232" s="74" t="str">
        <f t="shared" si="16"/>
        <v>장평리754-2</v>
      </c>
      <c r="K232" s="74">
        <f t="shared" si="17"/>
        <v>2491</v>
      </c>
      <c r="L232" s="74" t="str">
        <f t="shared" si="18"/>
        <v xml:space="preserve"> 충청북도 제천시 하소동 353 하소주공아파트2단지 203동 1202호</v>
      </c>
      <c r="M232" s="74" t="str">
        <f t="shared" si="19"/>
        <v xml:space="preserve"> 이창호</v>
      </c>
    </row>
    <row r="233" spans="1:13">
      <c r="A233" s="74" t="str">
        <f t="shared" si="15"/>
        <v>장평리684-6</v>
      </c>
      <c r="B233" s="70" t="s">
        <v>581</v>
      </c>
      <c r="C233" s="69" t="s">
        <v>511</v>
      </c>
      <c r="D233" s="70">
        <v>1632</v>
      </c>
      <c r="E233" s="70" t="s">
        <v>107</v>
      </c>
      <c r="F233" s="70" t="s">
        <v>98</v>
      </c>
      <c r="H233" t="s">
        <v>580</v>
      </c>
      <c r="I233" t="s">
        <v>473</v>
      </c>
      <c r="J233" s="74" t="str">
        <f t="shared" si="16"/>
        <v>장평리754-8</v>
      </c>
      <c r="K233" s="74">
        <f t="shared" si="17"/>
        <v>42</v>
      </c>
      <c r="L233" s="74" t="str">
        <f t="shared" si="18"/>
        <v xml:space="preserve"> </v>
      </c>
      <c r="M233" s="74" t="str">
        <f t="shared" si="19"/>
        <v xml:space="preserve"> 충청북도</v>
      </c>
    </row>
    <row r="234" spans="1:13">
      <c r="A234" s="74" t="str">
        <f t="shared" si="15"/>
        <v>장평리1078-1</v>
      </c>
      <c r="B234" s="70" t="s">
        <v>581</v>
      </c>
      <c r="C234" s="69" t="s">
        <v>512</v>
      </c>
      <c r="D234" s="70">
        <v>95</v>
      </c>
      <c r="E234" s="70" t="s">
        <v>107</v>
      </c>
      <c r="F234" s="70" t="s">
        <v>98</v>
      </c>
      <c r="H234" t="s">
        <v>580</v>
      </c>
      <c r="I234" t="s">
        <v>474</v>
      </c>
      <c r="J234" s="74" t="str">
        <f t="shared" si="16"/>
        <v>장평리856-2</v>
      </c>
      <c r="K234" s="74">
        <f t="shared" si="17"/>
        <v>900</v>
      </c>
      <c r="L234" s="74" t="str">
        <f t="shared" si="18"/>
        <v xml:space="preserve"> </v>
      </c>
      <c r="M234" s="74" t="str">
        <f t="shared" si="19"/>
        <v xml:space="preserve"> 국(농림수산부)</v>
      </c>
    </row>
    <row r="235" spans="1:13">
      <c r="A235" s="74" t="str">
        <f t="shared" si="15"/>
        <v>장평리1078-2</v>
      </c>
      <c r="B235" s="70" t="s">
        <v>581</v>
      </c>
      <c r="C235" s="69" t="s">
        <v>513</v>
      </c>
      <c r="D235" s="70">
        <v>155</v>
      </c>
      <c r="E235" s="70" t="s">
        <v>107</v>
      </c>
      <c r="F235" s="70" t="s">
        <v>98</v>
      </c>
      <c r="H235" t="s">
        <v>580</v>
      </c>
      <c r="I235" t="s">
        <v>475</v>
      </c>
      <c r="J235" s="74" t="str">
        <f t="shared" si="16"/>
        <v>장평리746-11</v>
      </c>
      <c r="K235" s="74">
        <f t="shared" si="17"/>
        <v>122</v>
      </c>
      <c r="L235" s="74" t="str">
        <f t="shared" si="18"/>
        <v xml:space="preserve"> </v>
      </c>
      <c r="M235" s="74" t="str">
        <f t="shared" si="19"/>
        <v xml:space="preserve"> 국(건설부)</v>
      </c>
    </row>
    <row r="236" spans="1:13">
      <c r="A236" s="74" t="str">
        <f t="shared" si="15"/>
        <v>장평리668-4</v>
      </c>
      <c r="B236" s="70" t="s">
        <v>581</v>
      </c>
      <c r="C236" s="69" t="s">
        <v>514</v>
      </c>
      <c r="D236" s="70">
        <v>2421</v>
      </c>
      <c r="E236" s="70" t="s">
        <v>107</v>
      </c>
      <c r="F236" s="70" t="s">
        <v>98</v>
      </c>
      <c r="H236" t="s">
        <v>580</v>
      </c>
      <c r="I236" t="s">
        <v>476</v>
      </c>
      <c r="J236" s="74" t="str">
        <f t="shared" si="16"/>
        <v>장평리746-6</v>
      </c>
      <c r="K236" s="74">
        <f t="shared" si="17"/>
        <v>1622</v>
      </c>
      <c r="L236" s="74" t="str">
        <f t="shared" si="18"/>
        <v xml:space="preserve"> </v>
      </c>
      <c r="M236" s="74" t="str">
        <f t="shared" si="19"/>
        <v xml:space="preserve"> 국(건설부)</v>
      </c>
    </row>
    <row r="237" spans="1:13">
      <c r="A237" s="74" t="str">
        <f t="shared" si="15"/>
        <v>장평리668-5</v>
      </c>
      <c r="B237" s="70" t="s">
        <v>581</v>
      </c>
      <c r="C237" s="69" t="s">
        <v>515</v>
      </c>
      <c r="D237" s="70">
        <v>1018</v>
      </c>
      <c r="E237" s="70" t="s">
        <v>107</v>
      </c>
      <c r="F237" s="70" t="s">
        <v>98</v>
      </c>
      <c r="H237" t="s">
        <v>580</v>
      </c>
      <c r="I237" t="s">
        <v>477</v>
      </c>
      <c r="J237" s="74" t="str">
        <f t="shared" si="16"/>
        <v>장평리754-3</v>
      </c>
      <c r="K237" s="74">
        <f t="shared" si="17"/>
        <v>2949</v>
      </c>
      <c r="L237" s="74" t="str">
        <f t="shared" si="18"/>
        <v xml:space="preserve"> 충청북도 제천시 금성면 양월로2길 42</v>
      </c>
      <c r="M237" s="74" t="str">
        <f t="shared" si="19"/>
        <v xml:space="preserve"> 조한상</v>
      </c>
    </row>
    <row r="238" spans="1:13">
      <c r="A238" s="74" t="str">
        <f t="shared" si="15"/>
        <v>장평리668-7</v>
      </c>
      <c r="B238" s="70" t="s">
        <v>581</v>
      </c>
      <c r="C238" s="69" t="s">
        <v>516</v>
      </c>
      <c r="D238" s="70">
        <v>3205</v>
      </c>
      <c r="E238" s="70" t="s">
        <v>107</v>
      </c>
      <c r="F238" s="70" t="s">
        <v>121</v>
      </c>
      <c r="H238" t="s">
        <v>580</v>
      </c>
      <c r="I238" t="s">
        <v>478</v>
      </c>
      <c r="J238" s="74" t="str">
        <f t="shared" si="16"/>
        <v>장평리754-9</v>
      </c>
      <c r="K238" s="74">
        <f t="shared" si="17"/>
        <v>29</v>
      </c>
      <c r="L238" s="74" t="str">
        <f t="shared" si="18"/>
        <v xml:space="preserve"> </v>
      </c>
      <c r="M238" s="74" t="str">
        <f t="shared" si="19"/>
        <v xml:space="preserve"> 국(건설부)</v>
      </c>
    </row>
    <row r="239" spans="1:13">
      <c r="A239" s="74" t="str">
        <f t="shared" si="15"/>
        <v>장평리668-6</v>
      </c>
      <c r="B239" s="70" t="s">
        <v>581</v>
      </c>
      <c r="C239" s="69" t="s">
        <v>517</v>
      </c>
      <c r="D239" s="70">
        <v>117</v>
      </c>
      <c r="E239" s="70" t="s">
        <v>107</v>
      </c>
      <c r="F239" s="70" t="s">
        <v>121</v>
      </c>
      <c r="H239" t="s">
        <v>580</v>
      </c>
      <c r="I239" t="s">
        <v>479</v>
      </c>
      <c r="J239" s="74" t="str">
        <f t="shared" si="16"/>
        <v>장평리857-2</v>
      </c>
      <c r="K239" s="74">
        <f t="shared" si="17"/>
        <v>30</v>
      </c>
      <c r="L239" s="74" t="str">
        <f t="shared" si="18"/>
        <v xml:space="preserve"> </v>
      </c>
      <c r="M239" s="74" t="str">
        <f t="shared" si="19"/>
        <v xml:space="preserve"> 국(농림수산부)</v>
      </c>
    </row>
    <row r="240" spans="1:13">
      <c r="A240" s="74" t="str">
        <f t="shared" si="15"/>
        <v>장평리667-0</v>
      </c>
      <c r="B240" s="70" t="s">
        <v>581</v>
      </c>
      <c r="C240" s="69" t="s">
        <v>518</v>
      </c>
      <c r="D240" s="70">
        <v>770</v>
      </c>
      <c r="E240" s="70" t="s">
        <v>255</v>
      </c>
      <c r="F240" s="70" t="s">
        <v>200</v>
      </c>
      <c r="H240" t="s">
        <v>580</v>
      </c>
      <c r="I240" t="s">
        <v>480</v>
      </c>
      <c r="J240" s="74" t="str">
        <f t="shared" si="16"/>
        <v>장평리756-5</v>
      </c>
      <c r="K240" s="74">
        <f t="shared" si="17"/>
        <v>1384</v>
      </c>
      <c r="L240" s="74" t="str">
        <f t="shared" si="18"/>
        <v xml:space="preserve"> 서울특별시 서대문구 문화촌4길 8 (홍제동 1층우측)</v>
      </c>
      <c r="M240" s="74" t="str">
        <f t="shared" si="19"/>
        <v xml:space="preserve"> 박현주</v>
      </c>
    </row>
    <row r="241" spans="1:13">
      <c r="A241" s="74" t="str">
        <f t="shared" si="15"/>
        <v>장평리665-6</v>
      </c>
      <c r="B241" s="70" t="s">
        <v>581</v>
      </c>
      <c r="C241" s="69" t="s">
        <v>519</v>
      </c>
      <c r="D241" s="70">
        <v>113</v>
      </c>
      <c r="E241" s="70" t="s">
        <v>256</v>
      </c>
      <c r="F241" s="70" t="s">
        <v>201</v>
      </c>
      <c r="H241" t="s">
        <v>580</v>
      </c>
      <c r="I241" t="s">
        <v>481</v>
      </c>
      <c r="J241" s="74" t="str">
        <f t="shared" si="16"/>
        <v>장평리756-7</v>
      </c>
      <c r="K241" s="74">
        <f t="shared" si="17"/>
        <v>216</v>
      </c>
      <c r="L241" s="74" t="str">
        <f t="shared" si="18"/>
        <v xml:space="preserve"> </v>
      </c>
      <c r="M241" s="74" t="str">
        <f t="shared" si="19"/>
        <v xml:space="preserve"> 국(건설부)</v>
      </c>
    </row>
    <row r="242" spans="1:13">
      <c r="A242" s="74" t="str">
        <f t="shared" si="15"/>
        <v>장평리667-1</v>
      </c>
      <c r="B242" s="70" t="s">
        <v>581</v>
      </c>
      <c r="C242" s="69" t="s">
        <v>520</v>
      </c>
      <c r="D242" s="70">
        <v>4</v>
      </c>
      <c r="E242" s="70">
        <v>612</v>
      </c>
      <c r="F242" s="70" t="s">
        <v>200</v>
      </c>
      <c r="H242" t="s">
        <v>580</v>
      </c>
      <c r="I242" t="s">
        <v>482</v>
      </c>
      <c r="J242" s="74" t="str">
        <f t="shared" si="16"/>
        <v>장평리746-10</v>
      </c>
      <c r="K242" s="74">
        <f t="shared" si="17"/>
        <v>1857</v>
      </c>
      <c r="L242" s="74" t="str">
        <f t="shared" si="18"/>
        <v xml:space="preserve"> 장평 725</v>
      </c>
      <c r="M242" s="74" t="str">
        <f t="shared" si="19"/>
        <v xml:space="preserve"> 조철래</v>
      </c>
    </row>
    <row r="243" spans="1:13">
      <c r="A243" s="74" t="str">
        <f t="shared" si="15"/>
        <v>장평리665-5</v>
      </c>
      <c r="B243" s="70" t="s">
        <v>581</v>
      </c>
      <c r="C243" s="69" t="s">
        <v>521</v>
      </c>
      <c r="D243" s="70">
        <v>2711</v>
      </c>
      <c r="E243" s="70" t="s">
        <v>107</v>
      </c>
      <c r="F243" s="70" t="s">
        <v>98</v>
      </c>
      <c r="H243" t="s">
        <v>580</v>
      </c>
      <c r="I243" t="s">
        <v>483</v>
      </c>
      <c r="J243" s="74" t="str">
        <f t="shared" si="16"/>
        <v>장평리746-1</v>
      </c>
      <c r="K243" s="74">
        <f t="shared" si="17"/>
        <v>1631</v>
      </c>
      <c r="L243" s="74" t="str">
        <f t="shared" si="18"/>
        <v xml:space="preserve"> 장평 725</v>
      </c>
      <c r="M243" s="74" t="str">
        <f t="shared" si="19"/>
        <v xml:space="preserve"> 조철래</v>
      </c>
    </row>
    <row r="244" spans="1:13">
      <c r="A244" s="74" t="str">
        <f t="shared" si="15"/>
        <v>장평리666-2</v>
      </c>
      <c r="B244" s="70" t="s">
        <v>581</v>
      </c>
      <c r="C244" s="69" t="s">
        <v>522</v>
      </c>
      <c r="D244" s="70">
        <v>849</v>
      </c>
      <c r="E244" s="70">
        <v>612</v>
      </c>
      <c r="F244" s="70" t="s">
        <v>200</v>
      </c>
      <c r="H244" t="s">
        <v>580</v>
      </c>
      <c r="I244" t="s">
        <v>484</v>
      </c>
      <c r="J244" s="74" t="str">
        <f t="shared" si="16"/>
        <v>장평리756-4</v>
      </c>
      <c r="K244" s="74">
        <f t="shared" si="17"/>
        <v>2753</v>
      </c>
      <c r="L244" s="74" t="str">
        <f t="shared" si="18"/>
        <v xml:space="preserve"> 청전동985 두진백로아파트 101동105호</v>
      </c>
      <c r="M244" s="74" t="str">
        <f t="shared" si="19"/>
        <v xml:space="preserve"> 안중식</v>
      </c>
    </row>
    <row r="245" spans="1:13">
      <c r="A245" s="74" t="str">
        <f t="shared" si="15"/>
        <v>장평리666-0</v>
      </c>
      <c r="B245" s="70" t="s">
        <v>581</v>
      </c>
      <c r="C245" s="69" t="s">
        <v>523</v>
      </c>
      <c r="D245" s="70">
        <v>817</v>
      </c>
      <c r="E245" s="70" t="s">
        <v>257</v>
      </c>
      <c r="F245" s="70" t="s">
        <v>202</v>
      </c>
      <c r="H245" t="s">
        <v>580</v>
      </c>
      <c r="I245" t="s">
        <v>485</v>
      </c>
      <c r="J245" s="74" t="str">
        <f t="shared" si="16"/>
        <v>장평리756-6</v>
      </c>
      <c r="K245" s="74">
        <f t="shared" si="17"/>
        <v>116</v>
      </c>
      <c r="L245" s="74" t="str">
        <f t="shared" si="18"/>
        <v xml:space="preserve"> </v>
      </c>
      <c r="M245" s="74" t="str">
        <f t="shared" si="19"/>
        <v xml:space="preserve"> 국(건설부)</v>
      </c>
    </row>
    <row r="246" spans="1:13">
      <c r="A246" s="74" t="str">
        <f t="shared" si="15"/>
        <v>장평리1051-59</v>
      </c>
      <c r="B246" s="70" t="s">
        <v>581</v>
      </c>
      <c r="C246" s="69" t="s">
        <v>524</v>
      </c>
      <c r="D246" s="70">
        <v>2698</v>
      </c>
      <c r="E246" s="70" t="s">
        <v>107</v>
      </c>
      <c r="F246" s="70" t="s">
        <v>121</v>
      </c>
      <c r="H246" t="s">
        <v>580</v>
      </c>
      <c r="I246" t="s">
        <v>486</v>
      </c>
      <c r="J246" s="74" t="str">
        <f t="shared" si="16"/>
        <v>장평리746-12</v>
      </c>
      <c r="K246" s="74">
        <f t="shared" si="17"/>
        <v>544</v>
      </c>
      <c r="L246" s="74" t="str">
        <f t="shared" si="18"/>
        <v xml:space="preserve"> </v>
      </c>
      <c r="M246" s="74" t="str">
        <f t="shared" si="19"/>
        <v xml:space="preserve"> 국(건설부)</v>
      </c>
    </row>
    <row r="247" spans="1:13">
      <c r="A247" s="74" t="str">
        <f t="shared" si="15"/>
        <v>장평리607-28</v>
      </c>
      <c r="B247" s="70" t="s">
        <v>581</v>
      </c>
      <c r="C247" s="69" t="s">
        <v>525</v>
      </c>
      <c r="D247" s="70">
        <v>18</v>
      </c>
      <c r="E247" s="70" t="s">
        <v>107</v>
      </c>
      <c r="F247" s="70" t="s">
        <v>105</v>
      </c>
      <c r="H247" t="s">
        <v>580</v>
      </c>
      <c r="I247" t="s">
        <v>487</v>
      </c>
      <c r="J247" s="74" t="str">
        <f t="shared" si="16"/>
        <v>장평리856-3</v>
      </c>
      <c r="K247" s="74">
        <f t="shared" si="17"/>
        <v>562</v>
      </c>
      <c r="L247" s="74" t="str">
        <f t="shared" si="18"/>
        <v xml:space="preserve"> </v>
      </c>
      <c r="M247" s="74" t="str">
        <f t="shared" si="19"/>
        <v xml:space="preserve"> 국(농림수산부)</v>
      </c>
    </row>
    <row r="248" spans="1:13">
      <c r="A248" s="74" t="str">
        <f t="shared" si="15"/>
        <v>장평리607-36</v>
      </c>
      <c r="B248" s="70" t="s">
        <v>581</v>
      </c>
      <c r="C248" s="69" t="s">
        <v>526</v>
      </c>
      <c r="D248" s="70">
        <v>246</v>
      </c>
      <c r="E248" s="70" t="s">
        <v>107</v>
      </c>
      <c r="F248" s="70" t="s">
        <v>105</v>
      </c>
      <c r="H248" t="s">
        <v>580</v>
      </c>
      <c r="I248" t="s">
        <v>488</v>
      </c>
      <c r="J248" s="74" t="str">
        <f t="shared" si="16"/>
        <v>장평리1051-48</v>
      </c>
      <c r="K248" s="74">
        <f t="shared" si="17"/>
        <v>265</v>
      </c>
      <c r="L248" s="74" t="str">
        <f t="shared" si="18"/>
        <v xml:space="preserve"> </v>
      </c>
      <c r="M248" s="74" t="str">
        <f t="shared" si="19"/>
        <v xml:space="preserve"> 국(농림축산식품부)</v>
      </c>
    </row>
    <row r="249" spans="1:13">
      <c r="A249" s="74" t="str">
        <f t="shared" si="15"/>
        <v>장평리607-37</v>
      </c>
      <c r="B249" s="70" t="s">
        <v>581</v>
      </c>
      <c r="C249" s="69" t="s">
        <v>527</v>
      </c>
      <c r="D249" s="70">
        <v>43</v>
      </c>
      <c r="E249" s="70" t="s">
        <v>107</v>
      </c>
      <c r="F249" s="70" t="s">
        <v>105</v>
      </c>
      <c r="H249" t="s">
        <v>580</v>
      </c>
      <c r="I249" t="s">
        <v>489</v>
      </c>
      <c r="J249" s="74" t="str">
        <f t="shared" si="16"/>
        <v>장평리766-4</v>
      </c>
      <c r="K249" s="74">
        <f t="shared" si="17"/>
        <v>525</v>
      </c>
      <c r="L249" s="74" t="str">
        <f t="shared" si="18"/>
        <v xml:space="preserve"> </v>
      </c>
      <c r="M249" s="74" t="str">
        <f t="shared" si="19"/>
        <v xml:space="preserve"> 국(건설부)</v>
      </c>
    </row>
    <row r="250" spans="1:13">
      <c r="A250" s="74" t="str">
        <f t="shared" si="15"/>
        <v>장평리1091-2</v>
      </c>
      <c r="B250" s="70" t="s">
        <v>581</v>
      </c>
      <c r="C250" s="69" t="s">
        <v>528</v>
      </c>
      <c r="D250" s="70">
        <v>45</v>
      </c>
      <c r="E250" s="70" t="s">
        <v>107</v>
      </c>
      <c r="F250" s="70" t="s">
        <v>105</v>
      </c>
      <c r="H250" t="s">
        <v>580</v>
      </c>
      <c r="I250" t="s">
        <v>490</v>
      </c>
      <c r="J250" s="74" t="str">
        <f t="shared" si="16"/>
        <v>장평리744-1</v>
      </c>
      <c r="K250" s="74">
        <f t="shared" si="17"/>
        <v>218</v>
      </c>
      <c r="L250" s="74">
        <f t="shared" si="18"/>
        <v>806</v>
      </c>
      <c r="M250" s="74" t="str">
        <f t="shared" si="19"/>
        <v xml:space="preserve"> 정진형</v>
      </c>
    </row>
    <row r="251" spans="1:13">
      <c r="A251" s="74" t="str">
        <f t="shared" si="15"/>
        <v>장평리607-29</v>
      </c>
      <c r="B251" s="70" t="s">
        <v>581</v>
      </c>
      <c r="C251" s="69" t="s">
        <v>529</v>
      </c>
      <c r="D251" s="70">
        <v>21</v>
      </c>
      <c r="E251" s="70" t="s">
        <v>107</v>
      </c>
      <c r="F251" s="70" t="s">
        <v>105</v>
      </c>
      <c r="H251" t="s">
        <v>580</v>
      </c>
      <c r="I251" t="s">
        <v>491</v>
      </c>
      <c r="J251" s="74" t="str">
        <f t="shared" si="16"/>
        <v>장평리766-2</v>
      </c>
      <c r="K251" s="74">
        <f t="shared" si="17"/>
        <v>2067</v>
      </c>
      <c r="L251" s="74" t="str">
        <f t="shared" si="18"/>
        <v xml:space="preserve"> 청전동985 두진백로아파트 101동105호</v>
      </c>
      <c r="M251" s="74" t="str">
        <f t="shared" si="19"/>
        <v xml:space="preserve"> 안중식</v>
      </c>
    </row>
    <row r="252" spans="1:13">
      <c r="A252" s="74" t="str">
        <f t="shared" si="15"/>
        <v>장평리607-38</v>
      </c>
      <c r="B252" s="70" t="s">
        <v>581</v>
      </c>
      <c r="C252" s="69" t="s">
        <v>530</v>
      </c>
      <c r="D252" s="70">
        <v>6</v>
      </c>
      <c r="E252" s="70" t="s">
        <v>107</v>
      </c>
      <c r="F252" s="70" t="s">
        <v>105</v>
      </c>
      <c r="H252" t="s">
        <v>580</v>
      </c>
      <c r="I252" t="s">
        <v>492</v>
      </c>
      <c r="J252" s="74" t="str">
        <f t="shared" si="16"/>
        <v>장평리766-1</v>
      </c>
      <c r="K252" s="74">
        <f t="shared" si="17"/>
        <v>618</v>
      </c>
      <c r="L252" s="74" t="str">
        <f t="shared" si="18"/>
        <v xml:space="preserve"> 청전동985 두진백로아파트 101동105호</v>
      </c>
      <c r="M252" s="74" t="str">
        <f t="shared" si="19"/>
        <v xml:space="preserve"> 안중식</v>
      </c>
    </row>
    <row r="253" spans="1:13">
      <c r="A253" s="74" t="str">
        <f t="shared" si="15"/>
        <v>장평리607-5</v>
      </c>
      <c r="B253" s="70" t="s">
        <v>581</v>
      </c>
      <c r="C253" s="69" t="s">
        <v>531</v>
      </c>
      <c r="D253" s="70">
        <v>199</v>
      </c>
      <c r="E253" s="70" t="s">
        <v>107</v>
      </c>
      <c r="F253" s="70" t="s">
        <v>105</v>
      </c>
      <c r="H253" t="s">
        <v>580</v>
      </c>
      <c r="I253" t="s">
        <v>493</v>
      </c>
      <c r="J253" s="74" t="str">
        <f t="shared" si="16"/>
        <v>장평리766-0</v>
      </c>
      <c r="K253" s="74">
        <f t="shared" si="17"/>
        <v>1386</v>
      </c>
      <c r="L253" s="74" t="str">
        <f t="shared" si="18"/>
        <v xml:space="preserve"> 충청북도 제천시 봉양읍 북부로 1454</v>
      </c>
      <c r="M253" s="74" t="str">
        <f t="shared" si="19"/>
        <v xml:space="preserve"> 한상례</v>
      </c>
    </row>
    <row r="254" spans="1:13">
      <c r="A254" s="74" t="str">
        <f t="shared" si="15"/>
        <v>장평리1091-0</v>
      </c>
      <c r="B254" s="70" t="s">
        <v>581</v>
      </c>
      <c r="C254" s="69" t="s">
        <v>532</v>
      </c>
      <c r="D254" s="70">
        <v>205</v>
      </c>
      <c r="E254" s="70" t="s">
        <v>107</v>
      </c>
      <c r="F254" s="70" t="s">
        <v>105</v>
      </c>
      <c r="H254" t="s">
        <v>580</v>
      </c>
      <c r="I254" t="s">
        <v>494</v>
      </c>
      <c r="J254" s="74" t="str">
        <f t="shared" si="16"/>
        <v>장평리766-3</v>
      </c>
      <c r="K254" s="74">
        <f t="shared" si="17"/>
        <v>2</v>
      </c>
      <c r="L254" s="74" t="str">
        <f t="shared" si="18"/>
        <v xml:space="preserve"> </v>
      </c>
      <c r="M254" s="74" t="str">
        <f t="shared" si="19"/>
        <v xml:space="preserve"> 국(건설부)</v>
      </c>
    </row>
    <row r="255" spans="1:13">
      <c r="A255" s="74" t="str">
        <f t="shared" si="15"/>
        <v>장평리607-12</v>
      </c>
      <c r="B255" s="70" t="s">
        <v>581</v>
      </c>
      <c r="C255" s="69" t="s">
        <v>533</v>
      </c>
      <c r="D255" s="70">
        <v>64</v>
      </c>
      <c r="E255" s="70" t="s">
        <v>107</v>
      </c>
      <c r="F255" s="70" t="s">
        <v>105</v>
      </c>
      <c r="H255" t="s">
        <v>580</v>
      </c>
      <c r="I255" t="s">
        <v>495</v>
      </c>
      <c r="J255" s="74" t="str">
        <f t="shared" si="16"/>
        <v>장평리765-2</v>
      </c>
      <c r="K255" s="74">
        <f t="shared" si="17"/>
        <v>1064</v>
      </c>
      <c r="L255" s="74">
        <f t="shared" si="18"/>
        <v>799</v>
      </c>
      <c r="M255" s="74" t="str">
        <f t="shared" si="19"/>
        <v xml:space="preserve"> 오영수</v>
      </c>
    </row>
    <row r="256" spans="1:13">
      <c r="A256" s="74" t="str">
        <f t="shared" si="15"/>
        <v>장평리607-11</v>
      </c>
      <c r="B256" s="70" t="s">
        <v>581</v>
      </c>
      <c r="C256" s="69" t="s">
        <v>534</v>
      </c>
      <c r="D256" s="70">
        <v>373</v>
      </c>
      <c r="E256" s="70" t="s">
        <v>107</v>
      </c>
      <c r="F256" s="70" t="s">
        <v>105</v>
      </c>
      <c r="H256" t="s">
        <v>580</v>
      </c>
      <c r="I256" t="s">
        <v>496</v>
      </c>
      <c r="J256" s="74" t="str">
        <f t="shared" si="16"/>
        <v>장평리765-1</v>
      </c>
      <c r="K256" s="74">
        <f t="shared" si="17"/>
        <v>943</v>
      </c>
      <c r="L256" s="74">
        <f t="shared" si="18"/>
        <v>799</v>
      </c>
      <c r="M256" s="74" t="str">
        <f t="shared" si="19"/>
        <v xml:space="preserve"> 오영수</v>
      </c>
    </row>
    <row r="257" spans="1:13">
      <c r="A257" s="74" t="str">
        <f t="shared" si="15"/>
        <v>장평리606-1</v>
      </c>
      <c r="B257" s="70" t="s">
        <v>581</v>
      </c>
      <c r="C257" s="69" t="s">
        <v>535</v>
      </c>
      <c r="D257" s="70">
        <v>57173</v>
      </c>
      <c r="E257" s="70" t="s">
        <v>107</v>
      </c>
      <c r="F257" s="70" t="s">
        <v>98</v>
      </c>
      <c r="H257" t="s">
        <v>580</v>
      </c>
      <c r="I257" t="s">
        <v>497</v>
      </c>
      <c r="J257" s="74" t="str">
        <f t="shared" si="16"/>
        <v>장평리856-4</v>
      </c>
      <c r="K257" s="74">
        <f t="shared" si="17"/>
        <v>242</v>
      </c>
      <c r="L257" s="74" t="str">
        <f t="shared" si="18"/>
        <v xml:space="preserve"> </v>
      </c>
      <c r="M257" s="74" t="str">
        <f t="shared" si="19"/>
        <v xml:space="preserve"> 국(농림수산부)</v>
      </c>
    </row>
    <row r="258" spans="1:13">
      <c r="A258" s="74" t="str">
        <f t="shared" si="15"/>
        <v>장평리607-14</v>
      </c>
      <c r="B258" s="70" t="s">
        <v>581</v>
      </c>
      <c r="C258" s="69" t="s">
        <v>536</v>
      </c>
      <c r="D258" s="70">
        <v>3094</v>
      </c>
      <c r="E258" s="70" t="s">
        <v>107</v>
      </c>
      <c r="F258" s="70" t="s">
        <v>98</v>
      </c>
      <c r="H258" t="s">
        <v>580</v>
      </c>
      <c r="I258" t="s">
        <v>498</v>
      </c>
      <c r="J258" s="74" t="str">
        <f t="shared" si="16"/>
        <v>장평리857-3</v>
      </c>
      <c r="K258" s="74">
        <f t="shared" si="17"/>
        <v>36</v>
      </c>
      <c r="L258" s="74" t="str">
        <f t="shared" si="18"/>
        <v xml:space="preserve"> </v>
      </c>
      <c r="M258" s="74" t="str">
        <f t="shared" si="19"/>
        <v xml:space="preserve"> 국(농림수산부)</v>
      </c>
    </row>
    <row r="259" spans="1:13">
      <c r="A259" s="74" t="str">
        <f t="shared" ref="A259:A301" si="20">B259&amp;C259</f>
        <v>장평리1051-34</v>
      </c>
      <c r="B259" s="70" t="s">
        <v>581</v>
      </c>
      <c r="C259" s="69" t="s">
        <v>537</v>
      </c>
      <c r="D259" s="70">
        <v>8704</v>
      </c>
      <c r="E259" s="70" t="s">
        <v>107</v>
      </c>
      <c r="F259" s="70" t="s">
        <v>98</v>
      </c>
      <c r="H259" t="s">
        <v>580</v>
      </c>
      <c r="I259" t="s">
        <v>499</v>
      </c>
      <c r="J259" s="74" t="str">
        <f t="shared" ref="J259:J322" si="21">H259&amp;I259</f>
        <v>장평리767-2</v>
      </c>
      <c r="K259" s="74">
        <f t="shared" ref="K259:K322" si="22">VLOOKUP($J259,$A:$I,4,FALSE)</f>
        <v>649</v>
      </c>
      <c r="L259" s="74" t="str">
        <f t="shared" ref="L259:L322" si="23">VLOOKUP($J259,$A:$I,5,FALSE)</f>
        <v xml:space="preserve"> 제원군 봉양면 장평리</v>
      </c>
      <c r="M259" s="74" t="str">
        <f t="shared" ref="M259:M322" si="24">VLOOKUP($J259,$A:$I,6,FALSE)</f>
        <v xml:space="preserve"> 장평리원장들마을회</v>
      </c>
    </row>
    <row r="260" spans="1:13">
      <c r="A260" s="74" t="str">
        <f t="shared" si="20"/>
        <v>장평리607-7</v>
      </c>
      <c r="B260" s="70" t="s">
        <v>581</v>
      </c>
      <c r="C260" s="69" t="s">
        <v>538</v>
      </c>
      <c r="D260" s="70">
        <v>104</v>
      </c>
      <c r="E260" s="70" t="s">
        <v>107</v>
      </c>
      <c r="F260" s="70" t="s">
        <v>105</v>
      </c>
      <c r="H260" t="s">
        <v>580</v>
      </c>
      <c r="I260" t="s">
        <v>500</v>
      </c>
      <c r="J260" s="74" t="str">
        <f t="shared" si="21"/>
        <v>장평리768-1</v>
      </c>
      <c r="K260" s="74">
        <f t="shared" si="22"/>
        <v>405</v>
      </c>
      <c r="L260" s="74" t="str">
        <f t="shared" si="23"/>
        <v xml:space="preserve"> 청전동985 두진백로아파트 101동105호</v>
      </c>
      <c r="M260" s="74" t="str">
        <f t="shared" si="24"/>
        <v xml:space="preserve"> 안중식</v>
      </c>
    </row>
    <row r="261" spans="1:13">
      <c r="A261" s="74" t="str">
        <f t="shared" si="20"/>
        <v>장평리1088-1</v>
      </c>
      <c r="B261" s="70" t="s">
        <v>581</v>
      </c>
      <c r="C261" s="69" t="s">
        <v>539</v>
      </c>
      <c r="D261" s="70">
        <v>762</v>
      </c>
      <c r="E261" s="70" t="s">
        <v>107</v>
      </c>
      <c r="F261" s="70" t="s">
        <v>102</v>
      </c>
      <c r="H261" t="s">
        <v>580</v>
      </c>
      <c r="I261" t="s">
        <v>501</v>
      </c>
      <c r="J261" s="74" t="str">
        <f t="shared" si="21"/>
        <v>장평리768-2</v>
      </c>
      <c r="K261" s="74">
        <f t="shared" si="22"/>
        <v>319</v>
      </c>
      <c r="L261" s="74" t="str">
        <f t="shared" si="23"/>
        <v xml:space="preserve"> </v>
      </c>
      <c r="M261" s="74" t="str">
        <f t="shared" si="24"/>
        <v xml:space="preserve"> 국(건설부)</v>
      </c>
    </row>
    <row r="262" spans="1:13">
      <c r="A262" s="74" t="str">
        <f t="shared" si="20"/>
        <v>장평리191-26</v>
      </c>
      <c r="B262" s="70" t="s">
        <v>581</v>
      </c>
      <c r="C262" s="69" t="s">
        <v>540</v>
      </c>
      <c r="D262" s="70">
        <v>152</v>
      </c>
      <c r="E262" s="70" t="s">
        <v>107</v>
      </c>
      <c r="F262" s="70" t="s">
        <v>116</v>
      </c>
      <c r="H262" t="s">
        <v>580</v>
      </c>
      <c r="I262" t="s">
        <v>502</v>
      </c>
      <c r="J262" s="74" t="str">
        <f t="shared" si="21"/>
        <v>장평리768-3</v>
      </c>
      <c r="K262" s="74">
        <f t="shared" si="22"/>
        <v>463</v>
      </c>
      <c r="L262" s="74" t="str">
        <f t="shared" si="23"/>
        <v xml:space="preserve"> </v>
      </c>
      <c r="M262" s="74" t="str">
        <f t="shared" si="24"/>
        <v xml:space="preserve"> 국(건설부)</v>
      </c>
    </row>
    <row r="263" spans="1:13">
      <c r="A263" s="74" t="str">
        <f t="shared" si="20"/>
        <v>장평리191-24</v>
      </c>
      <c r="B263" s="70" t="s">
        <v>581</v>
      </c>
      <c r="C263" s="69" t="s">
        <v>541</v>
      </c>
      <c r="D263" s="70">
        <v>597</v>
      </c>
      <c r="E263" s="70" t="s">
        <v>258</v>
      </c>
      <c r="F263" s="70" t="s">
        <v>203</v>
      </c>
      <c r="H263" t="s">
        <v>580</v>
      </c>
      <c r="I263" t="s">
        <v>503</v>
      </c>
      <c r="J263" s="74" t="str">
        <f t="shared" si="21"/>
        <v>장평리767-1</v>
      </c>
      <c r="K263" s="74">
        <f t="shared" si="22"/>
        <v>1146</v>
      </c>
      <c r="L263" s="74" t="str">
        <f t="shared" si="23"/>
        <v xml:space="preserve"> 충청북도 제천시 하소동 110 하소현대아파트101-903</v>
      </c>
      <c r="M263" s="74" t="str">
        <f t="shared" si="24"/>
        <v xml:space="preserve"> 조광연</v>
      </c>
    </row>
    <row r="264" spans="1:13">
      <c r="A264" s="74" t="str">
        <f t="shared" si="20"/>
        <v>장평리191-23</v>
      </c>
      <c r="B264" s="70" t="s">
        <v>581</v>
      </c>
      <c r="C264" s="69" t="s">
        <v>542</v>
      </c>
      <c r="D264" s="70">
        <v>712</v>
      </c>
      <c r="E264" s="70" t="s">
        <v>258</v>
      </c>
      <c r="F264" s="70" t="s">
        <v>203</v>
      </c>
      <c r="H264" t="s">
        <v>580</v>
      </c>
      <c r="I264" t="s">
        <v>504</v>
      </c>
      <c r="J264" s="74" t="str">
        <f t="shared" si="21"/>
        <v>장평리767-0</v>
      </c>
      <c r="K264" s="74">
        <f t="shared" si="22"/>
        <v>1133</v>
      </c>
      <c r="L264" s="74" t="str">
        <f t="shared" si="23"/>
        <v xml:space="preserve"> 충청북도 제천시 하소동 110 현대아파트 101동 903호</v>
      </c>
      <c r="M264" s="74" t="str">
        <f t="shared" si="24"/>
        <v xml:space="preserve"> 조광연</v>
      </c>
    </row>
    <row r="265" spans="1:13">
      <c r="A265" s="74" t="str">
        <f t="shared" si="20"/>
        <v>장평리191-19</v>
      </c>
      <c r="B265" s="70" t="s">
        <v>581</v>
      </c>
      <c r="C265" s="69" t="s">
        <v>543</v>
      </c>
      <c r="D265" s="70">
        <v>8194</v>
      </c>
      <c r="E265" s="70" t="s">
        <v>107</v>
      </c>
      <c r="F265" s="70" t="s">
        <v>116</v>
      </c>
      <c r="H265" t="s">
        <v>580</v>
      </c>
      <c r="I265" t="s">
        <v>505</v>
      </c>
      <c r="J265" s="74" t="str">
        <f t="shared" si="21"/>
        <v>장평리769-0</v>
      </c>
      <c r="K265" s="74">
        <f t="shared" si="22"/>
        <v>851</v>
      </c>
      <c r="L265" s="74" t="str">
        <f t="shared" si="23"/>
        <v xml:space="preserve"> 충청북도 제천시 칠성로 85-2(중앙로2가)</v>
      </c>
      <c r="M265" s="74" t="str">
        <f t="shared" si="24"/>
        <v xml:space="preserve"> 유명철</v>
      </c>
    </row>
    <row r="266" spans="1:13">
      <c r="A266" s="74" t="str">
        <f t="shared" si="20"/>
        <v>장평리200-1</v>
      </c>
      <c r="B266" s="70" t="s">
        <v>581</v>
      </c>
      <c r="C266" s="69" t="s">
        <v>544</v>
      </c>
      <c r="D266" s="70">
        <v>5041</v>
      </c>
      <c r="E266" s="70" t="s">
        <v>107</v>
      </c>
      <c r="F266" s="70" t="s">
        <v>98</v>
      </c>
      <c r="H266" t="s">
        <v>580</v>
      </c>
      <c r="I266" t="s">
        <v>506</v>
      </c>
      <c r="J266" s="74" t="str">
        <f t="shared" si="21"/>
        <v>장평리769-2</v>
      </c>
      <c r="K266" s="74">
        <f t="shared" si="22"/>
        <v>540</v>
      </c>
      <c r="L266" s="74" t="str">
        <f t="shared" si="23"/>
        <v xml:space="preserve"> </v>
      </c>
      <c r="M266" s="74" t="str">
        <f t="shared" si="24"/>
        <v xml:space="preserve"> 국(국토교통부)</v>
      </c>
    </row>
    <row r="267" spans="1:13">
      <c r="A267" s="74" t="str">
        <f t="shared" si="20"/>
        <v>장평리201-4</v>
      </c>
      <c r="B267" s="70" t="s">
        <v>581</v>
      </c>
      <c r="C267" s="69" t="s">
        <v>545</v>
      </c>
      <c r="D267" s="70">
        <v>328</v>
      </c>
      <c r="E267" s="70" t="s">
        <v>259</v>
      </c>
      <c r="F267" s="70" t="s">
        <v>204</v>
      </c>
      <c r="H267" t="s">
        <v>580</v>
      </c>
      <c r="I267" t="s">
        <v>507</v>
      </c>
      <c r="J267" s="74" t="str">
        <f t="shared" si="21"/>
        <v>장평리856-5</v>
      </c>
      <c r="K267" s="74">
        <f t="shared" si="22"/>
        <v>385</v>
      </c>
      <c r="L267" s="74" t="str">
        <f t="shared" si="23"/>
        <v xml:space="preserve"> </v>
      </c>
      <c r="M267" s="74" t="str">
        <f t="shared" si="24"/>
        <v xml:space="preserve"> 국(농림수산부)</v>
      </c>
    </row>
    <row r="268" spans="1:13">
      <c r="A268" s="74" t="str">
        <f t="shared" si="20"/>
        <v>장평리1051-35</v>
      </c>
      <c r="B268" s="70" t="s">
        <v>581</v>
      </c>
      <c r="C268" s="69" t="s">
        <v>546</v>
      </c>
      <c r="D268" s="70">
        <v>484</v>
      </c>
      <c r="E268" s="70" t="s">
        <v>107</v>
      </c>
      <c r="F268" s="70" t="s">
        <v>98</v>
      </c>
      <c r="H268" t="s">
        <v>580</v>
      </c>
      <c r="I268" t="s">
        <v>508</v>
      </c>
      <c r="J268" s="74" t="str">
        <f t="shared" si="21"/>
        <v>장평리1051-55</v>
      </c>
      <c r="K268" s="74">
        <f t="shared" si="22"/>
        <v>531</v>
      </c>
      <c r="L268" s="74" t="str">
        <f t="shared" si="23"/>
        <v xml:space="preserve"> </v>
      </c>
      <c r="M268" s="74" t="str">
        <f t="shared" si="24"/>
        <v xml:space="preserve"> 충청북도</v>
      </c>
    </row>
    <row r="269" spans="1:13">
      <c r="A269" s="74" t="str">
        <f t="shared" si="20"/>
        <v>장평리1050-5</v>
      </c>
      <c r="B269" s="70" t="s">
        <v>581</v>
      </c>
      <c r="C269" s="69" t="s">
        <v>547</v>
      </c>
      <c r="D269" s="70">
        <v>440</v>
      </c>
      <c r="E269" s="70" t="s">
        <v>107</v>
      </c>
      <c r="F269" s="70" t="s">
        <v>98</v>
      </c>
      <c r="H269" t="s">
        <v>580</v>
      </c>
      <c r="I269" t="s">
        <v>509</v>
      </c>
      <c r="J269" s="74" t="str">
        <f t="shared" si="21"/>
        <v>장평리1051-56</v>
      </c>
      <c r="K269" s="74">
        <f t="shared" si="22"/>
        <v>2333</v>
      </c>
      <c r="L269" s="74" t="str">
        <f t="shared" si="23"/>
        <v xml:space="preserve"> </v>
      </c>
      <c r="M269" s="74" t="str">
        <f t="shared" si="24"/>
        <v xml:space="preserve"> 국(건설부)</v>
      </c>
    </row>
    <row r="270" spans="1:13">
      <c r="A270" s="74" t="str">
        <f t="shared" si="20"/>
        <v>장평리235-4</v>
      </c>
      <c r="B270" s="70" t="s">
        <v>581</v>
      </c>
      <c r="C270" s="69" t="s">
        <v>548</v>
      </c>
      <c r="D270" s="70">
        <v>959</v>
      </c>
      <c r="E270" s="70" t="s">
        <v>107</v>
      </c>
      <c r="F270" s="70" t="s">
        <v>98</v>
      </c>
      <c r="H270" t="s">
        <v>580</v>
      </c>
      <c r="I270" t="s">
        <v>510</v>
      </c>
      <c r="J270" s="74" t="str">
        <f t="shared" si="21"/>
        <v>장평리683-7</v>
      </c>
      <c r="K270" s="74">
        <f t="shared" si="22"/>
        <v>2213</v>
      </c>
      <c r="L270" s="74" t="str">
        <f t="shared" si="23"/>
        <v xml:space="preserve"> </v>
      </c>
      <c r="M270" s="74" t="str">
        <f t="shared" si="24"/>
        <v xml:space="preserve"> 국(건설부)</v>
      </c>
    </row>
    <row r="271" spans="1:13">
      <c r="A271" s="74" t="str">
        <f t="shared" si="20"/>
        <v>장평리235-2</v>
      </c>
      <c r="B271" s="70" t="s">
        <v>581</v>
      </c>
      <c r="C271" s="69" t="s">
        <v>549</v>
      </c>
      <c r="D271" s="70">
        <v>1217</v>
      </c>
      <c r="E271" s="70" t="s">
        <v>107</v>
      </c>
      <c r="F271" s="70" t="s">
        <v>98</v>
      </c>
      <c r="H271" t="s">
        <v>580</v>
      </c>
      <c r="I271" t="s">
        <v>511</v>
      </c>
      <c r="J271" s="74" t="str">
        <f t="shared" si="21"/>
        <v>장평리684-6</v>
      </c>
      <c r="K271" s="74">
        <f t="shared" si="22"/>
        <v>1632</v>
      </c>
      <c r="L271" s="74" t="str">
        <f t="shared" si="23"/>
        <v xml:space="preserve"> </v>
      </c>
      <c r="M271" s="74" t="str">
        <f t="shared" si="24"/>
        <v xml:space="preserve"> 국(건설부)</v>
      </c>
    </row>
    <row r="272" spans="1:13">
      <c r="A272" s="74" t="str">
        <f t="shared" si="20"/>
        <v>장평리236-4</v>
      </c>
      <c r="B272" s="70" t="s">
        <v>581</v>
      </c>
      <c r="C272" s="69" t="s">
        <v>550</v>
      </c>
      <c r="D272" s="70">
        <v>4010</v>
      </c>
      <c r="E272" s="70" t="s">
        <v>107</v>
      </c>
      <c r="F272" s="70" t="s">
        <v>116</v>
      </c>
      <c r="H272" t="s">
        <v>580</v>
      </c>
      <c r="I272" t="s">
        <v>512</v>
      </c>
      <c r="J272" s="74" t="str">
        <f t="shared" si="21"/>
        <v>장평리1078-1</v>
      </c>
      <c r="K272" s="74">
        <f t="shared" si="22"/>
        <v>95</v>
      </c>
      <c r="L272" s="74" t="str">
        <f t="shared" si="23"/>
        <v xml:space="preserve"> </v>
      </c>
      <c r="M272" s="74" t="str">
        <f t="shared" si="24"/>
        <v xml:space="preserve"> 국(건설부)</v>
      </c>
    </row>
    <row r="273" spans="1:13">
      <c r="A273" s="74" t="str">
        <f t="shared" si="20"/>
        <v>장평리939-0</v>
      </c>
      <c r="B273" s="70" t="s">
        <v>581</v>
      </c>
      <c r="C273" s="69" t="s">
        <v>551</v>
      </c>
      <c r="D273" s="70">
        <v>1835</v>
      </c>
      <c r="E273" s="70">
        <v>1003</v>
      </c>
      <c r="F273" s="70" t="s">
        <v>270</v>
      </c>
      <c r="H273" t="s">
        <v>580</v>
      </c>
      <c r="I273" t="s">
        <v>513</v>
      </c>
      <c r="J273" s="74" t="str">
        <f t="shared" si="21"/>
        <v>장평리1078-2</v>
      </c>
      <c r="K273" s="74">
        <f t="shared" si="22"/>
        <v>155</v>
      </c>
      <c r="L273" s="74" t="str">
        <f t="shared" si="23"/>
        <v xml:space="preserve"> </v>
      </c>
      <c r="M273" s="74" t="str">
        <f t="shared" si="24"/>
        <v xml:space="preserve"> 국(건설부)</v>
      </c>
    </row>
    <row r="274" spans="1:13">
      <c r="A274" s="74" t="str">
        <f t="shared" si="20"/>
        <v>장평리1002-0</v>
      </c>
      <c r="B274" s="70" t="s">
        <v>581</v>
      </c>
      <c r="C274" s="69" t="s">
        <v>552</v>
      </c>
      <c r="D274" s="70">
        <v>417</v>
      </c>
      <c r="E274" s="70" t="s">
        <v>271</v>
      </c>
      <c r="F274" s="70" t="s">
        <v>272</v>
      </c>
      <c r="H274" t="s">
        <v>580</v>
      </c>
      <c r="I274" t="s">
        <v>514</v>
      </c>
      <c r="J274" s="74" t="str">
        <f t="shared" si="21"/>
        <v>장평리668-4</v>
      </c>
      <c r="K274" s="74">
        <f t="shared" si="22"/>
        <v>2421</v>
      </c>
      <c r="L274" s="74" t="str">
        <f t="shared" si="23"/>
        <v xml:space="preserve"> </v>
      </c>
      <c r="M274" s="74" t="str">
        <f t="shared" si="24"/>
        <v xml:space="preserve"> 국(건설부)</v>
      </c>
    </row>
    <row r="275" spans="1:13">
      <c r="A275" s="74" t="str">
        <f t="shared" si="20"/>
        <v>장평리767-4</v>
      </c>
      <c r="B275" s="70" t="s">
        <v>581</v>
      </c>
      <c r="C275" s="69" t="s">
        <v>553</v>
      </c>
      <c r="D275" s="70">
        <v>88</v>
      </c>
      <c r="E275" s="70" t="s">
        <v>107</v>
      </c>
      <c r="F275" s="70" t="s">
        <v>98</v>
      </c>
      <c r="H275" t="s">
        <v>580</v>
      </c>
      <c r="I275" t="s">
        <v>515</v>
      </c>
      <c r="J275" s="74" t="str">
        <f t="shared" si="21"/>
        <v>장평리668-5</v>
      </c>
      <c r="K275" s="74">
        <f t="shared" si="22"/>
        <v>1018</v>
      </c>
      <c r="L275" s="74" t="str">
        <f t="shared" si="23"/>
        <v xml:space="preserve"> </v>
      </c>
      <c r="M275" s="74" t="str">
        <f t="shared" si="24"/>
        <v xml:space="preserve"> 국(건설부)</v>
      </c>
    </row>
    <row r="276" spans="1:13">
      <c r="A276" s="74" t="str">
        <f t="shared" si="20"/>
        <v>장평리767-3</v>
      </c>
      <c r="B276" s="70" t="s">
        <v>581</v>
      </c>
      <c r="C276" s="69" t="s">
        <v>554</v>
      </c>
      <c r="D276" s="70">
        <v>52</v>
      </c>
      <c r="E276" s="70" t="s">
        <v>107</v>
      </c>
      <c r="F276" s="70" t="s">
        <v>188</v>
      </c>
      <c r="H276" t="s">
        <v>580</v>
      </c>
      <c r="I276" t="s">
        <v>516</v>
      </c>
      <c r="J276" s="74" t="str">
        <f t="shared" si="21"/>
        <v>장평리668-7</v>
      </c>
      <c r="K276" s="74">
        <f t="shared" si="22"/>
        <v>3205</v>
      </c>
      <c r="L276" s="74" t="str">
        <f t="shared" si="23"/>
        <v xml:space="preserve"> </v>
      </c>
      <c r="M276" s="74" t="str">
        <f t="shared" si="24"/>
        <v xml:space="preserve"> 충청북도</v>
      </c>
    </row>
    <row r="277" spans="1:13">
      <c r="A277" s="74" t="str">
        <f t="shared" si="20"/>
        <v>장평리857-4</v>
      </c>
      <c r="B277" s="70" t="s">
        <v>581</v>
      </c>
      <c r="C277" s="69" t="s">
        <v>555</v>
      </c>
      <c r="D277" s="70">
        <v>13</v>
      </c>
      <c r="E277" s="70" t="s">
        <v>107</v>
      </c>
      <c r="F277" s="70" t="s">
        <v>188</v>
      </c>
      <c r="H277" t="s">
        <v>580</v>
      </c>
      <c r="I277" t="s">
        <v>517</v>
      </c>
      <c r="J277" s="74" t="str">
        <f t="shared" si="21"/>
        <v>장평리668-6</v>
      </c>
      <c r="K277" s="74">
        <f t="shared" si="22"/>
        <v>117</v>
      </c>
      <c r="L277" s="74" t="str">
        <f t="shared" si="23"/>
        <v xml:space="preserve"> </v>
      </c>
      <c r="M277" s="74" t="str">
        <f t="shared" si="24"/>
        <v xml:space="preserve"> 충청북도</v>
      </c>
    </row>
    <row r="278" spans="1:13">
      <c r="A278" s="74" t="str">
        <f t="shared" si="20"/>
        <v>장평리769-1</v>
      </c>
      <c r="B278" s="70" t="s">
        <v>581</v>
      </c>
      <c r="C278" s="69" t="s">
        <v>556</v>
      </c>
      <c r="D278" s="70">
        <v>508</v>
      </c>
      <c r="E278" s="70" t="s">
        <v>107</v>
      </c>
      <c r="F278" s="70" t="s">
        <v>98</v>
      </c>
      <c r="H278" t="s">
        <v>580</v>
      </c>
      <c r="I278" t="s">
        <v>518</v>
      </c>
      <c r="J278" s="74" t="str">
        <f t="shared" si="21"/>
        <v>장평리667-0</v>
      </c>
      <c r="K278" s="74">
        <f t="shared" si="22"/>
        <v>770</v>
      </c>
      <c r="L278" s="74" t="str">
        <f t="shared" si="23"/>
        <v xml:space="preserve"> 장평리 612</v>
      </c>
      <c r="M278" s="74" t="str">
        <f t="shared" si="24"/>
        <v xml:space="preserve"> 정찬세</v>
      </c>
    </row>
    <row r="279" spans="1:13">
      <c r="A279" s="74" t="str">
        <f t="shared" si="20"/>
        <v>장평리857-5</v>
      </c>
      <c r="B279" s="70" t="s">
        <v>581</v>
      </c>
      <c r="C279" s="69" t="s">
        <v>557</v>
      </c>
      <c r="D279" s="70">
        <v>13</v>
      </c>
      <c r="E279" s="70" t="s">
        <v>107</v>
      </c>
      <c r="F279" s="70" t="s">
        <v>188</v>
      </c>
      <c r="H279" t="s">
        <v>580</v>
      </c>
      <c r="I279" t="s">
        <v>519</v>
      </c>
      <c r="J279" s="74" t="str">
        <f t="shared" si="21"/>
        <v>장평리665-6</v>
      </c>
      <c r="K279" s="74">
        <f t="shared" si="22"/>
        <v>113</v>
      </c>
      <c r="L279" s="74" t="str">
        <f t="shared" si="23"/>
        <v xml:space="preserve"> 인천 계양구 용종동 228-1 초정마을하나아파트 318-305</v>
      </c>
      <c r="M279" s="74" t="str">
        <f t="shared" si="24"/>
        <v xml:space="preserve"> 최경호</v>
      </c>
    </row>
    <row r="280" spans="1:13">
      <c r="A280" s="74" t="str">
        <f t="shared" si="20"/>
        <v>장평리857-6</v>
      </c>
      <c r="B280" s="70" t="s">
        <v>581</v>
      </c>
      <c r="C280" s="69" t="s">
        <v>558</v>
      </c>
      <c r="D280" s="70">
        <v>8</v>
      </c>
      <c r="E280" s="70" t="s">
        <v>107</v>
      </c>
      <c r="F280" s="70" t="s">
        <v>188</v>
      </c>
      <c r="H280" t="s">
        <v>580</v>
      </c>
      <c r="I280" t="s">
        <v>520</v>
      </c>
      <c r="J280" s="74" t="str">
        <f t="shared" si="21"/>
        <v>장평리667-1</v>
      </c>
      <c r="K280" s="74">
        <f t="shared" si="22"/>
        <v>4</v>
      </c>
      <c r="L280" s="74">
        <f t="shared" si="23"/>
        <v>612</v>
      </c>
      <c r="M280" s="74" t="str">
        <f t="shared" si="24"/>
        <v xml:space="preserve"> 정찬세</v>
      </c>
    </row>
    <row r="281" spans="1:13">
      <c r="A281" s="74" t="str">
        <f t="shared" si="20"/>
        <v>장평리산87-10</v>
      </c>
      <c r="B281" s="70" t="s">
        <v>581</v>
      </c>
      <c r="C281" s="69" t="s">
        <v>559</v>
      </c>
      <c r="D281" s="70">
        <v>61884</v>
      </c>
      <c r="E281" s="70" t="s">
        <v>273</v>
      </c>
      <c r="F281" s="70" t="s">
        <v>274</v>
      </c>
      <c r="H281" t="s">
        <v>580</v>
      </c>
      <c r="I281" t="s">
        <v>521</v>
      </c>
      <c r="J281" s="74" t="str">
        <f t="shared" si="21"/>
        <v>장평리665-5</v>
      </c>
      <c r="K281" s="74">
        <f t="shared" si="22"/>
        <v>2711</v>
      </c>
      <c r="L281" s="74" t="str">
        <f t="shared" si="23"/>
        <v xml:space="preserve"> </v>
      </c>
      <c r="M281" s="74" t="str">
        <f t="shared" si="24"/>
        <v xml:space="preserve"> 국(건설부)</v>
      </c>
    </row>
    <row r="282" spans="1:13">
      <c r="A282" s="74" t="str">
        <f t="shared" si="20"/>
        <v>장평리916-0</v>
      </c>
      <c r="B282" s="70" t="s">
        <v>581</v>
      </c>
      <c r="C282" s="69" t="s">
        <v>560</v>
      </c>
      <c r="D282" s="70">
        <v>2350</v>
      </c>
      <c r="E282" s="70">
        <v>599</v>
      </c>
      <c r="F282" s="70" t="s">
        <v>166</v>
      </c>
      <c r="H282" t="s">
        <v>580</v>
      </c>
      <c r="I282" t="s">
        <v>522</v>
      </c>
      <c r="J282" s="74" t="str">
        <f t="shared" si="21"/>
        <v>장평리666-2</v>
      </c>
      <c r="K282" s="74">
        <f t="shared" si="22"/>
        <v>849</v>
      </c>
      <c r="L282" s="74">
        <f t="shared" si="23"/>
        <v>612</v>
      </c>
      <c r="M282" s="74" t="str">
        <f t="shared" si="24"/>
        <v xml:space="preserve"> 정찬세</v>
      </c>
    </row>
    <row r="283" spans="1:13">
      <c r="A283" s="74" t="str">
        <f t="shared" si="20"/>
        <v>장평리685-6</v>
      </c>
      <c r="B283" s="70" t="s">
        <v>581</v>
      </c>
      <c r="C283" s="69" t="s">
        <v>561</v>
      </c>
      <c r="D283" s="70">
        <v>63</v>
      </c>
      <c r="E283" s="70" t="s">
        <v>107</v>
      </c>
      <c r="F283" s="70" t="s">
        <v>101</v>
      </c>
      <c r="H283" t="s">
        <v>580</v>
      </c>
      <c r="I283" t="s">
        <v>523</v>
      </c>
      <c r="J283" s="74" t="str">
        <f t="shared" si="21"/>
        <v>장평리666-0</v>
      </c>
      <c r="K283" s="74">
        <f t="shared" si="22"/>
        <v>817</v>
      </c>
      <c r="L283" s="74" t="str">
        <f t="shared" si="23"/>
        <v xml:space="preserve"> 청전동597-4</v>
      </c>
      <c r="M283" s="74" t="str">
        <f t="shared" si="24"/>
        <v xml:space="preserve"> 정범기</v>
      </c>
    </row>
    <row r="284" spans="1:13">
      <c r="A284" s="74" t="str">
        <f t="shared" si="20"/>
        <v>장평리688-21</v>
      </c>
      <c r="B284" s="70" t="s">
        <v>581</v>
      </c>
      <c r="C284" s="69" t="s">
        <v>562</v>
      </c>
      <c r="D284" s="70">
        <v>65</v>
      </c>
      <c r="E284" s="70" t="s">
        <v>107</v>
      </c>
      <c r="F284" s="70" t="s">
        <v>101</v>
      </c>
      <c r="H284" t="s">
        <v>580</v>
      </c>
      <c r="I284" t="s">
        <v>524</v>
      </c>
      <c r="J284" s="74" t="str">
        <f t="shared" si="21"/>
        <v>장평리1051-59</v>
      </c>
      <c r="K284" s="74">
        <f t="shared" si="22"/>
        <v>2698</v>
      </c>
      <c r="L284" s="74" t="str">
        <f t="shared" si="23"/>
        <v xml:space="preserve"> </v>
      </c>
      <c r="M284" s="74" t="str">
        <f t="shared" si="24"/>
        <v xml:space="preserve"> 충청북도</v>
      </c>
    </row>
    <row r="285" spans="1:13">
      <c r="A285" s="74" t="str">
        <f t="shared" si="20"/>
        <v>장평리723-5</v>
      </c>
      <c r="B285" s="70" t="s">
        <v>581</v>
      </c>
      <c r="C285" s="69" t="s">
        <v>563</v>
      </c>
      <c r="D285" s="70">
        <v>7</v>
      </c>
      <c r="E285" s="70" t="s">
        <v>107</v>
      </c>
      <c r="F285" s="70" t="s">
        <v>101</v>
      </c>
      <c r="H285" t="s">
        <v>580</v>
      </c>
      <c r="I285" t="s">
        <v>525</v>
      </c>
      <c r="J285" s="74" t="str">
        <f t="shared" si="21"/>
        <v>장평리607-28</v>
      </c>
      <c r="K285" s="74">
        <f t="shared" si="22"/>
        <v>18</v>
      </c>
      <c r="L285" s="74" t="str">
        <f t="shared" si="23"/>
        <v xml:space="preserve"> </v>
      </c>
      <c r="M285" s="74" t="str">
        <f t="shared" si="24"/>
        <v xml:space="preserve"> 국(기획재정부)</v>
      </c>
    </row>
    <row r="286" spans="1:13">
      <c r="A286" s="74" t="str">
        <f t="shared" si="20"/>
        <v>장평리723-6</v>
      </c>
      <c r="B286" s="70" t="s">
        <v>581</v>
      </c>
      <c r="C286" s="69" t="s">
        <v>564</v>
      </c>
      <c r="D286" s="70">
        <v>10</v>
      </c>
      <c r="E286" s="70" t="s">
        <v>107</v>
      </c>
      <c r="F286" s="70" t="s">
        <v>98</v>
      </c>
      <c r="H286" t="s">
        <v>580</v>
      </c>
      <c r="I286" t="s">
        <v>526</v>
      </c>
      <c r="J286" s="74" t="str">
        <f t="shared" si="21"/>
        <v>장평리607-36</v>
      </c>
      <c r="K286" s="74">
        <f t="shared" si="22"/>
        <v>246</v>
      </c>
      <c r="L286" s="74" t="str">
        <f t="shared" si="23"/>
        <v xml:space="preserve"> </v>
      </c>
      <c r="M286" s="74" t="str">
        <f t="shared" si="24"/>
        <v xml:space="preserve"> 국(기획재정부)</v>
      </c>
    </row>
    <row r="287" spans="1:13">
      <c r="A287" s="74" t="str">
        <f t="shared" si="20"/>
        <v>장평리684-2</v>
      </c>
      <c r="B287" s="70" t="s">
        <v>581</v>
      </c>
      <c r="C287" s="69" t="s">
        <v>565</v>
      </c>
      <c r="D287" s="70">
        <v>102</v>
      </c>
      <c r="E287" s="70" t="s">
        <v>107</v>
      </c>
      <c r="F287" s="70" t="s">
        <v>101</v>
      </c>
      <c r="H287" t="s">
        <v>580</v>
      </c>
      <c r="I287" t="s">
        <v>527</v>
      </c>
      <c r="J287" s="74" t="str">
        <f t="shared" si="21"/>
        <v>장평리607-37</v>
      </c>
      <c r="K287" s="74">
        <f t="shared" si="22"/>
        <v>43</v>
      </c>
      <c r="L287" s="74" t="str">
        <f t="shared" si="23"/>
        <v xml:space="preserve"> </v>
      </c>
      <c r="M287" s="74" t="str">
        <f t="shared" si="24"/>
        <v xml:space="preserve"> 국(기획재정부)</v>
      </c>
    </row>
    <row r="288" spans="1:13">
      <c r="A288" s="74" t="str">
        <f t="shared" si="20"/>
        <v>장평리683-3</v>
      </c>
      <c r="B288" s="70" t="s">
        <v>581</v>
      </c>
      <c r="C288" s="69" t="s">
        <v>566</v>
      </c>
      <c r="D288" s="70">
        <v>43</v>
      </c>
      <c r="E288" s="70" t="s">
        <v>107</v>
      </c>
      <c r="F288" s="70" t="s">
        <v>275</v>
      </c>
      <c r="H288" t="s">
        <v>580</v>
      </c>
      <c r="I288" t="s">
        <v>528</v>
      </c>
      <c r="J288" s="74" t="str">
        <f t="shared" si="21"/>
        <v>장평리1091-2</v>
      </c>
      <c r="K288" s="74">
        <f t="shared" si="22"/>
        <v>45</v>
      </c>
      <c r="L288" s="74" t="str">
        <f t="shared" si="23"/>
        <v xml:space="preserve"> </v>
      </c>
      <c r="M288" s="74" t="str">
        <f t="shared" si="24"/>
        <v xml:space="preserve"> 국(기획재정부)</v>
      </c>
    </row>
    <row r="289" spans="1:13">
      <c r="A289" s="74" t="str">
        <f t="shared" si="20"/>
        <v>장평리683-6</v>
      </c>
      <c r="B289" s="70" t="s">
        <v>581</v>
      </c>
      <c r="C289" s="69" t="s">
        <v>567</v>
      </c>
      <c r="D289" s="70">
        <v>16</v>
      </c>
      <c r="E289" s="70" t="s">
        <v>107</v>
      </c>
      <c r="F289" s="70" t="s">
        <v>98</v>
      </c>
      <c r="H289" t="s">
        <v>580</v>
      </c>
      <c r="I289" t="s">
        <v>529</v>
      </c>
      <c r="J289" s="74" t="str">
        <f t="shared" si="21"/>
        <v>장평리607-29</v>
      </c>
      <c r="K289" s="74">
        <f t="shared" si="22"/>
        <v>21</v>
      </c>
      <c r="L289" s="74" t="str">
        <f t="shared" si="23"/>
        <v xml:space="preserve"> </v>
      </c>
      <c r="M289" s="74" t="str">
        <f t="shared" si="24"/>
        <v xml:space="preserve"> 국(기획재정부)</v>
      </c>
    </row>
    <row r="290" spans="1:13">
      <c r="A290" s="74" t="str">
        <f t="shared" si="20"/>
        <v>장평리682-0</v>
      </c>
      <c r="B290" s="70" t="s">
        <v>581</v>
      </c>
      <c r="C290" s="69" t="s">
        <v>568</v>
      </c>
      <c r="D290" s="70">
        <v>1281</v>
      </c>
      <c r="E290" s="70">
        <v>812</v>
      </c>
      <c r="F290" s="70" t="s">
        <v>276</v>
      </c>
      <c r="H290" t="s">
        <v>580</v>
      </c>
      <c r="I290" t="s">
        <v>530</v>
      </c>
      <c r="J290" s="74" t="str">
        <f t="shared" si="21"/>
        <v>장평리607-38</v>
      </c>
      <c r="K290" s="74">
        <f t="shared" si="22"/>
        <v>6</v>
      </c>
      <c r="L290" s="74" t="str">
        <f t="shared" si="23"/>
        <v xml:space="preserve"> </v>
      </c>
      <c r="M290" s="74" t="str">
        <f t="shared" si="24"/>
        <v xml:space="preserve"> 국(기획재정부)</v>
      </c>
    </row>
    <row r="291" spans="1:13">
      <c r="A291" s="74" t="str">
        <f t="shared" si="20"/>
        <v>장평리684-4</v>
      </c>
      <c r="B291" s="70" t="s">
        <v>581</v>
      </c>
      <c r="C291" s="69" t="s">
        <v>569</v>
      </c>
      <c r="D291" s="70">
        <v>1986</v>
      </c>
      <c r="E291" s="70" t="s">
        <v>107</v>
      </c>
      <c r="F291" s="70" t="s">
        <v>103</v>
      </c>
      <c r="H291" t="s">
        <v>580</v>
      </c>
      <c r="I291" t="s">
        <v>531</v>
      </c>
      <c r="J291" s="74" t="str">
        <f t="shared" si="21"/>
        <v>장평리607-5</v>
      </c>
      <c r="K291" s="74">
        <f t="shared" si="22"/>
        <v>199</v>
      </c>
      <c r="L291" s="74" t="str">
        <f t="shared" si="23"/>
        <v xml:space="preserve"> </v>
      </c>
      <c r="M291" s="74" t="str">
        <f t="shared" si="24"/>
        <v xml:space="preserve"> 국(기획재정부)</v>
      </c>
    </row>
    <row r="292" spans="1:13">
      <c r="A292" s="74" t="str">
        <f t="shared" si="20"/>
        <v>장평리760-0</v>
      </c>
      <c r="B292" s="70" t="s">
        <v>581</v>
      </c>
      <c r="C292" s="69" t="s">
        <v>570</v>
      </c>
      <c r="D292" s="70">
        <v>50692</v>
      </c>
      <c r="E292" s="70" t="s">
        <v>107</v>
      </c>
      <c r="F292" s="70" t="s">
        <v>101</v>
      </c>
      <c r="H292" t="s">
        <v>580</v>
      </c>
      <c r="I292" t="s">
        <v>532</v>
      </c>
      <c r="J292" s="74" t="str">
        <f t="shared" si="21"/>
        <v>장평리1091-0</v>
      </c>
      <c r="K292" s="74">
        <f t="shared" si="22"/>
        <v>205</v>
      </c>
      <c r="L292" s="74" t="str">
        <f t="shared" si="23"/>
        <v xml:space="preserve"> </v>
      </c>
      <c r="M292" s="74" t="str">
        <f t="shared" si="24"/>
        <v xml:space="preserve"> 국(기획재정부)</v>
      </c>
    </row>
    <row r="293" spans="1:13">
      <c r="A293" s="74" t="str">
        <f t="shared" si="20"/>
        <v>장평리1051-89</v>
      </c>
      <c r="B293" s="70" t="s">
        <v>581</v>
      </c>
      <c r="C293" s="69" t="s">
        <v>571</v>
      </c>
      <c r="D293" s="70">
        <v>518</v>
      </c>
      <c r="E293" s="70" t="s">
        <v>225</v>
      </c>
      <c r="F293" s="70" t="s">
        <v>159</v>
      </c>
      <c r="H293" t="s">
        <v>580</v>
      </c>
      <c r="I293" t="s">
        <v>533</v>
      </c>
      <c r="J293" s="74" t="str">
        <f t="shared" si="21"/>
        <v>장평리607-12</v>
      </c>
      <c r="K293" s="74">
        <f t="shared" si="22"/>
        <v>64</v>
      </c>
      <c r="L293" s="74" t="str">
        <f t="shared" si="23"/>
        <v xml:space="preserve"> </v>
      </c>
      <c r="M293" s="74" t="str">
        <f t="shared" si="24"/>
        <v xml:space="preserve"> 국(기획재정부)</v>
      </c>
    </row>
    <row r="294" spans="1:13">
      <c r="A294" s="74" t="str">
        <f t="shared" si="20"/>
        <v>장평리586-91</v>
      </c>
      <c r="B294" s="70" t="s">
        <v>581</v>
      </c>
      <c r="C294" s="69" t="s">
        <v>572</v>
      </c>
      <c r="D294" s="70">
        <v>56</v>
      </c>
      <c r="E294" s="70" t="s">
        <v>107</v>
      </c>
      <c r="F294" s="70" t="s">
        <v>98</v>
      </c>
      <c r="H294" t="s">
        <v>580</v>
      </c>
      <c r="I294" t="s">
        <v>534</v>
      </c>
      <c r="J294" s="74" t="str">
        <f t="shared" si="21"/>
        <v>장평리607-11</v>
      </c>
      <c r="K294" s="74">
        <f t="shared" si="22"/>
        <v>373</v>
      </c>
      <c r="L294" s="74" t="str">
        <f t="shared" si="23"/>
        <v xml:space="preserve"> </v>
      </c>
      <c r="M294" s="74" t="str">
        <f t="shared" si="24"/>
        <v xml:space="preserve"> 국(기획재정부)</v>
      </c>
    </row>
    <row r="295" spans="1:13">
      <c r="A295" s="74" t="str">
        <f t="shared" si="20"/>
        <v>장평리585-1</v>
      </c>
      <c r="B295" s="70" t="s">
        <v>581</v>
      </c>
      <c r="C295" s="69" t="s">
        <v>573</v>
      </c>
      <c r="D295" s="70">
        <v>929</v>
      </c>
      <c r="E295" s="70" t="s">
        <v>107</v>
      </c>
      <c r="F295" s="70" t="s">
        <v>121</v>
      </c>
      <c r="H295" t="s">
        <v>580</v>
      </c>
      <c r="I295" t="s">
        <v>535</v>
      </c>
      <c r="J295" s="74" t="str">
        <f t="shared" si="21"/>
        <v>장평리606-1</v>
      </c>
      <c r="K295" s="74">
        <f t="shared" si="22"/>
        <v>57173</v>
      </c>
      <c r="L295" s="74" t="str">
        <f t="shared" si="23"/>
        <v xml:space="preserve"> </v>
      </c>
      <c r="M295" s="74" t="str">
        <f t="shared" si="24"/>
        <v xml:space="preserve"> 국(건설부)</v>
      </c>
    </row>
    <row r="296" spans="1:13">
      <c r="A296" s="74" t="str">
        <f t="shared" si="20"/>
        <v>장평리588-7</v>
      </c>
      <c r="B296" s="70" t="s">
        <v>581</v>
      </c>
      <c r="C296" s="69" t="s">
        <v>574</v>
      </c>
      <c r="D296" s="70">
        <v>2707</v>
      </c>
      <c r="E296" s="70" t="s">
        <v>107</v>
      </c>
      <c r="F296" s="70" t="s">
        <v>98</v>
      </c>
      <c r="H296" t="s">
        <v>580</v>
      </c>
      <c r="I296" t="s">
        <v>536</v>
      </c>
      <c r="J296" s="74" t="str">
        <f t="shared" si="21"/>
        <v>장평리607-14</v>
      </c>
      <c r="K296" s="74">
        <f t="shared" si="22"/>
        <v>3094</v>
      </c>
      <c r="L296" s="74" t="str">
        <f t="shared" si="23"/>
        <v xml:space="preserve"> </v>
      </c>
      <c r="M296" s="74" t="str">
        <f t="shared" si="24"/>
        <v xml:space="preserve"> 국(건설부)</v>
      </c>
    </row>
    <row r="297" spans="1:13">
      <c r="A297" s="74" t="str">
        <f t="shared" si="20"/>
        <v>장평리640-0</v>
      </c>
      <c r="B297" s="70" t="s">
        <v>581</v>
      </c>
      <c r="C297" s="69" t="s">
        <v>575</v>
      </c>
      <c r="D297" s="70">
        <v>2380</v>
      </c>
      <c r="E297" s="70" t="s">
        <v>277</v>
      </c>
      <c r="F297" s="70" t="s">
        <v>278</v>
      </c>
      <c r="H297" t="s">
        <v>580</v>
      </c>
      <c r="I297" t="s">
        <v>537</v>
      </c>
      <c r="J297" s="74" t="str">
        <f t="shared" si="21"/>
        <v>장평리1051-34</v>
      </c>
      <c r="K297" s="74">
        <f t="shared" si="22"/>
        <v>8704</v>
      </c>
      <c r="L297" s="74" t="str">
        <f t="shared" si="23"/>
        <v xml:space="preserve"> </v>
      </c>
      <c r="M297" s="74" t="str">
        <f t="shared" si="24"/>
        <v xml:space="preserve"> 국(건설부)</v>
      </c>
    </row>
    <row r="298" spans="1:13">
      <c r="A298" s="74" t="str">
        <f t="shared" si="20"/>
        <v>장평리238-25</v>
      </c>
      <c r="B298" s="70" t="s">
        <v>581</v>
      </c>
      <c r="C298" s="69" t="s">
        <v>576</v>
      </c>
      <c r="D298" s="70">
        <v>1896</v>
      </c>
      <c r="E298" s="70" t="s">
        <v>107</v>
      </c>
      <c r="F298" s="70" t="s">
        <v>98</v>
      </c>
      <c r="H298" t="s">
        <v>580</v>
      </c>
      <c r="I298" t="s">
        <v>538</v>
      </c>
      <c r="J298" s="74" t="str">
        <f t="shared" si="21"/>
        <v>장평리607-7</v>
      </c>
      <c r="K298" s="74">
        <f t="shared" si="22"/>
        <v>104</v>
      </c>
      <c r="L298" s="74" t="str">
        <f t="shared" si="23"/>
        <v xml:space="preserve"> </v>
      </c>
      <c r="M298" s="74" t="str">
        <f t="shared" si="24"/>
        <v xml:space="preserve"> 국(기획재정부)</v>
      </c>
    </row>
    <row r="299" spans="1:13">
      <c r="A299" s="74" t="str">
        <f t="shared" si="20"/>
        <v>장평리1051-41</v>
      </c>
      <c r="B299" s="70" t="s">
        <v>581</v>
      </c>
      <c r="C299" s="69" t="s">
        <v>577</v>
      </c>
      <c r="D299" s="70">
        <v>136</v>
      </c>
      <c r="E299" s="70" t="s">
        <v>107</v>
      </c>
      <c r="F299" s="70" t="s">
        <v>98</v>
      </c>
      <c r="H299" t="s">
        <v>580</v>
      </c>
      <c r="I299" t="s">
        <v>539</v>
      </c>
      <c r="J299" s="74" t="str">
        <f t="shared" si="21"/>
        <v>장평리1088-1</v>
      </c>
      <c r="K299" s="74">
        <f t="shared" si="22"/>
        <v>762</v>
      </c>
      <c r="L299" s="74" t="str">
        <f t="shared" si="23"/>
        <v xml:space="preserve"> </v>
      </c>
      <c r="M299" s="74" t="str">
        <f t="shared" si="24"/>
        <v xml:space="preserve"> 국(농림축산식품부)</v>
      </c>
    </row>
    <row r="300" spans="1:13">
      <c r="A300" s="74" t="str">
        <f t="shared" si="20"/>
        <v>장평리248-45</v>
      </c>
      <c r="B300" s="70" t="s">
        <v>581</v>
      </c>
      <c r="C300" s="69" t="s">
        <v>578</v>
      </c>
      <c r="D300" s="70">
        <v>3923</v>
      </c>
      <c r="E300" s="70">
        <v>245</v>
      </c>
      <c r="F300" s="70" t="s">
        <v>279</v>
      </c>
      <c r="H300" t="s">
        <v>580</v>
      </c>
      <c r="I300" t="s">
        <v>540</v>
      </c>
      <c r="J300" s="74" t="str">
        <f t="shared" si="21"/>
        <v>장평리191-26</v>
      </c>
      <c r="K300" s="74">
        <f t="shared" si="22"/>
        <v>152</v>
      </c>
      <c r="L300" s="74" t="str">
        <f t="shared" si="23"/>
        <v xml:space="preserve"> </v>
      </c>
      <c r="M300" s="74" t="str">
        <f t="shared" si="24"/>
        <v xml:space="preserve"> 국(건설교통부)</v>
      </c>
    </row>
    <row r="301" spans="1:13">
      <c r="A301" s="74" t="str">
        <f t="shared" si="20"/>
        <v>장평리248-17</v>
      </c>
      <c r="B301" s="70" t="s">
        <v>581</v>
      </c>
      <c r="C301" s="69" t="s">
        <v>579</v>
      </c>
      <c r="D301" s="70">
        <v>153</v>
      </c>
      <c r="E301" s="70">
        <v>193</v>
      </c>
      <c r="F301" s="70" t="s">
        <v>132</v>
      </c>
      <c r="H301" t="s">
        <v>580</v>
      </c>
      <c r="I301" t="s">
        <v>541</v>
      </c>
      <c r="J301" s="74" t="str">
        <f t="shared" si="21"/>
        <v>장평리191-24</v>
      </c>
      <c r="K301" s="74">
        <f t="shared" si="22"/>
        <v>597</v>
      </c>
      <c r="L301" s="74" t="str">
        <f t="shared" si="23"/>
        <v xml:space="preserve"> 장락동669 성우한솔아파트 707호</v>
      </c>
      <c r="M301" s="74" t="str">
        <f t="shared" si="24"/>
        <v xml:space="preserve"> 한창엽</v>
      </c>
    </row>
    <row r="302" spans="1:13">
      <c r="A302" s="74" t="str">
        <f>B302&amp;C302</f>
        <v/>
      </c>
      <c r="H302" t="s">
        <v>580</v>
      </c>
      <c r="I302" t="s">
        <v>542</v>
      </c>
      <c r="J302" s="74" t="str">
        <f t="shared" si="21"/>
        <v>장평리191-23</v>
      </c>
      <c r="K302" s="74">
        <f t="shared" si="22"/>
        <v>712</v>
      </c>
      <c r="L302" s="74" t="str">
        <f t="shared" si="23"/>
        <v xml:space="preserve"> 장락동669 성우한솔아파트 707호</v>
      </c>
      <c r="M302" s="74" t="str">
        <f t="shared" si="24"/>
        <v xml:space="preserve"> 한창엽</v>
      </c>
    </row>
    <row r="303" spans="1:13">
      <c r="A303" s="74" t="str">
        <f t="shared" ref="A303" si="25">B303&amp;C303</f>
        <v>신동640-12</v>
      </c>
      <c r="B303" s="70" t="s">
        <v>707</v>
      </c>
      <c r="C303" s="71" t="s">
        <v>585</v>
      </c>
      <c r="D303" s="72">
        <v>1283</v>
      </c>
      <c r="E303" s="73" t="s">
        <v>107</v>
      </c>
      <c r="F303" s="74" t="s">
        <v>98</v>
      </c>
      <c r="H303" t="s">
        <v>580</v>
      </c>
      <c r="I303" t="s">
        <v>543</v>
      </c>
      <c r="J303" s="74" t="str">
        <f t="shared" si="21"/>
        <v>장평리191-19</v>
      </c>
      <c r="K303" s="74">
        <f t="shared" si="22"/>
        <v>8194</v>
      </c>
      <c r="L303" s="74" t="str">
        <f t="shared" si="23"/>
        <v xml:space="preserve"> </v>
      </c>
      <c r="M303" s="74" t="str">
        <f t="shared" si="24"/>
        <v xml:space="preserve"> 국(건설교통부)</v>
      </c>
    </row>
    <row r="304" spans="1:13">
      <c r="A304" s="74" t="str">
        <f>B304&amp;C304</f>
        <v>신동640-0</v>
      </c>
      <c r="B304" s="74" t="s">
        <v>707</v>
      </c>
      <c r="C304" s="71" t="s">
        <v>575</v>
      </c>
      <c r="D304" s="72">
        <v>130097</v>
      </c>
      <c r="E304" s="73" t="s">
        <v>107</v>
      </c>
      <c r="F304" s="74" t="s">
        <v>98</v>
      </c>
      <c r="H304" t="s">
        <v>580</v>
      </c>
      <c r="I304" t="s">
        <v>544</v>
      </c>
      <c r="J304" s="74" t="str">
        <f t="shared" si="21"/>
        <v>장평리200-1</v>
      </c>
      <c r="K304" s="74">
        <f t="shared" si="22"/>
        <v>5041</v>
      </c>
      <c r="L304" s="74" t="str">
        <f t="shared" si="23"/>
        <v xml:space="preserve"> </v>
      </c>
      <c r="M304" s="74" t="str">
        <f t="shared" si="24"/>
        <v xml:space="preserve"> 국(건설부)</v>
      </c>
    </row>
    <row r="305" spans="1:13">
      <c r="A305" s="74" t="str">
        <f t="shared" ref="A305:A368" si="26">B305&amp;C305</f>
        <v>신동126-6</v>
      </c>
      <c r="B305" s="74" t="s">
        <v>707</v>
      </c>
      <c r="C305" s="71" t="s">
        <v>586</v>
      </c>
      <c r="D305" s="72">
        <v>2515</v>
      </c>
      <c r="E305" s="73" t="s">
        <v>108</v>
      </c>
      <c r="F305" s="74" t="s">
        <v>99</v>
      </c>
      <c r="H305" t="s">
        <v>580</v>
      </c>
      <c r="I305" t="s">
        <v>545</v>
      </c>
      <c r="J305" s="74" t="str">
        <f t="shared" si="21"/>
        <v>장평리201-4</v>
      </c>
      <c r="K305" s="74">
        <f t="shared" si="22"/>
        <v>328</v>
      </c>
      <c r="L305" s="74" t="str">
        <f t="shared" si="23"/>
        <v xml:space="preserve"> 연박872</v>
      </c>
      <c r="M305" s="74" t="str">
        <f t="shared" si="24"/>
        <v xml:space="preserve"> 김승수</v>
      </c>
    </row>
    <row r="306" spans="1:13">
      <c r="A306" s="74" t="str">
        <f t="shared" si="26"/>
        <v>신동128-1</v>
      </c>
      <c r="B306" s="74" t="s">
        <v>707</v>
      </c>
      <c r="C306" s="71" t="s">
        <v>587</v>
      </c>
      <c r="D306" s="72">
        <v>284</v>
      </c>
      <c r="E306" s="73">
        <v>476</v>
      </c>
      <c r="F306" s="74" t="s">
        <v>100</v>
      </c>
      <c r="H306" t="s">
        <v>580</v>
      </c>
      <c r="I306" t="s">
        <v>546</v>
      </c>
      <c r="J306" s="74" t="str">
        <f t="shared" si="21"/>
        <v>장평리1051-35</v>
      </c>
      <c r="K306" s="74">
        <f t="shared" si="22"/>
        <v>484</v>
      </c>
      <c r="L306" s="74" t="str">
        <f t="shared" si="23"/>
        <v xml:space="preserve"> </v>
      </c>
      <c r="M306" s="74" t="str">
        <f t="shared" si="24"/>
        <v xml:space="preserve"> 국(건설부)</v>
      </c>
    </row>
    <row r="307" spans="1:13">
      <c r="A307" s="74" t="str">
        <f t="shared" si="26"/>
        <v>신동128-2</v>
      </c>
      <c r="B307" s="74" t="s">
        <v>707</v>
      </c>
      <c r="C307" s="71" t="s">
        <v>588</v>
      </c>
      <c r="D307" s="72">
        <v>69</v>
      </c>
      <c r="E307" s="73" t="s">
        <v>107</v>
      </c>
      <c r="F307" s="74" t="s">
        <v>101</v>
      </c>
      <c r="H307" t="s">
        <v>580</v>
      </c>
      <c r="I307" t="s">
        <v>547</v>
      </c>
      <c r="J307" s="74" t="str">
        <f t="shared" si="21"/>
        <v>장평리1050-5</v>
      </c>
      <c r="K307" s="74">
        <f t="shared" si="22"/>
        <v>440</v>
      </c>
      <c r="L307" s="74" t="str">
        <f t="shared" si="23"/>
        <v xml:space="preserve"> </v>
      </c>
      <c r="M307" s="74" t="str">
        <f t="shared" si="24"/>
        <v xml:space="preserve"> 국(건설부)</v>
      </c>
    </row>
    <row r="308" spans="1:13">
      <c r="A308" s="74" t="str">
        <f t="shared" si="26"/>
        <v>신동127-3</v>
      </c>
      <c r="B308" s="74" t="s">
        <v>707</v>
      </c>
      <c r="C308" s="71" t="s">
        <v>589</v>
      </c>
      <c r="D308" s="72">
        <v>188</v>
      </c>
      <c r="E308" s="73" t="s">
        <v>107</v>
      </c>
      <c r="F308" s="74" t="s">
        <v>101</v>
      </c>
      <c r="H308" t="s">
        <v>580</v>
      </c>
      <c r="I308" t="s">
        <v>548</v>
      </c>
      <c r="J308" s="74" t="str">
        <f t="shared" si="21"/>
        <v>장평리235-4</v>
      </c>
      <c r="K308" s="74">
        <f t="shared" si="22"/>
        <v>959</v>
      </c>
      <c r="L308" s="74" t="str">
        <f t="shared" si="23"/>
        <v xml:space="preserve"> </v>
      </c>
      <c r="M308" s="74" t="str">
        <f t="shared" si="24"/>
        <v xml:space="preserve"> 국(건설부)</v>
      </c>
    </row>
    <row r="309" spans="1:13">
      <c r="A309" s="74" t="str">
        <f t="shared" si="26"/>
        <v>신동672-0</v>
      </c>
      <c r="B309" s="74" t="s">
        <v>707</v>
      </c>
      <c r="C309" s="71" t="s">
        <v>590</v>
      </c>
      <c r="D309" s="72">
        <v>141</v>
      </c>
      <c r="E309" s="73" t="s">
        <v>107</v>
      </c>
      <c r="F309" s="74" t="s">
        <v>102</v>
      </c>
      <c r="H309" t="s">
        <v>580</v>
      </c>
      <c r="I309" t="s">
        <v>549</v>
      </c>
      <c r="J309" s="74" t="str">
        <f t="shared" si="21"/>
        <v>장평리235-2</v>
      </c>
      <c r="K309" s="74">
        <f t="shared" si="22"/>
        <v>1217</v>
      </c>
      <c r="L309" s="74" t="str">
        <f t="shared" si="23"/>
        <v xml:space="preserve"> </v>
      </c>
      <c r="M309" s="74" t="str">
        <f t="shared" si="24"/>
        <v xml:space="preserve"> 국(건설부)</v>
      </c>
    </row>
    <row r="310" spans="1:13">
      <c r="A310" s="74" t="str">
        <f t="shared" si="26"/>
        <v>신동538-1</v>
      </c>
      <c r="B310" s="74" t="s">
        <v>707</v>
      </c>
      <c r="C310" s="71" t="s">
        <v>591</v>
      </c>
      <c r="D310" s="72">
        <v>502</v>
      </c>
      <c r="E310" s="73" t="s">
        <v>109</v>
      </c>
      <c r="F310" s="74" t="s">
        <v>100</v>
      </c>
      <c r="H310" t="s">
        <v>580</v>
      </c>
      <c r="I310" t="s">
        <v>550</v>
      </c>
      <c r="J310" s="74" t="str">
        <f t="shared" si="21"/>
        <v>장평리236-4</v>
      </c>
      <c r="K310" s="74">
        <f t="shared" si="22"/>
        <v>4010</v>
      </c>
      <c r="L310" s="74" t="str">
        <f t="shared" si="23"/>
        <v xml:space="preserve"> </v>
      </c>
      <c r="M310" s="74" t="str">
        <f t="shared" si="24"/>
        <v xml:space="preserve"> 국(건설교통부)</v>
      </c>
    </row>
    <row r="311" spans="1:13">
      <c r="A311" s="74" t="str">
        <f t="shared" si="26"/>
        <v>신동538-3</v>
      </c>
      <c r="B311" s="74" t="s">
        <v>707</v>
      </c>
      <c r="C311" s="71" t="s">
        <v>592</v>
      </c>
      <c r="D311" s="72">
        <v>995</v>
      </c>
      <c r="E311" s="73" t="s">
        <v>107</v>
      </c>
      <c r="F311" s="74" t="s">
        <v>101</v>
      </c>
      <c r="H311" t="s">
        <v>706</v>
      </c>
      <c r="I311" t="s">
        <v>622</v>
      </c>
      <c r="J311" s="74" t="str">
        <f t="shared" si="21"/>
        <v>신동315-4</v>
      </c>
      <c r="K311" s="74">
        <f t="shared" si="22"/>
        <v>460</v>
      </c>
      <c r="L311" s="74" t="str">
        <f t="shared" si="23"/>
        <v xml:space="preserve"> </v>
      </c>
      <c r="M311" s="74" t="str">
        <f t="shared" si="24"/>
        <v xml:space="preserve"> 국(건설부)</v>
      </c>
    </row>
    <row r="312" spans="1:13">
      <c r="A312" s="74" t="str">
        <f t="shared" si="26"/>
        <v>신동673-0</v>
      </c>
      <c r="B312" s="74" t="s">
        <v>707</v>
      </c>
      <c r="C312" s="71" t="s">
        <v>593</v>
      </c>
      <c r="D312" s="72">
        <v>2962</v>
      </c>
      <c r="E312" s="73" t="s">
        <v>107</v>
      </c>
      <c r="F312" s="74" t="s">
        <v>101</v>
      </c>
      <c r="H312" t="s">
        <v>706</v>
      </c>
      <c r="I312" t="s">
        <v>623</v>
      </c>
      <c r="J312" s="74" t="str">
        <f t="shared" si="21"/>
        <v>신동314-10</v>
      </c>
      <c r="K312" s="74">
        <f t="shared" si="22"/>
        <v>262</v>
      </c>
      <c r="L312" s="74" t="str">
        <f t="shared" si="23"/>
        <v xml:space="preserve"> </v>
      </c>
      <c r="M312" s="74" t="str">
        <f t="shared" si="24"/>
        <v xml:space="preserve"> 제천시</v>
      </c>
    </row>
    <row r="313" spans="1:13">
      <c r="A313" s="74" t="str">
        <f t="shared" si="26"/>
        <v>신동441-1</v>
      </c>
      <c r="B313" s="74" t="s">
        <v>707</v>
      </c>
      <c r="C313" s="71" t="s">
        <v>594</v>
      </c>
      <c r="D313" s="72">
        <v>152</v>
      </c>
      <c r="E313" s="73" t="s">
        <v>107</v>
      </c>
      <c r="F313" s="74" t="s">
        <v>101</v>
      </c>
      <c r="H313" t="s">
        <v>706</v>
      </c>
      <c r="I313" t="s">
        <v>624</v>
      </c>
      <c r="J313" s="74" t="str">
        <f t="shared" si="21"/>
        <v>신동315-6</v>
      </c>
      <c r="K313" s="74">
        <f t="shared" si="22"/>
        <v>88</v>
      </c>
      <c r="L313" s="74" t="str">
        <f t="shared" si="23"/>
        <v xml:space="preserve"> </v>
      </c>
      <c r="M313" s="74" t="str">
        <f t="shared" si="24"/>
        <v xml:space="preserve"> 이승원</v>
      </c>
    </row>
    <row r="314" spans="1:13">
      <c r="A314" s="74" t="str">
        <f t="shared" si="26"/>
        <v>신동537-1</v>
      </c>
      <c r="B314" s="74" t="s">
        <v>707</v>
      </c>
      <c r="C314" s="71" t="s">
        <v>595</v>
      </c>
      <c r="D314" s="72">
        <v>1666</v>
      </c>
      <c r="E314" s="73" t="s">
        <v>107</v>
      </c>
      <c r="F314" s="74" t="s">
        <v>101</v>
      </c>
      <c r="H314" t="s">
        <v>706</v>
      </c>
      <c r="I314" t="s">
        <v>625</v>
      </c>
      <c r="J314" s="74" t="str">
        <f t="shared" si="21"/>
        <v>신동676-0</v>
      </c>
      <c r="K314" s="74">
        <f t="shared" si="22"/>
        <v>2539</v>
      </c>
      <c r="L314" s="74" t="str">
        <f t="shared" si="23"/>
        <v xml:space="preserve"> </v>
      </c>
      <c r="M314" s="74" t="str">
        <f t="shared" si="24"/>
        <v xml:space="preserve"> 국(농림축산식품부)</v>
      </c>
    </row>
    <row r="315" spans="1:13">
      <c r="A315" s="74" t="str">
        <f t="shared" si="26"/>
        <v>신동441-2</v>
      </c>
      <c r="B315" s="74" t="s">
        <v>707</v>
      </c>
      <c r="C315" s="71" t="s">
        <v>596</v>
      </c>
      <c r="D315" s="72">
        <v>7399</v>
      </c>
      <c r="E315" s="73" t="s">
        <v>107</v>
      </c>
      <c r="F315" s="74" t="s">
        <v>101</v>
      </c>
      <c r="H315" t="s">
        <v>706</v>
      </c>
      <c r="I315" t="s">
        <v>626</v>
      </c>
      <c r="J315" s="74" t="str">
        <f t="shared" si="21"/>
        <v>신동365-13</v>
      </c>
      <c r="K315" s="74">
        <f t="shared" si="22"/>
        <v>267</v>
      </c>
      <c r="L315" s="74">
        <f t="shared" si="23"/>
        <v>476</v>
      </c>
      <c r="M315" s="74" t="str">
        <f t="shared" si="24"/>
        <v xml:space="preserve"> 권인상</v>
      </c>
    </row>
    <row r="316" spans="1:13">
      <c r="A316" s="74" t="str">
        <f t="shared" si="26"/>
        <v>신동537-5</v>
      </c>
      <c r="B316" s="74" t="s">
        <v>707</v>
      </c>
      <c r="C316" s="71" t="s">
        <v>597</v>
      </c>
      <c r="D316" s="72">
        <v>645</v>
      </c>
      <c r="E316" s="73" t="s">
        <v>107</v>
      </c>
      <c r="F316" s="74" t="s">
        <v>103</v>
      </c>
      <c r="H316" t="s">
        <v>706</v>
      </c>
      <c r="I316" t="s">
        <v>627</v>
      </c>
      <c r="J316" s="74" t="str">
        <f t="shared" si="21"/>
        <v>신동364-2</v>
      </c>
      <c r="K316" s="74">
        <f t="shared" si="22"/>
        <v>2744</v>
      </c>
      <c r="L316" s="74" t="str">
        <f t="shared" si="23"/>
        <v xml:space="preserve"> 금성 중전</v>
      </c>
      <c r="M316" s="74" t="str">
        <f t="shared" si="24"/>
        <v xml:space="preserve"> 조석우</v>
      </c>
    </row>
    <row r="317" spans="1:13">
      <c r="A317" s="74" t="str">
        <f t="shared" si="26"/>
        <v>신동537-6</v>
      </c>
      <c r="B317" s="74" t="s">
        <v>707</v>
      </c>
      <c r="C317" s="71" t="s">
        <v>598</v>
      </c>
      <c r="D317" s="72">
        <v>3258</v>
      </c>
      <c r="E317" s="73" t="s">
        <v>107</v>
      </c>
      <c r="F317" s="74" t="s">
        <v>101</v>
      </c>
      <c r="H317" t="s">
        <v>706</v>
      </c>
      <c r="I317" t="s">
        <v>628</v>
      </c>
      <c r="J317" s="74" t="str">
        <f t="shared" si="21"/>
        <v>신동364-1</v>
      </c>
      <c r="K317" s="74">
        <f t="shared" si="22"/>
        <v>33</v>
      </c>
      <c r="L317" s="74" t="str">
        <f t="shared" si="23"/>
        <v xml:space="preserve"> 금성 중전</v>
      </c>
      <c r="M317" s="74" t="str">
        <f t="shared" si="24"/>
        <v xml:space="preserve"> 조석우</v>
      </c>
    </row>
    <row r="318" spans="1:13">
      <c r="A318" s="74" t="str">
        <f t="shared" si="26"/>
        <v>신동440-5</v>
      </c>
      <c r="B318" s="74" t="s">
        <v>707</v>
      </c>
      <c r="C318" s="71" t="s">
        <v>599</v>
      </c>
      <c r="D318" s="72">
        <v>65</v>
      </c>
      <c r="E318" s="73" t="s">
        <v>107</v>
      </c>
      <c r="F318" s="74" t="s">
        <v>101</v>
      </c>
      <c r="H318" t="s">
        <v>706</v>
      </c>
      <c r="I318" t="s">
        <v>629</v>
      </c>
      <c r="J318" s="74" t="str">
        <f t="shared" si="21"/>
        <v>신동365-3</v>
      </c>
      <c r="K318" s="74">
        <f t="shared" si="22"/>
        <v>209</v>
      </c>
      <c r="L318" s="74">
        <f t="shared" si="23"/>
        <v>476</v>
      </c>
      <c r="M318" s="74" t="str">
        <f t="shared" si="24"/>
        <v xml:space="preserve"> 권인상</v>
      </c>
    </row>
    <row r="319" spans="1:13">
      <c r="A319" s="74" t="str">
        <f t="shared" si="26"/>
        <v>신동440-4</v>
      </c>
      <c r="B319" s="74" t="s">
        <v>707</v>
      </c>
      <c r="C319" s="71" t="s">
        <v>600</v>
      </c>
      <c r="D319" s="72">
        <v>444</v>
      </c>
      <c r="E319" s="73" t="s">
        <v>107</v>
      </c>
      <c r="F319" s="74" t="s">
        <v>101</v>
      </c>
      <c r="H319" t="s">
        <v>706</v>
      </c>
      <c r="I319" t="s">
        <v>630</v>
      </c>
      <c r="J319" s="74" t="str">
        <f t="shared" si="21"/>
        <v>신동380-2</v>
      </c>
      <c r="K319" s="74">
        <f t="shared" si="22"/>
        <v>2119</v>
      </c>
      <c r="L319" s="74" t="str">
        <f t="shared" si="23"/>
        <v xml:space="preserve"> </v>
      </c>
      <c r="M319" s="74" t="str">
        <f t="shared" si="24"/>
        <v xml:space="preserve"> 국(건설부)</v>
      </c>
    </row>
    <row r="320" spans="1:13">
      <c r="A320" s="74" t="str">
        <f t="shared" si="26"/>
        <v>신동537-3</v>
      </c>
      <c r="B320" s="74" t="s">
        <v>707</v>
      </c>
      <c r="C320" s="71" t="s">
        <v>601</v>
      </c>
      <c r="D320" s="72">
        <v>426</v>
      </c>
      <c r="E320" s="73" t="s">
        <v>107</v>
      </c>
      <c r="F320" s="74" t="s">
        <v>101</v>
      </c>
      <c r="H320" t="s">
        <v>706</v>
      </c>
      <c r="I320" t="s">
        <v>631</v>
      </c>
      <c r="J320" s="74" t="str">
        <f t="shared" si="21"/>
        <v>신동365-1</v>
      </c>
      <c r="K320" s="74">
        <f t="shared" si="22"/>
        <v>3084</v>
      </c>
      <c r="L320" s="74" t="str">
        <f t="shared" si="23"/>
        <v xml:space="preserve"> </v>
      </c>
      <c r="M320" s="74" t="str">
        <f t="shared" si="24"/>
        <v xml:space="preserve"> 국(건설교통부)</v>
      </c>
    </row>
    <row r="321" spans="1:13">
      <c r="A321" s="74" t="str">
        <f t="shared" si="26"/>
        <v>신동440-2</v>
      </c>
      <c r="B321" s="74" t="s">
        <v>707</v>
      </c>
      <c r="C321" s="71" t="s">
        <v>602</v>
      </c>
      <c r="D321" s="72">
        <v>526</v>
      </c>
      <c r="E321" s="73" t="s">
        <v>107</v>
      </c>
      <c r="F321" s="74" t="s">
        <v>101</v>
      </c>
      <c r="H321" t="s">
        <v>706</v>
      </c>
      <c r="I321" t="s">
        <v>632</v>
      </c>
      <c r="J321" s="74" t="str">
        <f t="shared" si="21"/>
        <v>신동363-7</v>
      </c>
      <c r="K321" s="74">
        <f t="shared" si="22"/>
        <v>4</v>
      </c>
      <c r="L321" s="74" t="str">
        <f t="shared" si="23"/>
        <v xml:space="preserve"> </v>
      </c>
      <c r="M321" s="74" t="str">
        <f t="shared" si="24"/>
        <v xml:space="preserve"> 국(건설교통부)</v>
      </c>
    </row>
    <row r="322" spans="1:13">
      <c r="A322" s="74" t="str">
        <f t="shared" si="26"/>
        <v>신동537-4</v>
      </c>
      <c r="B322" s="74" t="s">
        <v>707</v>
      </c>
      <c r="C322" s="71" t="s">
        <v>603</v>
      </c>
      <c r="D322" s="72">
        <v>25</v>
      </c>
      <c r="E322" s="73" t="s">
        <v>107</v>
      </c>
      <c r="F322" s="74" t="s">
        <v>101</v>
      </c>
      <c r="H322" t="s">
        <v>706</v>
      </c>
      <c r="I322" t="s">
        <v>633</v>
      </c>
      <c r="J322" s="74" t="str">
        <f t="shared" si="21"/>
        <v>신동363-5</v>
      </c>
      <c r="K322" s="74">
        <f t="shared" si="22"/>
        <v>100</v>
      </c>
      <c r="L322" s="74" t="str">
        <f t="shared" si="23"/>
        <v xml:space="preserve"> </v>
      </c>
      <c r="M322" s="74" t="str">
        <f t="shared" si="24"/>
        <v xml:space="preserve"> 국(건설부)</v>
      </c>
    </row>
    <row r="323" spans="1:13">
      <c r="A323" s="74" t="str">
        <f t="shared" si="26"/>
        <v>신동677-1</v>
      </c>
      <c r="B323" s="74" t="s">
        <v>707</v>
      </c>
      <c r="C323" s="71" t="s">
        <v>604</v>
      </c>
      <c r="D323" s="72">
        <v>17</v>
      </c>
      <c r="E323" s="73" t="s">
        <v>107</v>
      </c>
      <c r="F323" s="74" t="s">
        <v>101</v>
      </c>
      <c r="H323" t="s">
        <v>706</v>
      </c>
      <c r="I323" t="s">
        <v>634</v>
      </c>
      <c r="J323" s="74" t="str">
        <f t="shared" ref="J323:J386" si="27">H323&amp;I323</f>
        <v>신동372-0</v>
      </c>
      <c r="K323" s="74">
        <f t="shared" ref="K323:K386" si="28">VLOOKUP($J323,$A:$I,4,FALSE)</f>
        <v>1693</v>
      </c>
      <c r="L323" s="74" t="str">
        <f t="shared" ref="L323:L386" si="29">VLOOKUP($J323,$A:$I,5,FALSE)</f>
        <v xml:space="preserve"> 충청북도 증평군 증평읍 반탄길 4</v>
      </c>
      <c r="M323" s="74" t="str">
        <f t="shared" ref="M323:M386" si="30">VLOOKUP($J323,$A:$I,6,FALSE)</f>
        <v xml:space="preserve"> 권송이</v>
      </c>
    </row>
    <row r="324" spans="1:13">
      <c r="A324" s="74" t="str">
        <f t="shared" si="26"/>
        <v>신동677-0</v>
      </c>
      <c r="B324" s="74" t="s">
        <v>707</v>
      </c>
      <c r="C324" s="71" t="s">
        <v>605</v>
      </c>
      <c r="D324" s="72">
        <v>99</v>
      </c>
      <c r="E324" s="73" t="s">
        <v>107</v>
      </c>
      <c r="F324" s="74" t="s">
        <v>101</v>
      </c>
      <c r="H324" t="s">
        <v>706</v>
      </c>
      <c r="I324" t="s">
        <v>635</v>
      </c>
      <c r="J324" s="74" t="str">
        <f t="shared" si="27"/>
        <v>신동363-3</v>
      </c>
      <c r="K324" s="74">
        <f t="shared" si="28"/>
        <v>79</v>
      </c>
      <c r="L324" s="74" t="str">
        <f t="shared" si="29"/>
        <v xml:space="preserve"> </v>
      </c>
      <c r="M324" s="74" t="str">
        <f t="shared" si="30"/>
        <v xml:space="preserve"> 제천시</v>
      </c>
    </row>
    <row r="325" spans="1:13">
      <c r="A325" s="74" t="str">
        <f t="shared" si="26"/>
        <v>신동437-3</v>
      </c>
      <c r="B325" s="74" t="s">
        <v>707</v>
      </c>
      <c r="C325" s="71" t="s">
        <v>606</v>
      </c>
      <c r="D325" s="72">
        <v>154</v>
      </c>
      <c r="E325" s="73" t="s">
        <v>107</v>
      </c>
      <c r="F325" s="74" t="s">
        <v>101</v>
      </c>
      <c r="H325" t="s">
        <v>706</v>
      </c>
      <c r="I325" t="s">
        <v>636</v>
      </c>
      <c r="J325" s="74" t="str">
        <f t="shared" si="27"/>
        <v>신동363-6</v>
      </c>
      <c r="K325" s="74">
        <f t="shared" si="28"/>
        <v>76</v>
      </c>
      <c r="L325" s="74" t="str">
        <f t="shared" si="29"/>
        <v xml:space="preserve"> </v>
      </c>
      <c r="M325" s="74" t="str">
        <f t="shared" si="30"/>
        <v xml:space="preserve"> 제천시</v>
      </c>
    </row>
    <row r="326" spans="1:13">
      <c r="A326" s="74" t="str">
        <f t="shared" si="26"/>
        <v>신동437-1</v>
      </c>
      <c r="B326" s="74" t="s">
        <v>707</v>
      </c>
      <c r="C326" s="71" t="s">
        <v>607</v>
      </c>
      <c r="D326" s="72">
        <v>517</v>
      </c>
      <c r="E326" s="73" t="s">
        <v>107</v>
      </c>
      <c r="F326" s="74" t="s">
        <v>101</v>
      </c>
      <c r="H326" t="s">
        <v>706</v>
      </c>
      <c r="I326" t="s">
        <v>637</v>
      </c>
      <c r="J326" s="74" t="str">
        <f t="shared" si="27"/>
        <v>신동360-0</v>
      </c>
      <c r="K326" s="74">
        <f t="shared" si="28"/>
        <v>2026</v>
      </c>
      <c r="L326" s="74" t="str">
        <f t="shared" si="29"/>
        <v xml:space="preserve"> </v>
      </c>
      <c r="M326" s="74" t="str">
        <f t="shared" si="30"/>
        <v xml:space="preserve"> 제천시</v>
      </c>
    </row>
    <row r="327" spans="1:13">
      <c r="A327" s="74" t="str">
        <f t="shared" si="26"/>
        <v>신동640-10</v>
      </c>
      <c r="B327" s="74" t="s">
        <v>707</v>
      </c>
      <c r="C327" s="71" t="s">
        <v>608</v>
      </c>
      <c r="D327" s="72">
        <v>3296</v>
      </c>
      <c r="E327" s="73" t="s">
        <v>107</v>
      </c>
      <c r="F327" s="74" t="s">
        <v>98</v>
      </c>
      <c r="H327" t="s">
        <v>706</v>
      </c>
      <c r="I327" t="s">
        <v>638</v>
      </c>
      <c r="J327" s="74" t="str">
        <f t="shared" si="27"/>
        <v>신동362-2</v>
      </c>
      <c r="K327" s="74">
        <f t="shared" si="28"/>
        <v>43</v>
      </c>
      <c r="L327" s="74" t="str">
        <f t="shared" si="29"/>
        <v xml:space="preserve"> </v>
      </c>
      <c r="M327" s="74" t="str">
        <f t="shared" si="30"/>
        <v xml:space="preserve"> 제천시</v>
      </c>
    </row>
    <row r="328" spans="1:13">
      <c r="A328" s="74" t="str">
        <f t="shared" si="26"/>
        <v>신동640-11</v>
      </c>
      <c r="B328" s="74" t="s">
        <v>707</v>
      </c>
      <c r="C328" s="71" t="s">
        <v>609</v>
      </c>
      <c r="D328" s="72">
        <v>924</v>
      </c>
      <c r="E328" s="73" t="s">
        <v>110</v>
      </c>
      <c r="F328" s="74" t="s">
        <v>104</v>
      </c>
      <c r="H328" t="s">
        <v>706</v>
      </c>
      <c r="I328" t="s">
        <v>639</v>
      </c>
      <c r="J328" s="74" t="str">
        <f t="shared" si="27"/>
        <v>신동362-3</v>
      </c>
      <c r="K328" s="74">
        <f t="shared" si="28"/>
        <v>265</v>
      </c>
      <c r="L328" s="74" t="str">
        <f t="shared" si="29"/>
        <v xml:space="preserve"> </v>
      </c>
      <c r="M328" s="74" t="str">
        <f t="shared" si="30"/>
        <v xml:space="preserve"> 제천시</v>
      </c>
    </row>
    <row r="329" spans="1:13">
      <c r="A329" s="74" t="str">
        <f t="shared" si="26"/>
        <v>신동640-6</v>
      </c>
      <c r="B329" s="74" t="s">
        <v>707</v>
      </c>
      <c r="C329" s="71" t="s">
        <v>610</v>
      </c>
      <c r="D329" s="72">
        <v>5674</v>
      </c>
      <c r="E329" s="73" t="s">
        <v>107</v>
      </c>
      <c r="F329" s="74" t="s">
        <v>98</v>
      </c>
      <c r="H329" t="s">
        <v>706</v>
      </c>
      <c r="I329" t="s">
        <v>640</v>
      </c>
      <c r="J329" s="74" t="str">
        <f t="shared" si="27"/>
        <v>신동373-6</v>
      </c>
      <c r="K329" s="74">
        <f t="shared" si="28"/>
        <v>83</v>
      </c>
      <c r="L329" s="74">
        <f t="shared" si="29"/>
        <v>547</v>
      </c>
      <c r="M329" s="74" t="str">
        <f t="shared" si="30"/>
        <v xml:space="preserve"> 이만용</v>
      </c>
    </row>
    <row r="330" spans="1:13">
      <c r="A330" s="74" t="str">
        <f t="shared" si="26"/>
        <v>신동475-6</v>
      </c>
      <c r="B330" s="74" t="s">
        <v>707</v>
      </c>
      <c r="C330" s="71" t="s">
        <v>611</v>
      </c>
      <c r="D330" s="72">
        <v>565</v>
      </c>
      <c r="E330" s="73" t="s">
        <v>107</v>
      </c>
      <c r="F330" s="74" t="s">
        <v>105</v>
      </c>
      <c r="H330" t="s">
        <v>706</v>
      </c>
      <c r="I330" t="s">
        <v>641</v>
      </c>
      <c r="J330" s="74" t="str">
        <f t="shared" si="27"/>
        <v>신동373-5</v>
      </c>
      <c r="K330" s="74">
        <f t="shared" si="28"/>
        <v>145</v>
      </c>
      <c r="L330" s="74" t="str">
        <f t="shared" si="29"/>
        <v xml:space="preserve"> </v>
      </c>
      <c r="M330" s="74" t="str">
        <f t="shared" si="30"/>
        <v xml:space="preserve"> 국(건설부)</v>
      </c>
    </row>
    <row r="331" spans="1:13">
      <c r="A331" s="74" t="str">
        <f t="shared" si="26"/>
        <v>신동353-2</v>
      </c>
      <c r="B331" s="74" t="s">
        <v>707</v>
      </c>
      <c r="C331" s="71" t="s">
        <v>612</v>
      </c>
      <c r="D331" s="72">
        <v>394</v>
      </c>
      <c r="E331" s="73" t="s">
        <v>107</v>
      </c>
      <c r="F331" s="74" t="s">
        <v>98</v>
      </c>
      <c r="H331" t="s">
        <v>706</v>
      </c>
      <c r="I331" t="s">
        <v>642</v>
      </c>
      <c r="J331" s="74" t="str">
        <f t="shared" si="27"/>
        <v>신동373-3</v>
      </c>
      <c r="K331" s="74">
        <f t="shared" si="28"/>
        <v>7</v>
      </c>
      <c r="L331" s="74">
        <f t="shared" si="29"/>
        <v>395</v>
      </c>
      <c r="M331" s="74" t="str">
        <f t="shared" si="30"/>
        <v xml:space="preserve"> 정재복</v>
      </c>
    </row>
    <row r="332" spans="1:13">
      <c r="A332" s="74" t="str">
        <f t="shared" si="26"/>
        <v>신동353-1</v>
      </c>
      <c r="B332" s="74" t="s">
        <v>707</v>
      </c>
      <c r="C332" s="71" t="s">
        <v>613</v>
      </c>
      <c r="D332" s="72">
        <v>1560</v>
      </c>
      <c r="E332" s="73" t="s">
        <v>111</v>
      </c>
      <c r="F332" s="74" t="s">
        <v>106</v>
      </c>
      <c r="H332" t="s">
        <v>706</v>
      </c>
      <c r="I332" t="s">
        <v>643</v>
      </c>
      <c r="J332" s="74" t="str">
        <f t="shared" si="27"/>
        <v>신동361-2</v>
      </c>
      <c r="K332" s="74">
        <f t="shared" si="28"/>
        <v>17</v>
      </c>
      <c r="L332" s="74">
        <f t="shared" si="29"/>
        <v>366</v>
      </c>
      <c r="M332" s="74" t="str">
        <f t="shared" si="30"/>
        <v xml:space="preserve"> 정기남</v>
      </c>
    </row>
    <row r="333" spans="1:13">
      <c r="A333" s="74" t="str">
        <f t="shared" si="26"/>
        <v>신동353-0</v>
      </c>
      <c r="B333" s="74" t="s">
        <v>707</v>
      </c>
      <c r="C333" s="71" t="s">
        <v>614</v>
      </c>
      <c r="D333" s="72">
        <v>1797</v>
      </c>
      <c r="E333" s="73" t="s">
        <v>112</v>
      </c>
      <c r="F333" s="74" t="s">
        <v>106</v>
      </c>
      <c r="H333" t="s">
        <v>706</v>
      </c>
      <c r="I333" t="s">
        <v>644</v>
      </c>
      <c r="J333" s="74" t="str">
        <f t="shared" si="27"/>
        <v>신동361-3</v>
      </c>
      <c r="K333" s="74">
        <f t="shared" si="28"/>
        <v>330</v>
      </c>
      <c r="L333" s="74" t="str">
        <f t="shared" si="29"/>
        <v xml:space="preserve"> </v>
      </c>
      <c r="M333" s="74" t="str">
        <f t="shared" si="30"/>
        <v xml:space="preserve"> 제천시</v>
      </c>
    </row>
    <row r="334" spans="1:13">
      <c r="A334" s="74" t="str">
        <f t="shared" si="26"/>
        <v>신동352-5</v>
      </c>
      <c r="B334" s="74" t="s">
        <v>707</v>
      </c>
      <c r="C334" s="71" t="s">
        <v>615</v>
      </c>
      <c r="D334" s="72">
        <v>147</v>
      </c>
      <c r="E334" s="73" t="s">
        <v>107</v>
      </c>
      <c r="F334" s="74" t="s">
        <v>98</v>
      </c>
      <c r="H334" t="s">
        <v>706</v>
      </c>
      <c r="I334" t="s">
        <v>645</v>
      </c>
      <c r="J334" s="74" t="str">
        <f t="shared" si="27"/>
        <v>신동373-4</v>
      </c>
      <c r="K334" s="74">
        <f t="shared" si="28"/>
        <v>10</v>
      </c>
      <c r="L334" s="74">
        <f t="shared" si="29"/>
        <v>395</v>
      </c>
      <c r="M334" s="74" t="str">
        <f t="shared" si="30"/>
        <v xml:space="preserve"> 정재복</v>
      </c>
    </row>
    <row r="335" spans="1:13">
      <c r="A335" s="74" t="str">
        <f t="shared" si="26"/>
        <v>신동352-4</v>
      </c>
      <c r="B335" s="74" t="s">
        <v>707</v>
      </c>
      <c r="C335" s="71" t="s">
        <v>616</v>
      </c>
      <c r="D335" s="72">
        <v>38</v>
      </c>
      <c r="E335" s="73" t="s">
        <v>107</v>
      </c>
      <c r="F335" s="74" t="s">
        <v>105</v>
      </c>
      <c r="H335" t="s">
        <v>706</v>
      </c>
      <c r="I335" t="s">
        <v>646</v>
      </c>
      <c r="J335" s="74" t="str">
        <f t="shared" si="27"/>
        <v>신동380-5</v>
      </c>
      <c r="K335" s="74">
        <f t="shared" si="28"/>
        <v>678</v>
      </c>
      <c r="L335" s="74" t="str">
        <f t="shared" si="29"/>
        <v xml:space="preserve"> </v>
      </c>
      <c r="M335" s="74" t="str">
        <f t="shared" si="30"/>
        <v xml:space="preserve"> 충청북도</v>
      </c>
    </row>
    <row r="336" spans="1:13">
      <c r="A336" s="74" t="str">
        <f t="shared" si="26"/>
        <v>신동352-3</v>
      </c>
      <c r="B336" s="74" t="s">
        <v>707</v>
      </c>
      <c r="C336" s="71" t="s">
        <v>617</v>
      </c>
      <c r="D336" s="72">
        <v>71</v>
      </c>
      <c r="E336" s="73" t="s">
        <v>107</v>
      </c>
      <c r="F336" s="74" t="s">
        <v>98</v>
      </c>
      <c r="H336" t="s">
        <v>706</v>
      </c>
      <c r="I336" t="s">
        <v>647</v>
      </c>
      <c r="J336" s="74" t="str">
        <f t="shared" si="27"/>
        <v>신동380-3</v>
      </c>
      <c r="K336" s="74">
        <f t="shared" si="28"/>
        <v>63</v>
      </c>
      <c r="L336" s="74" t="str">
        <f t="shared" si="29"/>
        <v xml:space="preserve"> </v>
      </c>
      <c r="M336" s="74" t="str">
        <f t="shared" si="30"/>
        <v xml:space="preserve"> 충청북도</v>
      </c>
    </row>
    <row r="337" spans="1:13">
      <c r="A337" s="74" t="str">
        <f t="shared" si="26"/>
        <v>신동347-4</v>
      </c>
      <c r="B337" s="74" t="s">
        <v>707</v>
      </c>
      <c r="C337" s="71" t="s">
        <v>618</v>
      </c>
      <c r="D337" s="72">
        <v>79</v>
      </c>
      <c r="E337" s="73" t="s">
        <v>107</v>
      </c>
      <c r="F337" s="74" t="s">
        <v>105</v>
      </c>
      <c r="H337" t="s">
        <v>706</v>
      </c>
      <c r="I337" t="s">
        <v>648</v>
      </c>
      <c r="J337" s="74" t="str">
        <f t="shared" si="27"/>
        <v>신동381-0</v>
      </c>
      <c r="K337" s="74">
        <f t="shared" si="28"/>
        <v>493</v>
      </c>
      <c r="L337" s="74" t="str">
        <f t="shared" si="29"/>
        <v xml:space="preserve"> </v>
      </c>
      <c r="M337" s="74" t="str">
        <f t="shared" si="30"/>
        <v xml:space="preserve"> 충청북도</v>
      </c>
    </row>
    <row r="338" spans="1:13">
      <c r="A338" s="74" t="str">
        <f t="shared" si="26"/>
        <v>신동347-3</v>
      </c>
      <c r="B338" s="74" t="s">
        <v>707</v>
      </c>
      <c r="C338" s="71" t="s">
        <v>619</v>
      </c>
      <c r="D338" s="72">
        <v>158</v>
      </c>
      <c r="E338" s="73" t="s">
        <v>107</v>
      </c>
      <c r="F338" s="74" t="s">
        <v>98</v>
      </c>
      <c r="H338" t="s">
        <v>706</v>
      </c>
      <c r="I338" t="s">
        <v>649</v>
      </c>
      <c r="J338" s="74" t="str">
        <f t="shared" si="27"/>
        <v>신동674-0</v>
      </c>
      <c r="K338" s="74">
        <f t="shared" si="28"/>
        <v>3411</v>
      </c>
      <c r="L338" s="74" t="str">
        <f t="shared" si="29"/>
        <v xml:space="preserve"> </v>
      </c>
      <c r="M338" s="74" t="str">
        <f t="shared" si="30"/>
        <v xml:space="preserve"> 국(건설부)</v>
      </c>
    </row>
    <row r="339" spans="1:13">
      <c r="A339" s="74" t="str">
        <f t="shared" si="26"/>
        <v>신동346-4</v>
      </c>
      <c r="B339" s="74" t="s">
        <v>707</v>
      </c>
      <c r="C339" s="71" t="s">
        <v>620</v>
      </c>
      <c r="D339" s="72">
        <v>65</v>
      </c>
      <c r="E339" s="73" t="s">
        <v>107</v>
      </c>
      <c r="F339" s="74" t="s">
        <v>105</v>
      </c>
      <c r="H339" t="s">
        <v>706</v>
      </c>
      <c r="I339" t="s">
        <v>650</v>
      </c>
      <c r="J339" s="74" t="str">
        <f t="shared" si="27"/>
        <v>신동382-0</v>
      </c>
      <c r="K339" s="74">
        <f t="shared" si="28"/>
        <v>1055</v>
      </c>
      <c r="L339" s="74" t="str">
        <f t="shared" si="29"/>
        <v xml:space="preserve"> </v>
      </c>
      <c r="M339" s="74" t="str">
        <f t="shared" si="30"/>
        <v xml:space="preserve"> 충청북도</v>
      </c>
    </row>
    <row r="340" spans="1:13">
      <c r="A340" s="74" t="str">
        <f t="shared" si="26"/>
        <v>신동346-3</v>
      </c>
      <c r="B340" s="74" t="s">
        <v>707</v>
      </c>
      <c r="C340" s="71" t="s">
        <v>621</v>
      </c>
      <c r="D340" s="72">
        <v>65</v>
      </c>
      <c r="E340" s="73" t="s">
        <v>107</v>
      </c>
      <c r="F340" s="74" t="s">
        <v>98</v>
      </c>
      <c r="H340" t="s">
        <v>706</v>
      </c>
      <c r="I340" t="s">
        <v>651</v>
      </c>
      <c r="J340" s="74" t="str">
        <f t="shared" si="27"/>
        <v>신동387-25</v>
      </c>
      <c r="K340" s="74">
        <f t="shared" si="28"/>
        <v>1124</v>
      </c>
      <c r="L340" s="74" t="str">
        <f t="shared" si="29"/>
        <v xml:space="preserve"> </v>
      </c>
      <c r="M340" s="74" t="str">
        <f t="shared" si="30"/>
        <v xml:space="preserve"> 충청북도</v>
      </c>
    </row>
    <row r="341" spans="1:13">
      <c r="A341" s="74" t="str">
        <f t="shared" si="26"/>
        <v>신동315-4</v>
      </c>
      <c r="B341" s="74" t="s">
        <v>707</v>
      </c>
      <c r="C341" s="71" t="s">
        <v>622</v>
      </c>
      <c r="D341" s="72">
        <v>460</v>
      </c>
      <c r="E341" s="73" t="s">
        <v>107</v>
      </c>
      <c r="F341" s="74" t="s">
        <v>98</v>
      </c>
      <c r="H341" t="s">
        <v>706</v>
      </c>
      <c r="I341" t="s">
        <v>652</v>
      </c>
      <c r="J341" s="74" t="str">
        <f t="shared" si="27"/>
        <v>신동387-16</v>
      </c>
      <c r="K341" s="74">
        <f t="shared" si="28"/>
        <v>1220</v>
      </c>
      <c r="L341" s="74" t="str">
        <f t="shared" si="29"/>
        <v xml:space="preserve"> </v>
      </c>
      <c r="M341" s="74" t="str">
        <f t="shared" si="30"/>
        <v xml:space="preserve"> 제천시</v>
      </c>
    </row>
    <row r="342" spans="1:13">
      <c r="A342" s="74" t="str">
        <f t="shared" si="26"/>
        <v>신동314-10</v>
      </c>
      <c r="B342" s="74" t="s">
        <v>707</v>
      </c>
      <c r="C342" s="71" t="s">
        <v>623</v>
      </c>
      <c r="D342" s="72">
        <v>262</v>
      </c>
      <c r="E342" s="73" t="s">
        <v>107</v>
      </c>
      <c r="F342" s="74" t="s">
        <v>103</v>
      </c>
      <c r="H342" t="s">
        <v>706</v>
      </c>
      <c r="I342" t="s">
        <v>653</v>
      </c>
      <c r="J342" s="74" t="str">
        <f t="shared" si="27"/>
        <v>신동388-3</v>
      </c>
      <c r="K342" s="74">
        <f t="shared" si="28"/>
        <v>2628</v>
      </c>
      <c r="L342" s="74" t="str">
        <f t="shared" si="29"/>
        <v xml:space="preserve"> </v>
      </c>
      <c r="M342" s="74" t="str">
        <f t="shared" si="30"/>
        <v xml:space="preserve"> 충청북도</v>
      </c>
    </row>
    <row r="343" spans="1:13">
      <c r="A343" s="74" t="str">
        <f t="shared" si="26"/>
        <v>신동315-6</v>
      </c>
      <c r="B343" s="74" t="s">
        <v>707</v>
      </c>
      <c r="C343" s="71" t="s">
        <v>624</v>
      </c>
      <c r="D343" s="72">
        <v>88</v>
      </c>
      <c r="E343" s="73" t="s">
        <v>107</v>
      </c>
      <c r="F343" s="74" t="s">
        <v>113</v>
      </c>
      <c r="H343" t="s">
        <v>706</v>
      </c>
      <c r="I343" t="s">
        <v>654</v>
      </c>
      <c r="J343" s="74" t="str">
        <f t="shared" si="27"/>
        <v>신동436-3</v>
      </c>
      <c r="K343" s="74">
        <f t="shared" si="28"/>
        <v>16883</v>
      </c>
      <c r="L343" s="74" t="str">
        <f t="shared" si="29"/>
        <v xml:space="preserve"> </v>
      </c>
      <c r="M343" s="74" t="str">
        <f t="shared" si="30"/>
        <v xml:space="preserve"> 제천시</v>
      </c>
    </row>
    <row r="344" spans="1:13">
      <c r="A344" s="74" t="str">
        <f t="shared" si="26"/>
        <v>신동676-0</v>
      </c>
      <c r="B344" s="74" t="s">
        <v>707</v>
      </c>
      <c r="C344" s="71" t="s">
        <v>625</v>
      </c>
      <c r="D344" s="72">
        <v>2539</v>
      </c>
      <c r="E344" s="73" t="s">
        <v>107</v>
      </c>
      <c r="F344" s="74" t="s">
        <v>102</v>
      </c>
      <c r="H344" t="s">
        <v>706</v>
      </c>
      <c r="I344" t="s">
        <v>655</v>
      </c>
      <c r="J344" s="74" t="str">
        <f t="shared" si="27"/>
        <v>신동432-4</v>
      </c>
      <c r="K344" s="74">
        <f t="shared" si="28"/>
        <v>592</v>
      </c>
      <c r="L344" s="74">
        <f t="shared" si="29"/>
        <v>477</v>
      </c>
      <c r="M344" s="74" t="str">
        <f t="shared" si="30"/>
        <v xml:space="preserve"> 권담</v>
      </c>
    </row>
    <row r="345" spans="1:13">
      <c r="A345" s="74" t="str">
        <f t="shared" si="26"/>
        <v>신동365-13</v>
      </c>
      <c r="B345" s="74" t="s">
        <v>707</v>
      </c>
      <c r="C345" s="71" t="s">
        <v>626</v>
      </c>
      <c r="D345" s="72">
        <v>267</v>
      </c>
      <c r="E345" s="73">
        <v>476</v>
      </c>
      <c r="F345" s="74" t="s">
        <v>114</v>
      </c>
      <c r="H345" t="s">
        <v>706</v>
      </c>
      <c r="I345" t="s">
        <v>656</v>
      </c>
      <c r="J345" s="74" t="str">
        <f t="shared" si="27"/>
        <v>신동436-8</v>
      </c>
      <c r="K345" s="74">
        <f t="shared" si="28"/>
        <v>995</v>
      </c>
      <c r="L345" s="74" t="str">
        <f t="shared" si="29"/>
        <v xml:space="preserve"> </v>
      </c>
      <c r="M345" s="74" t="str">
        <f t="shared" si="30"/>
        <v xml:space="preserve"> 국(국토교통부)</v>
      </c>
    </row>
    <row r="346" spans="1:13">
      <c r="A346" s="74" t="str">
        <f t="shared" si="26"/>
        <v>신동364-2</v>
      </c>
      <c r="B346" s="74" t="s">
        <v>707</v>
      </c>
      <c r="C346" s="71" t="s">
        <v>627</v>
      </c>
      <c r="D346" s="72">
        <v>2744</v>
      </c>
      <c r="E346" s="73" t="s">
        <v>125</v>
      </c>
      <c r="F346" s="74" t="s">
        <v>115</v>
      </c>
      <c r="H346" t="s">
        <v>706</v>
      </c>
      <c r="I346" t="s">
        <v>657</v>
      </c>
      <c r="J346" s="74" t="str">
        <f t="shared" si="27"/>
        <v>신동436-4</v>
      </c>
      <c r="K346" s="74">
        <f t="shared" si="28"/>
        <v>40</v>
      </c>
      <c r="L346" s="74" t="str">
        <f t="shared" si="29"/>
        <v xml:space="preserve"> </v>
      </c>
      <c r="M346" s="74" t="str">
        <f t="shared" si="30"/>
        <v xml:space="preserve"> 국(건설부)</v>
      </c>
    </row>
    <row r="347" spans="1:13">
      <c r="A347" s="74" t="str">
        <f t="shared" si="26"/>
        <v>신동364-1</v>
      </c>
      <c r="B347" s="74" t="s">
        <v>707</v>
      </c>
      <c r="C347" s="71" t="s">
        <v>628</v>
      </c>
      <c r="D347" s="72">
        <v>33</v>
      </c>
      <c r="E347" s="73" t="s">
        <v>125</v>
      </c>
      <c r="F347" s="74" t="s">
        <v>115</v>
      </c>
      <c r="H347" t="s">
        <v>706</v>
      </c>
      <c r="I347" t="s">
        <v>658</v>
      </c>
      <c r="J347" s="74" t="str">
        <f t="shared" si="27"/>
        <v>신동432-2</v>
      </c>
      <c r="K347" s="74">
        <f t="shared" si="28"/>
        <v>122</v>
      </c>
      <c r="L347" s="74" t="str">
        <f t="shared" si="29"/>
        <v xml:space="preserve"> </v>
      </c>
      <c r="M347" s="74" t="str">
        <f t="shared" si="30"/>
        <v xml:space="preserve"> 국(국토교통부)</v>
      </c>
    </row>
    <row r="348" spans="1:13">
      <c r="A348" s="74" t="str">
        <f t="shared" si="26"/>
        <v>신동365-3</v>
      </c>
      <c r="B348" s="74" t="s">
        <v>707</v>
      </c>
      <c r="C348" s="71" t="s">
        <v>629</v>
      </c>
      <c r="D348" s="72">
        <v>209</v>
      </c>
      <c r="E348" s="73">
        <v>476</v>
      </c>
      <c r="F348" s="74" t="s">
        <v>114</v>
      </c>
      <c r="H348" t="s">
        <v>706</v>
      </c>
      <c r="I348" t="s">
        <v>659</v>
      </c>
      <c r="J348" s="74" t="str">
        <f t="shared" si="27"/>
        <v>신동434-4</v>
      </c>
      <c r="K348" s="74">
        <f t="shared" si="28"/>
        <v>36</v>
      </c>
      <c r="L348" s="74" t="str">
        <f t="shared" si="29"/>
        <v xml:space="preserve"> </v>
      </c>
      <c r="M348" s="74" t="str">
        <f t="shared" si="30"/>
        <v xml:space="preserve"> 권맹선</v>
      </c>
    </row>
    <row r="349" spans="1:13">
      <c r="A349" s="74" t="str">
        <f t="shared" si="26"/>
        <v>신동380-2</v>
      </c>
      <c r="B349" s="74" t="s">
        <v>707</v>
      </c>
      <c r="C349" s="71" t="s">
        <v>630</v>
      </c>
      <c r="D349" s="72">
        <v>2119</v>
      </c>
      <c r="E349" s="73" t="s">
        <v>107</v>
      </c>
      <c r="F349" s="74" t="s">
        <v>98</v>
      </c>
      <c r="H349" t="s">
        <v>706</v>
      </c>
      <c r="I349" t="s">
        <v>660</v>
      </c>
      <c r="J349" s="74" t="str">
        <f t="shared" si="27"/>
        <v>신동434-3</v>
      </c>
      <c r="K349" s="74">
        <f t="shared" si="28"/>
        <v>377</v>
      </c>
      <c r="L349" s="74" t="str">
        <f t="shared" si="29"/>
        <v xml:space="preserve"> </v>
      </c>
      <c r="M349" s="74" t="str">
        <f t="shared" si="30"/>
        <v xml:space="preserve"> 국(국토교통부)</v>
      </c>
    </row>
    <row r="350" spans="1:13">
      <c r="A350" s="74" t="str">
        <f t="shared" si="26"/>
        <v>신동365-1</v>
      </c>
      <c r="B350" s="74" t="s">
        <v>707</v>
      </c>
      <c r="C350" s="71" t="s">
        <v>631</v>
      </c>
      <c r="D350" s="72">
        <v>3084</v>
      </c>
      <c r="E350" s="73" t="s">
        <v>107</v>
      </c>
      <c r="F350" s="74" t="s">
        <v>116</v>
      </c>
      <c r="H350" t="s">
        <v>706</v>
      </c>
      <c r="I350" t="s">
        <v>661</v>
      </c>
      <c r="J350" s="74" t="str">
        <f t="shared" si="27"/>
        <v>신동435-0</v>
      </c>
      <c r="K350" s="74">
        <f t="shared" si="28"/>
        <v>618</v>
      </c>
      <c r="L350" s="74" t="str">
        <f t="shared" si="29"/>
        <v xml:space="preserve"> </v>
      </c>
      <c r="M350" s="74" t="str">
        <f t="shared" si="30"/>
        <v xml:space="preserve"> 국(국토교통부)</v>
      </c>
    </row>
    <row r="351" spans="1:13">
      <c r="A351" s="74" t="str">
        <f t="shared" si="26"/>
        <v>신동363-7</v>
      </c>
      <c r="B351" s="74" t="s">
        <v>707</v>
      </c>
      <c r="C351" s="71" t="s">
        <v>632</v>
      </c>
      <c r="D351" s="72">
        <v>4</v>
      </c>
      <c r="E351" s="73" t="s">
        <v>107</v>
      </c>
      <c r="F351" s="74" t="s">
        <v>116</v>
      </c>
      <c r="H351" t="s">
        <v>706</v>
      </c>
      <c r="I351" t="s">
        <v>662</v>
      </c>
      <c r="J351" s="74" t="str">
        <f t="shared" si="27"/>
        <v>신동669-0</v>
      </c>
      <c r="K351" s="74">
        <f t="shared" si="28"/>
        <v>3461</v>
      </c>
      <c r="L351" s="74" t="str">
        <f t="shared" si="29"/>
        <v xml:space="preserve"> </v>
      </c>
      <c r="M351" s="74" t="str">
        <f t="shared" si="30"/>
        <v xml:space="preserve"> 국(건설부)</v>
      </c>
    </row>
    <row r="352" spans="1:13">
      <c r="A352" s="74" t="str">
        <f t="shared" si="26"/>
        <v>신동363-5</v>
      </c>
      <c r="B352" s="74" t="s">
        <v>707</v>
      </c>
      <c r="C352" s="71" t="s">
        <v>633</v>
      </c>
      <c r="D352" s="72">
        <v>100</v>
      </c>
      <c r="E352" s="73" t="s">
        <v>107</v>
      </c>
      <c r="F352" s="74" t="s">
        <v>98</v>
      </c>
      <c r="H352" t="s">
        <v>706</v>
      </c>
      <c r="I352" t="s">
        <v>663</v>
      </c>
      <c r="J352" s="74" t="str">
        <f t="shared" si="27"/>
        <v>신동130-13</v>
      </c>
      <c r="K352" s="74">
        <f t="shared" si="28"/>
        <v>143</v>
      </c>
      <c r="L352" s="74" t="str">
        <f t="shared" si="29"/>
        <v xml:space="preserve"> </v>
      </c>
      <c r="M352" s="74" t="str">
        <f t="shared" si="30"/>
        <v xml:space="preserve"> 제천시</v>
      </c>
    </row>
    <row r="353" spans="1:13">
      <c r="A353" s="74" t="str">
        <f t="shared" si="26"/>
        <v>신동372-0</v>
      </c>
      <c r="B353" s="74" t="s">
        <v>707</v>
      </c>
      <c r="C353" s="71" t="s">
        <v>634</v>
      </c>
      <c r="D353" s="72">
        <v>1693</v>
      </c>
      <c r="E353" s="73" t="s">
        <v>126</v>
      </c>
      <c r="F353" s="74" t="s">
        <v>117</v>
      </c>
      <c r="H353" t="s">
        <v>706</v>
      </c>
      <c r="I353" t="s">
        <v>664</v>
      </c>
      <c r="J353" s="74" t="str">
        <f t="shared" si="27"/>
        <v>신동129-2</v>
      </c>
      <c r="K353" s="74">
        <f t="shared" si="28"/>
        <v>116</v>
      </c>
      <c r="L353" s="74" t="str">
        <f t="shared" si="29"/>
        <v xml:space="preserve"> </v>
      </c>
      <c r="M353" s="74" t="str">
        <f t="shared" si="30"/>
        <v xml:space="preserve"> 제천시</v>
      </c>
    </row>
    <row r="354" spans="1:13">
      <c r="A354" s="74" t="str">
        <f t="shared" si="26"/>
        <v>신동363-3</v>
      </c>
      <c r="B354" s="74" t="s">
        <v>707</v>
      </c>
      <c r="C354" s="71" t="s">
        <v>635</v>
      </c>
      <c r="D354" s="72">
        <v>79</v>
      </c>
      <c r="E354" s="73" t="s">
        <v>107</v>
      </c>
      <c r="F354" s="74" t="s">
        <v>103</v>
      </c>
      <c r="H354" t="s">
        <v>706</v>
      </c>
      <c r="I354" t="s">
        <v>665</v>
      </c>
      <c r="J354" s="74" t="str">
        <f t="shared" si="27"/>
        <v>신동130-12</v>
      </c>
      <c r="K354" s="74">
        <f t="shared" si="28"/>
        <v>789</v>
      </c>
      <c r="L354" s="74" t="str">
        <f t="shared" si="29"/>
        <v xml:space="preserve"> </v>
      </c>
      <c r="M354" s="74" t="str">
        <f t="shared" si="30"/>
        <v xml:space="preserve"> 제천시</v>
      </c>
    </row>
    <row r="355" spans="1:13">
      <c r="A355" s="74" t="str">
        <f t="shared" si="26"/>
        <v>신동363-6</v>
      </c>
      <c r="B355" s="74" t="s">
        <v>707</v>
      </c>
      <c r="C355" s="71" t="s">
        <v>636</v>
      </c>
      <c r="D355" s="72">
        <v>76</v>
      </c>
      <c r="E355" s="73" t="s">
        <v>107</v>
      </c>
      <c r="F355" s="74" t="s">
        <v>103</v>
      </c>
      <c r="H355" t="s">
        <v>706</v>
      </c>
      <c r="I355" t="s">
        <v>666</v>
      </c>
      <c r="J355" s="74" t="str">
        <f t="shared" si="27"/>
        <v>신동130-9</v>
      </c>
      <c r="K355" s="74">
        <f t="shared" si="28"/>
        <v>892</v>
      </c>
      <c r="L355" s="74" t="str">
        <f t="shared" si="29"/>
        <v xml:space="preserve"> </v>
      </c>
      <c r="M355" s="74" t="str">
        <f t="shared" si="30"/>
        <v xml:space="preserve"> 국(국토교통부)</v>
      </c>
    </row>
    <row r="356" spans="1:13">
      <c r="A356" s="74" t="str">
        <f t="shared" si="26"/>
        <v>신동360-0</v>
      </c>
      <c r="B356" s="74" t="s">
        <v>707</v>
      </c>
      <c r="C356" s="71" t="s">
        <v>637</v>
      </c>
      <c r="D356" s="72">
        <v>2026</v>
      </c>
      <c r="E356" s="73" t="s">
        <v>107</v>
      </c>
      <c r="F356" s="74" t="s">
        <v>103</v>
      </c>
      <c r="H356" t="s">
        <v>706</v>
      </c>
      <c r="I356" t="s">
        <v>667</v>
      </c>
      <c r="J356" s="74" t="str">
        <f t="shared" si="27"/>
        <v>신동129-0</v>
      </c>
      <c r="K356" s="74">
        <f t="shared" si="28"/>
        <v>3415</v>
      </c>
      <c r="L356" s="74" t="str">
        <f t="shared" si="29"/>
        <v xml:space="preserve"> </v>
      </c>
      <c r="M356" s="74" t="str">
        <f t="shared" si="30"/>
        <v xml:space="preserve"> 국(국토교통부)</v>
      </c>
    </row>
    <row r="357" spans="1:13">
      <c r="A357" s="74" t="str">
        <f t="shared" si="26"/>
        <v>신동362-2</v>
      </c>
      <c r="B357" s="74" t="s">
        <v>707</v>
      </c>
      <c r="C357" s="71" t="s">
        <v>638</v>
      </c>
      <c r="D357" s="72">
        <v>43</v>
      </c>
      <c r="E357" s="73" t="s">
        <v>107</v>
      </c>
      <c r="F357" s="74" t="s">
        <v>103</v>
      </c>
      <c r="H357" t="s">
        <v>706</v>
      </c>
      <c r="I357" t="s">
        <v>668</v>
      </c>
      <c r="J357" s="74" t="str">
        <f t="shared" si="27"/>
        <v>신동130-8</v>
      </c>
      <c r="K357" s="74">
        <f t="shared" si="28"/>
        <v>56</v>
      </c>
      <c r="L357" s="74" t="str">
        <f t="shared" si="29"/>
        <v xml:space="preserve"> </v>
      </c>
      <c r="M357" s="74" t="str">
        <f t="shared" si="30"/>
        <v xml:space="preserve"> 국(국토교통부)</v>
      </c>
    </row>
    <row r="358" spans="1:13">
      <c r="A358" s="74" t="str">
        <f t="shared" si="26"/>
        <v>신동362-3</v>
      </c>
      <c r="B358" s="74" t="s">
        <v>707</v>
      </c>
      <c r="C358" s="71" t="s">
        <v>639</v>
      </c>
      <c r="D358" s="72">
        <v>265</v>
      </c>
      <c r="E358" s="73" t="s">
        <v>107</v>
      </c>
      <c r="F358" s="74" t="s">
        <v>103</v>
      </c>
      <c r="H358" t="s">
        <v>706</v>
      </c>
      <c r="I358" t="s">
        <v>669</v>
      </c>
      <c r="J358" s="74" t="str">
        <f t="shared" si="27"/>
        <v>신동130-7</v>
      </c>
      <c r="K358" s="74">
        <f t="shared" si="28"/>
        <v>2149</v>
      </c>
      <c r="L358" s="74" t="str">
        <f t="shared" si="29"/>
        <v xml:space="preserve"> </v>
      </c>
      <c r="M358" s="74" t="str">
        <f t="shared" si="30"/>
        <v xml:space="preserve"> 국(국토교통부)</v>
      </c>
    </row>
    <row r="359" spans="1:13">
      <c r="A359" s="74" t="str">
        <f t="shared" si="26"/>
        <v>신동373-6</v>
      </c>
      <c r="B359" s="74" t="s">
        <v>707</v>
      </c>
      <c r="C359" s="71" t="s">
        <v>640</v>
      </c>
      <c r="D359" s="72">
        <v>83</v>
      </c>
      <c r="E359" s="73">
        <v>547</v>
      </c>
      <c r="F359" s="74" t="s">
        <v>118</v>
      </c>
      <c r="H359" t="s">
        <v>706</v>
      </c>
      <c r="I359" t="s">
        <v>670</v>
      </c>
      <c r="J359" s="74" t="str">
        <f t="shared" si="27"/>
        <v>신동130-11</v>
      </c>
      <c r="K359" s="74">
        <f t="shared" si="28"/>
        <v>995</v>
      </c>
      <c r="L359" s="74" t="str">
        <f t="shared" si="29"/>
        <v xml:space="preserve"> 장락동869</v>
      </c>
      <c r="M359" s="74" t="str">
        <f t="shared" si="30"/>
        <v xml:space="preserve"> 권병하</v>
      </c>
    </row>
    <row r="360" spans="1:13">
      <c r="A360" s="74" t="str">
        <f t="shared" si="26"/>
        <v>신동373-5</v>
      </c>
      <c r="B360" s="74" t="s">
        <v>707</v>
      </c>
      <c r="C360" s="71" t="s">
        <v>641</v>
      </c>
      <c r="D360" s="72">
        <v>145</v>
      </c>
      <c r="E360" s="73" t="s">
        <v>107</v>
      </c>
      <c r="F360" s="74" t="s">
        <v>98</v>
      </c>
      <c r="H360" t="s">
        <v>706</v>
      </c>
      <c r="I360" t="s">
        <v>671</v>
      </c>
      <c r="J360" s="74" t="str">
        <f t="shared" si="27"/>
        <v>신동130-14</v>
      </c>
      <c r="K360" s="74">
        <f t="shared" si="28"/>
        <v>183</v>
      </c>
      <c r="L360" s="74" t="str">
        <f t="shared" si="29"/>
        <v xml:space="preserve"> </v>
      </c>
      <c r="M360" s="74" t="str">
        <f t="shared" si="30"/>
        <v xml:space="preserve"> 제천시</v>
      </c>
    </row>
    <row r="361" spans="1:13">
      <c r="A361" s="74" t="str">
        <f t="shared" si="26"/>
        <v>신동373-3</v>
      </c>
      <c r="B361" s="74" t="s">
        <v>707</v>
      </c>
      <c r="C361" s="71" t="s">
        <v>642</v>
      </c>
      <c r="D361" s="72">
        <v>7</v>
      </c>
      <c r="E361" s="73">
        <v>395</v>
      </c>
      <c r="F361" s="74" t="s">
        <v>119</v>
      </c>
      <c r="H361" t="s">
        <v>706</v>
      </c>
      <c r="I361" t="s">
        <v>672</v>
      </c>
      <c r="J361" s="74" t="str">
        <f t="shared" si="27"/>
        <v>신동130-3</v>
      </c>
      <c r="K361" s="74">
        <f t="shared" si="28"/>
        <v>1867</v>
      </c>
      <c r="L361" s="74" t="str">
        <f t="shared" si="29"/>
        <v xml:space="preserve"> </v>
      </c>
      <c r="M361" s="74" t="str">
        <f t="shared" si="30"/>
        <v xml:space="preserve"> 국(건설부)</v>
      </c>
    </row>
    <row r="362" spans="1:13">
      <c r="A362" s="74" t="str">
        <f t="shared" si="26"/>
        <v>신동361-2</v>
      </c>
      <c r="B362" s="74" t="s">
        <v>707</v>
      </c>
      <c r="C362" s="71" t="s">
        <v>643</v>
      </c>
      <c r="D362" s="72">
        <v>17</v>
      </c>
      <c r="E362" s="73">
        <v>366</v>
      </c>
      <c r="F362" s="74" t="s">
        <v>120</v>
      </c>
      <c r="H362" t="s">
        <v>706</v>
      </c>
      <c r="I362" t="s">
        <v>673</v>
      </c>
      <c r="J362" s="74" t="str">
        <f t="shared" si="27"/>
        <v>신동130-15</v>
      </c>
      <c r="K362" s="74">
        <f t="shared" si="28"/>
        <v>231</v>
      </c>
      <c r="L362" s="74" t="str">
        <f t="shared" si="29"/>
        <v xml:space="preserve"> </v>
      </c>
      <c r="M362" s="74" t="str">
        <f t="shared" si="30"/>
        <v xml:space="preserve"> 제천시</v>
      </c>
    </row>
    <row r="363" spans="1:13">
      <c r="A363" s="74" t="str">
        <f t="shared" si="26"/>
        <v>신동361-3</v>
      </c>
      <c r="B363" s="74" t="s">
        <v>707</v>
      </c>
      <c r="C363" s="71" t="s">
        <v>644</v>
      </c>
      <c r="D363" s="72">
        <v>330</v>
      </c>
      <c r="E363" s="73" t="s">
        <v>107</v>
      </c>
      <c r="F363" s="74" t="s">
        <v>103</v>
      </c>
      <c r="H363" t="s">
        <v>580</v>
      </c>
      <c r="I363" t="s">
        <v>551</v>
      </c>
      <c r="J363" s="74" t="str">
        <f t="shared" si="27"/>
        <v>장평리939-0</v>
      </c>
      <c r="K363" s="74">
        <f t="shared" si="28"/>
        <v>1835</v>
      </c>
      <c r="L363" s="74">
        <f t="shared" si="29"/>
        <v>1003</v>
      </c>
      <c r="M363" s="74" t="str">
        <f t="shared" si="30"/>
        <v xml:space="preserve"> 신현구</v>
      </c>
    </row>
    <row r="364" spans="1:13">
      <c r="A364" s="74" t="str">
        <f t="shared" si="26"/>
        <v>신동373-4</v>
      </c>
      <c r="B364" s="74" t="s">
        <v>707</v>
      </c>
      <c r="C364" s="71" t="s">
        <v>645</v>
      </c>
      <c r="D364" s="72">
        <v>10</v>
      </c>
      <c r="E364" s="73">
        <v>395</v>
      </c>
      <c r="F364" s="74" t="s">
        <v>119</v>
      </c>
      <c r="H364" t="s">
        <v>580</v>
      </c>
      <c r="I364" t="s">
        <v>552</v>
      </c>
      <c r="J364" s="74" t="str">
        <f t="shared" si="27"/>
        <v>장평리1002-0</v>
      </c>
      <c r="K364" s="74">
        <f t="shared" si="28"/>
        <v>417</v>
      </c>
      <c r="L364" s="74" t="str">
        <f t="shared" si="29"/>
        <v xml:space="preserve"> 원주시 단계동 806-1 현진아파트 103-305</v>
      </c>
      <c r="M364" s="74" t="str">
        <f t="shared" si="30"/>
        <v xml:space="preserve"> 유영호</v>
      </c>
    </row>
    <row r="365" spans="1:13">
      <c r="A365" s="74" t="str">
        <f t="shared" si="26"/>
        <v>신동380-5</v>
      </c>
      <c r="B365" s="74" t="s">
        <v>707</v>
      </c>
      <c r="C365" s="71" t="s">
        <v>646</v>
      </c>
      <c r="D365" s="72">
        <v>678</v>
      </c>
      <c r="E365" s="73" t="s">
        <v>107</v>
      </c>
      <c r="F365" s="74" t="s">
        <v>121</v>
      </c>
      <c r="H365" t="s">
        <v>580</v>
      </c>
      <c r="I365" t="s">
        <v>553</v>
      </c>
      <c r="J365" s="74" t="str">
        <f t="shared" si="27"/>
        <v>장평리767-4</v>
      </c>
      <c r="K365" s="74">
        <f t="shared" si="28"/>
        <v>88</v>
      </c>
      <c r="L365" s="74" t="str">
        <f t="shared" si="29"/>
        <v xml:space="preserve"> </v>
      </c>
      <c r="M365" s="74" t="str">
        <f t="shared" si="30"/>
        <v xml:space="preserve"> 국(건설부)</v>
      </c>
    </row>
    <row r="366" spans="1:13">
      <c r="A366" s="74" t="str">
        <f t="shared" si="26"/>
        <v>신동380-3</v>
      </c>
      <c r="B366" s="74" t="s">
        <v>707</v>
      </c>
      <c r="C366" s="71" t="s">
        <v>647</v>
      </c>
      <c r="D366" s="72">
        <v>63</v>
      </c>
      <c r="E366" s="73" t="s">
        <v>107</v>
      </c>
      <c r="F366" s="74" t="s">
        <v>121</v>
      </c>
      <c r="H366" t="s">
        <v>580</v>
      </c>
      <c r="I366" t="s">
        <v>554</v>
      </c>
      <c r="J366" s="74" t="str">
        <f t="shared" si="27"/>
        <v>장평리767-3</v>
      </c>
      <c r="K366" s="74">
        <f t="shared" si="28"/>
        <v>52</v>
      </c>
      <c r="L366" s="74" t="str">
        <f t="shared" si="29"/>
        <v xml:space="preserve"> </v>
      </c>
      <c r="M366" s="74" t="str">
        <f t="shared" si="30"/>
        <v xml:space="preserve"> 국(농림수산부)</v>
      </c>
    </row>
    <row r="367" spans="1:13">
      <c r="A367" s="74" t="str">
        <f t="shared" si="26"/>
        <v>신동381-0</v>
      </c>
      <c r="B367" s="74" t="s">
        <v>707</v>
      </c>
      <c r="C367" s="71" t="s">
        <v>648</v>
      </c>
      <c r="D367" s="72">
        <v>493</v>
      </c>
      <c r="E367" s="73" t="s">
        <v>107</v>
      </c>
      <c r="F367" s="74" t="s">
        <v>121</v>
      </c>
      <c r="H367" t="s">
        <v>580</v>
      </c>
      <c r="I367" t="s">
        <v>555</v>
      </c>
      <c r="J367" s="74" t="str">
        <f t="shared" si="27"/>
        <v>장평리857-4</v>
      </c>
      <c r="K367" s="74">
        <f t="shared" si="28"/>
        <v>13</v>
      </c>
      <c r="L367" s="74" t="str">
        <f t="shared" si="29"/>
        <v xml:space="preserve"> </v>
      </c>
      <c r="M367" s="74" t="str">
        <f t="shared" si="30"/>
        <v xml:space="preserve"> 국(농림수산부)</v>
      </c>
    </row>
    <row r="368" spans="1:13">
      <c r="A368" s="74" t="str">
        <f t="shared" si="26"/>
        <v>신동674-0</v>
      </c>
      <c r="B368" s="74" t="s">
        <v>707</v>
      </c>
      <c r="C368" s="71" t="s">
        <v>649</v>
      </c>
      <c r="D368" s="72">
        <v>3411</v>
      </c>
      <c r="E368" s="73" t="s">
        <v>107</v>
      </c>
      <c r="F368" s="74" t="s">
        <v>98</v>
      </c>
      <c r="H368" t="s">
        <v>580</v>
      </c>
      <c r="I368" t="s">
        <v>556</v>
      </c>
      <c r="J368" s="74" t="str">
        <f t="shared" si="27"/>
        <v>장평리769-1</v>
      </c>
      <c r="K368" s="74">
        <f t="shared" si="28"/>
        <v>508</v>
      </c>
      <c r="L368" s="74" t="str">
        <f t="shared" si="29"/>
        <v xml:space="preserve"> </v>
      </c>
      <c r="M368" s="74" t="str">
        <f t="shared" si="30"/>
        <v xml:space="preserve"> 국(건설부)</v>
      </c>
    </row>
    <row r="369" spans="1:13">
      <c r="A369" s="74" t="str">
        <f t="shared" ref="A369:A415" si="31">B369&amp;C369</f>
        <v>신동382-0</v>
      </c>
      <c r="B369" s="74" t="s">
        <v>707</v>
      </c>
      <c r="C369" s="71" t="s">
        <v>650</v>
      </c>
      <c r="D369" s="72">
        <v>1055</v>
      </c>
      <c r="E369" s="73" t="s">
        <v>107</v>
      </c>
      <c r="F369" s="74" t="s">
        <v>121</v>
      </c>
      <c r="H369" t="s">
        <v>580</v>
      </c>
      <c r="I369" t="s">
        <v>557</v>
      </c>
      <c r="J369" s="74" t="str">
        <f t="shared" si="27"/>
        <v>장평리857-5</v>
      </c>
      <c r="K369" s="74">
        <f t="shared" si="28"/>
        <v>13</v>
      </c>
      <c r="L369" s="74" t="str">
        <f t="shared" si="29"/>
        <v xml:space="preserve"> </v>
      </c>
      <c r="M369" s="74" t="str">
        <f t="shared" si="30"/>
        <v xml:space="preserve"> 국(농림수산부)</v>
      </c>
    </row>
    <row r="370" spans="1:13">
      <c r="A370" s="74" t="str">
        <f t="shared" si="31"/>
        <v>신동387-25</v>
      </c>
      <c r="B370" s="74" t="s">
        <v>707</v>
      </c>
      <c r="C370" s="71" t="s">
        <v>651</v>
      </c>
      <c r="D370" s="72">
        <v>1124</v>
      </c>
      <c r="E370" s="73" t="s">
        <v>107</v>
      </c>
      <c r="F370" s="74" t="s">
        <v>121</v>
      </c>
      <c r="H370" t="s">
        <v>580</v>
      </c>
      <c r="I370" t="s">
        <v>558</v>
      </c>
      <c r="J370" s="74" t="str">
        <f t="shared" si="27"/>
        <v>장평리857-6</v>
      </c>
      <c r="K370" s="74">
        <f t="shared" si="28"/>
        <v>8</v>
      </c>
      <c r="L370" s="74" t="str">
        <f t="shared" si="29"/>
        <v xml:space="preserve"> </v>
      </c>
      <c r="M370" s="74" t="str">
        <f t="shared" si="30"/>
        <v xml:space="preserve"> 국(농림수산부)</v>
      </c>
    </row>
    <row r="371" spans="1:13">
      <c r="A371" s="74" t="str">
        <f t="shared" si="31"/>
        <v>신동387-16</v>
      </c>
      <c r="B371" s="74" t="s">
        <v>707</v>
      </c>
      <c r="C371" s="71" t="s">
        <v>652</v>
      </c>
      <c r="D371" s="72">
        <v>1220</v>
      </c>
      <c r="E371" s="73" t="s">
        <v>107</v>
      </c>
      <c r="F371" s="74" t="s">
        <v>103</v>
      </c>
      <c r="H371" t="s">
        <v>580</v>
      </c>
      <c r="I371" t="s">
        <v>559</v>
      </c>
      <c r="J371" s="74" t="str">
        <f t="shared" si="27"/>
        <v>장평리산87-10</v>
      </c>
      <c r="K371" s="74">
        <f t="shared" si="28"/>
        <v>61884</v>
      </c>
      <c r="L371" s="74" t="str">
        <f t="shared" si="29"/>
        <v xml:space="preserve"> 서울특별시 영등포구 여의동로3길 10  401동 3704호(여의도동 여의도자이)</v>
      </c>
      <c r="M371" s="74" t="str">
        <f t="shared" si="30"/>
        <v xml:space="preserve"> 오명남</v>
      </c>
    </row>
    <row r="372" spans="1:13">
      <c r="A372" s="74" t="str">
        <f t="shared" si="31"/>
        <v>신동388-3</v>
      </c>
      <c r="B372" s="74" t="s">
        <v>707</v>
      </c>
      <c r="C372" s="71" t="s">
        <v>653</v>
      </c>
      <c r="D372" s="72">
        <v>2628</v>
      </c>
      <c r="E372" s="73" t="s">
        <v>107</v>
      </c>
      <c r="F372" s="74" t="s">
        <v>121</v>
      </c>
      <c r="H372" t="s">
        <v>580</v>
      </c>
      <c r="I372" t="s">
        <v>560</v>
      </c>
      <c r="J372" s="74" t="str">
        <f t="shared" si="27"/>
        <v>장평리916-0</v>
      </c>
      <c r="K372" s="74">
        <f t="shared" si="28"/>
        <v>2350</v>
      </c>
      <c r="L372" s="74">
        <f t="shared" si="29"/>
        <v>599</v>
      </c>
      <c r="M372" s="74" t="str">
        <f t="shared" si="30"/>
        <v xml:space="preserve"> 김정자</v>
      </c>
    </row>
    <row r="373" spans="1:13">
      <c r="A373" s="74" t="str">
        <f t="shared" si="31"/>
        <v>신동436-3</v>
      </c>
      <c r="B373" s="74" t="s">
        <v>707</v>
      </c>
      <c r="C373" s="71" t="s">
        <v>654</v>
      </c>
      <c r="D373" s="72">
        <v>16883</v>
      </c>
      <c r="E373" s="73" t="s">
        <v>107</v>
      </c>
      <c r="F373" s="74" t="s">
        <v>103</v>
      </c>
      <c r="H373" t="s">
        <v>580</v>
      </c>
      <c r="I373" t="s">
        <v>561</v>
      </c>
      <c r="J373" s="74" t="str">
        <f t="shared" si="27"/>
        <v>장평리685-6</v>
      </c>
      <c r="K373" s="74">
        <f t="shared" si="28"/>
        <v>63</v>
      </c>
      <c r="L373" s="74" t="str">
        <f t="shared" si="29"/>
        <v xml:space="preserve"> </v>
      </c>
      <c r="M373" s="74" t="str">
        <f t="shared" si="30"/>
        <v xml:space="preserve"> 국(국토교통부)</v>
      </c>
    </row>
    <row r="374" spans="1:13">
      <c r="A374" s="74" t="str">
        <f t="shared" si="31"/>
        <v>신동432-4</v>
      </c>
      <c r="B374" s="74" t="s">
        <v>707</v>
      </c>
      <c r="C374" s="71" t="s">
        <v>655</v>
      </c>
      <c r="D374" s="72">
        <v>592</v>
      </c>
      <c r="E374" s="73">
        <v>477</v>
      </c>
      <c r="F374" s="74" t="s">
        <v>122</v>
      </c>
      <c r="H374" t="s">
        <v>580</v>
      </c>
      <c r="I374" t="s">
        <v>562</v>
      </c>
      <c r="J374" s="74" t="str">
        <f t="shared" si="27"/>
        <v>장평리688-21</v>
      </c>
      <c r="K374" s="74">
        <f t="shared" si="28"/>
        <v>65</v>
      </c>
      <c r="L374" s="74" t="str">
        <f t="shared" si="29"/>
        <v xml:space="preserve"> </v>
      </c>
      <c r="M374" s="74" t="str">
        <f t="shared" si="30"/>
        <v xml:space="preserve"> 국(국토교통부)</v>
      </c>
    </row>
    <row r="375" spans="1:13">
      <c r="A375" s="74" t="str">
        <f t="shared" si="31"/>
        <v>신동436-8</v>
      </c>
      <c r="B375" s="74" t="s">
        <v>707</v>
      </c>
      <c r="C375" s="71" t="s">
        <v>656</v>
      </c>
      <c r="D375" s="72">
        <v>995</v>
      </c>
      <c r="E375" s="73" t="s">
        <v>107</v>
      </c>
      <c r="F375" s="74" t="s">
        <v>101</v>
      </c>
      <c r="H375" t="s">
        <v>580</v>
      </c>
      <c r="I375" t="s">
        <v>563</v>
      </c>
      <c r="J375" s="74" t="str">
        <f t="shared" si="27"/>
        <v>장평리723-5</v>
      </c>
      <c r="K375" s="74">
        <f t="shared" si="28"/>
        <v>7</v>
      </c>
      <c r="L375" s="74" t="str">
        <f t="shared" si="29"/>
        <v xml:space="preserve"> </v>
      </c>
      <c r="M375" s="74" t="str">
        <f t="shared" si="30"/>
        <v xml:space="preserve"> 국(국토교통부)</v>
      </c>
    </row>
    <row r="376" spans="1:13">
      <c r="A376" s="74" t="str">
        <f t="shared" si="31"/>
        <v>신동436-4</v>
      </c>
      <c r="B376" s="74" t="s">
        <v>707</v>
      </c>
      <c r="C376" s="71" t="s">
        <v>657</v>
      </c>
      <c r="D376" s="72">
        <v>40</v>
      </c>
      <c r="E376" s="73" t="s">
        <v>107</v>
      </c>
      <c r="F376" s="74" t="s">
        <v>98</v>
      </c>
      <c r="H376" t="s">
        <v>580</v>
      </c>
      <c r="I376" t="s">
        <v>564</v>
      </c>
      <c r="J376" s="74" t="str">
        <f t="shared" si="27"/>
        <v>장평리723-6</v>
      </c>
      <c r="K376" s="74">
        <f t="shared" si="28"/>
        <v>10</v>
      </c>
      <c r="L376" s="74" t="str">
        <f t="shared" si="29"/>
        <v xml:space="preserve"> </v>
      </c>
      <c r="M376" s="74" t="str">
        <f t="shared" si="30"/>
        <v xml:space="preserve"> 국(건설부)</v>
      </c>
    </row>
    <row r="377" spans="1:13">
      <c r="A377" s="74" t="str">
        <f t="shared" si="31"/>
        <v>신동432-2</v>
      </c>
      <c r="B377" s="74" t="s">
        <v>707</v>
      </c>
      <c r="C377" s="71" t="s">
        <v>658</v>
      </c>
      <c r="D377" s="72">
        <v>122</v>
      </c>
      <c r="E377" s="73" t="s">
        <v>107</v>
      </c>
      <c r="F377" s="74" t="s">
        <v>101</v>
      </c>
      <c r="H377" t="s">
        <v>580</v>
      </c>
      <c r="I377" t="s">
        <v>565</v>
      </c>
      <c r="J377" s="74" t="str">
        <f t="shared" si="27"/>
        <v>장평리684-2</v>
      </c>
      <c r="K377" s="74">
        <f t="shared" si="28"/>
        <v>102</v>
      </c>
      <c r="L377" s="74" t="str">
        <f t="shared" si="29"/>
        <v xml:space="preserve"> </v>
      </c>
      <c r="M377" s="74" t="str">
        <f t="shared" si="30"/>
        <v xml:space="preserve"> 국(국토교통부)</v>
      </c>
    </row>
    <row r="378" spans="1:13">
      <c r="A378" s="74" t="str">
        <f t="shared" si="31"/>
        <v>신동434-4</v>
      </c>
      <c r="B378" s="74" t="s">
        <v>707</v>
      </c>
      <c r="C378" s="71" t="s">
        <v>659</v>
      </c>
      <c r="D378" s="72">
        <v>36</v>
      </c>
      <c r="E378" s="73" t="s">
        <v>107</v>
      </c>
      <c r="F378" s="74" t="s">
        <v>123</v>
      </c>
      <c r="H378" t="s">
        <v>580</v>
      </c>
      <c r="I378" t="s">
        <v>566</v>
      </c>
      <c r="J378" s="74" t="str">
        <f t="shared" si="27"/>
        <v>장평리683-3</v>
      </c>
      <c r="K378" s="74">
        <f t="shared" si="28"/>
        <v>43</v>
      </c>
      <c r="L378" s="74" t="str">
        <f t="shared" si="29"/>
        <v xml:space="preserve"> </v>
      </c>
      <c r="M378" s="74" t="str">
        <f t="shared" si="30"/>
        <v xml:space="preserve"> 제원군</v>
      </c>
    </row>
    <row r="379" spans="1:13">
      <c r="A379" s="74" t="str">
        <f t="shared" si="31"/>
        <v>신동434-3</v>
      </c>
      <c r="B379" s="74" t="s">
        <v>707</v>
      </c>
      <c r="C379" s="71" t="s">
        <v>660</v>
      </c>
      <c r="D379" s="72">
        <v>377</v>
      </c>
      <c r="E379" s="73" t="s">
        <v>107</v>
      </c>
      <c r="F379" s="74" t="s">
        <v>101</v>
      </c>
      <c r="H379" t="s">
        <v>580</v>
      </c>
      <c r="I379" t="s">
        <v>567</v>
      </c>
      <c r="J379" s="74" t="str">
        <f t="shared" si="27"/>
        <v>장평리683-6</v>
      </c>
      <c r="K379" s="74">
        <f t="shared" si="28"/>
        <v>16</v>
      </c>
      <c r="L379" s="74" t="str">
        <f t="shared" si="29"/>
        <v xml:space="preserve"> </v>
      </c>
      <c r="M379" s="74" t="str">
        <f t="shared" si="30"/>
        <v xml:space="preserve"> 국(건설부)</v>
      </c>
    </row>
    <row r="380" spans="1:13">
      <c r="A380" s="74" t="str">
        <f t="shared" si="31"/>
        <v>신동435-0</v>
      </c>
      <c r="B380" s="74" t="s">
        <v>707</v>
      </c>
      <c r="C380" s="71" t="s">
        <v>661</v>
      </c>
      <c r="D380" s="72">
        <v>618</v>
      </c>
      <c r="E380" s="73" t="s">
        <v>107</v>
      </c>
      <c r="F380" s="74" t="s">
        <v>101</v>
      </c>
      <c r="H380" t="s">
        <v>580</v>
      </c>
      <c r="I380" t="s">
        <v>568</v>
      </c>
      <c r="J380" s="74" t="str">
        <f t="shared" si="27"/>
        <v>장평리682-0</v>
      </c>
      <c r="K380" s="74">
        <f t="shared" si="28"/>
        <v>1281</v>
      </c>
      <c r="L380" s="74">
        <f t="shared" si="29"/>
        <v>812</v>
      </c>
      <c r="M380" s="74" t="str">
        <f t="shared" si="30"/>
        <v xml:space="preserve"> 권복섭</v>
      </c>
    </row>
    <row r="381" spans="1:13">
      <c r="A381" s="74" t="str">
        <f t="shared" si="31"/>
        <v>신동669-0</v>
      </c>
      <c r="B381" s="74" t="s">
        <v>707</v>
      </c>
      <c r="C381" s="71" t="s">
        <v>662</v>
      </c>
      <c r="D381" s="72">
        <v>3461</v>
      </c>
      <c r="E381" s="73" t="s">
        <v>107</v>
      </c>
      <c r="F381" s="74" t="s">
        <v>98</v>
      </c>
      <c r="H381" t="s">
        <v>580</v>
      </c>
      <c r="I381" t="s">
        <v>569</v>
      </c>
      <c r="J381" s="74" t="str">
        <f t="shared" si="27"/>
        <v>장평리684-4</v>
      </c>
      <c r="K381" s="74">
        <f t="shared" si="28"/>
        <v>1986</v>
      </c>
      <c r="L381" s="74" t="str">
        <f t="shared" si="29"/>
        <v xml:space="preserve"> </v>
      </c>
      <c r="M381" s="74" t="str">
        <f t="shared" si="30"/>
        <v xml:space="preserve"> 제천시</v>
      </c>
    </row>
    <row r="382" spans="1:13">
      <c r="A382" s="74" t="str">
        <f t="shared" si="31"/>
        <v>신동130-13</v>
      </c>
      <c r="B382" s="74" t="s">
        <v>707</v>
      </c>
      <c r="C382" s="71" t="s">
        <v>663</v>
      </c>
      <c r="D382" s="72">
        <v>143</v>
      </c>
      <c r="E382" s="73" t="s">
        <v>107</v>
      </c>
      <c r="F382" s="74" t="s">
        <v>103</v>
      </c>
      <c r="H382" t="s">
        <v>580</v>
      </c>
      <c r="I382" t="s">
        <v>570</v>
      </c>
      <c r="J382" s="74" t="str">
        <f t="shared" si="27"/>
        <v>장평리760-0</v>
      </c>
      <c r="K382" s="74">
        <f t="shared" si="28"/>
        <v>50692</v>
      </c>
      <c r="L382" s="74" t="str">
        <f t="shared" si="29"/>
        <v xml:space="preserve"> </v>
      </c>
      <c r="M382" s="74" t="str">
        <f t="shared" si="30"/>
        <v xml:space="preserve"> 국(국토교통부)</v>
      </c>
    </row>
    <row r="383" spans="1:13">
      <c r="A383" s="74" t="str">
        <f t="shared" si="31"/>
        <v>신동129-2</v>
      </c>
      <c r="B383" s="74" t="s">
        <v>707</v>
      </c>
      <c r="C383" s="71" t="s">
        <v>664</v>
      </c>
      <c r="D383" s="72">
        <v>116</v>
      </c>
      <c r="E383" s="73" t="s">
        <v>107</v>
      </c>
      <c r="F383" s="74" t="s">
        <v>103</v>
      </c>
      <c r="H383" t="s">
        <v>580</v>
      </c>
      <c r="I383" t="s">
        <v>571</v>
      </c>
      <c r="J383" s="74" t="str">
        <f t="shared" si="27"/>
        <v>장평리1051-89</v>
      </c>
      <c r="K383" s="74">
        <f t="shared" si="28"/>
        <v>518</v>
      </c>
      <c r="L383" s="74" t="str">
        <f t="shared" si="29"/>
        <v xml:space="preserve"> 702-6</v>
      </c>
      <c r="M383" s="74" t="str">
        <f t="shared" si="30"/>
        <v xml:space="preserve"> 고산동마을회</v>
      </c>
    </row>
    <row r="384" spans="1:13">
      <c r="A384" s="74" t="str">
        <f t="shared" si="31"/>
        <v>신동130-12</v>
      </c>
      <c r="B384" s="74" t="s">
        <v>707</v>
      </c>
      <c r="C384" s="71" t="s">
        <v>665</v>
      </c>
      <c r="D384" s="72">
        <v>789</v>
      </c>
      <c r="E384" s="73" t="s">
        <v>107</v>
      </c>
      <c r="F384" s="74" t="s">
        <v>103</v>
      </c>
      <c r="H384" t="s">
        <v>580</v>
      </c>
      <c r="I384" t="s">
        <v>572</v>
      </c>
      <c r="J384" s="74" t="str">
        <f t="shared" si="27"/>
        <v>장평리586-91</v>
      </c>
      <c r="K384" s="74">
        <f t="shared" si="28"/>
        <v>56</v>
      </c>
      <c r="L384" s="74" t="str">
        <f t="shared" si="29"/>
        <v xml:space="preserve"> </v>
      </c>
      <c r="M384" s="74" t="str">
        <f t="shared" si="30"/>
        <v xml:space="preserve"> 국(건설부)</v>
      </c>
    </row>
    <row r="385" spans="1:13">
      <c r="A385" s="74" t="str">
        <f t="shared" si="31"/>
        <v>신동130-9</v>
      </c>
      <c r="B385" s="74" t="s">
        <v>707</v>
      </c>
      <c r="C385" s="71" t="s">
        <v>666</v>
      </c>
      <c r="D385" s="72">
        <v>892</v>
      </c>
      <c r="E385" s="73" t="s">
        <v>107</v>
      </c>
      <c r="F385" s="74" t="s">
        <v>101</v>
      </c>
      <c r="H385" t="s">
        <v>580</v>
      </c>
      <c r="I385" t="s">
        <v>573</v>
      </c>
      <c r="J385" s="74" t="str">
        <f t="shared" si="27"/>
        <v>장평리585-1</v>
      </c>
      <c r="K385" s="74">
        <f t="shared" si="28"/>
        <v>929</v>
      </c>
      <c r="L385" s="74" t="str">
        <f t="shared" si="29"/>
        <v xml:space="preserve"> </v>
      </c>
      <c r="M385" s="74" t="str">
        <f t="shared" si="30"/>
        <v xml:space="preserve"> 충청북도</v>
      </c>
    </row>
    <row r="386" spans="1:13">
      <c r="A386" s="74" t="str">
        <f t="shared" si="31"/>
        <v>신동129-0</v>
      </c>
      <c r="B386" s="74" t="s">
        <v>707</v>
      </c>
      <c r="C386" s="71" t="s">
        <v>667</v>
      </c>
      <c r="D386" s="72">
        <v>3415</v>
      </c>
      <c r="E386" s="73" t="s">
        <v>107</v>
      </c>
      <c r="F386" s="74" t="s">
        <v>101</v>
      </c>
      <c r="H386" t="s">
        <v>580</v>
      </c>
      <c r="I386" t="s">
        <v>574</v>
      </c>
      <c r="J386" s="74" t="str">
        <f t="shared" si="27"/>
        <v>장평리588-7</v>
      </c>
      <c r="K386" s="74">
        <f t="shared" si="28"/>
        <v>2707</v>
      </c>
      <c r="L386" s="74" t="str">
        <f t="shared" si="29"/>
        <v xml:space="preserve"> </v>
      </c>
      <c r="M386" s="74" t="str">
        <f t="shared" si="30"/>
        <v xml:space="preserve"> 국(건설부)</v>
      </c>
    </row>
    <row r="387" spans="1:13">
      <c r="A387" s="74" t="str">
        <f t="shared" si="31"/>
        <v>신동130-8</v>
      </c>
      <c r="B387" s="74" t="s">
        <v>707</v>
      </c>
      <c r="C387" s="71" t="s">
        <v>668</v>
      </c>
      <c r="D387" s="72">
        <v>56</v>
      </c>
      <c r="E387" s="73" t="s">
        <v>107</v>
      </c>
      <c r="F387" s="74" t="s">
        <v>101</v>
      </c>
      <c r="H387" t="s">
        <v>580</v>
      </c>
      <c r="I387" t="s">
        <v>575</v>
      </c>
      <c r="J387" s="74" t="str">
        <f t="shared" ref="J387:J414" si="32">H387&amp;I387</f>
        <v>장평리640-0</v>
      </c>
      <c r="K387" s="74">
        <f t="shared" ref="K387:K414" si="33">VLOOKUP($J387,$A:$I,4,FALSE)</f>
        <v>2380</v>
      </c>
      <c r="L387" s="74" t="str">
        <f t="shared" ref="L387:L414" si="34">VLOOKUP($J387,$A:$I,5,FALSE)</f>
        <v xml:space="preserve"> 충청북도 제천시 천남동  9-10 코아루아파트 106-903</v>
      </c>
      <c r="M387" s="74" t="str">
        <f t="shared" ref="M387:M414" si="35">VLOOKUP($J387,$A:$I,6,FALSE)</f>
        <v xml:space="preserve"> 허재봉</v>
      </c>
    </row>
    <row r="388" spans="1:13">
      <c r="A388" s="74" t="str">
        <f t="shared" si="31"/>
        <v>신동130-7</v>
      </c>
      <c r="B388" s="74" t="s">
        <v>707</v>
      </c>
      <c r="C388" s="71" t="s">
        <v>669</v>
      </c>
      <c r="D388" s="72">
        <v>2149</v>
      </c>
      <c r="E388" s="73" t="s">
        <v>107</v>
      </c>
      <c r="F388" s="74" t="s">
        <v>101</v>
      </c>
      <c r="H388" t="s">
        <v>580</v>
      </c>
      <c r="I388" t="s">
        <v>576</v>
      </c>
      <c r="J388" s="74" t="str">
        <f t="shared" si="32"/>
        <v>장평리238-25</v>
      </c>
      <c r="K388" s="74">
        <f t="shared" si="33"/>
        <v>1896</v>
      </c>
      <c r="L388" s="74" t="str">
        <f t="shared" si="34"/>
        <v xml:space="preserve"> </v>
      </c>
      <c r="M388" s="74" t="str">
        <f t="shared" si="35"/>
        <v xml:space="preserve"> 국(건설부)</v>
      </c>
    </row>
    <row r="389" spans="1:13">
      <c r="A389" s="74" t="str">
        <f t="shared" si="31"/>
        <v>신동130-11</v>
      </c>
      <c r="B389" s="74" t="s">
        <v>707</v>
      </c>
      <c r="C389" s="71" t="s">
        <v>670</v>
      </c>
      <c r="D389" s="72">
        <v>995</v>
      </c>
      <c r="E389" s="73" t="s">
        <v>127</v>
      </c>
      <c r="F389" s="74" t="s">
        <v>124</v>
      </c>
      <c r="H389" t="s">
        <v>706</v>
      </c>
      <c r="I389" t="s">
        <v>674</v>
      </c>
      <c r="J389" s="74" t="str">
        <f t="shared" si="32"/>
        <v>신동314-5</v>
      </c>
      <c r="K389" s="74">
        <f t="shared" si="33"/>
        <v>224</v>
      </c>
      <c r="L389" s="74" t="str">
        <f t="shared" si="34"/>
        <v xml:space="preserve"> </v>
      </c>
      <c r="M389" s="74" t="str">
        <f t="shared" si="35"/>
        <v xml:space="preserve"> 제천시</v>
      </c>
    </row>
    <row r="390" spans="1:13">
      <c r="A390" s="74" t="str">
        <f t="shared" si="31"/>
        <v>신동130-14</v>
      </c>
      <c r="B390" s="74" t="s">
        <v>707</v>
      </c>
      <c r="C390" s="71" t="s">
        <v>671</v>
      </c>
      <c r="D390" s="72">
        <v>183</v>
      </c>
      <c r="E390" s="73" t="s">
        <v>107</v>
      </c>
      <c r="F390" s="74" t="s">
        <v>103</v>
      </c>
      <c r="H390" t="s">
        <v>706</v>
      </c>
      <c r="I390" t="s">
        <v>675</v>
      </c>
      <c r="J390" s="74" t="str">
        <f t="shared" si="32"/>
        <v>신동315-3</v>
      </c>
      <c r="K390" s="74">
        <f t="shared" si="33"/>
        <v>409</v>
      </c>
      <c r="L390" s="74" t="str">
        <f t="shared" si="34"/>
        <v xml:space="preserve"> </v>
      </c>
      <c r="M390" s="74" t="str">
        <f t="shared" si="35"/>
        <v xml:space="preserve"> 이승원</v>
      </c>
    </row>
    <row r="391" spans="1:13">
      <c r="A391" s="74" t="str">
        <f t="shared" si="31"/>
        <v>신동130-3</v>
      </c>
      <c r="B391" s="74" t="s">
        <v>707</v>
      </c>
      <c r="C391" s="71" t="s">
        <v>672</v>
      </c>
      <c r="D391" s="72">
        <v>1867</v>
      </c>
      <c r="E391" s="73" t="s">
        <v>107</v>
      </c>
      <c r="F391" s="74" t="s">
        <v>98</v>
      </c>
      <c r="H391" t="s">
        <v>580</v>
      </c>
      <c r="I391" t="s">
        <v>577</v>
      </c>
      <c r="J391" s="74" t="str">
        <f t="shared" si="32"/>
        <v>장평리1051-41</v>
      </c>
      <c r="K391" s="74">
        <f t="shared" si="33"/>
        <v>136</v>
      </c>
      <c r="L391" s="74" t="str">
        <f t="shared" si="34"/>
        <v xml:space="preserve"> </v>
      </c>
      <c r="M391" s="74" t="str">
        <f t="shared" si="35"/>
        <v xml:space="preserve"> 국(건설부)</v>
      </c>
    </row>
    <row r="392" spans="1:13">
      <c r="A392" s="74" t="str">
        <f t="shared" si="31"/>
        <v>신동130-15</v>
      </c>
      <c r="B392" s="74" t="s">
        <v>707</v>
      </c>
      <c r="C392" s="71" t="s">
        <v>673</v>
      </c>
      <c r="D392" s="72">
        <v>231</v>
      </c>
      <c r="E392" s="73" t="s">
        <v>107</v>
      </c>
      <c r="F392" s="74" t="s">
        <v>103</v>
      </c>
      <c r="H392" t="s">
        <v>580</v>
      </c>
      <c r="I392" t="s">
        <v>578</v>
      </c>
      <c r="J392" s="74" t="str">
        <f t="shared" si="32"/>
        <v>장평리248-45</v>
      </c>
      <c r="K392" s="74">
        <f t="shared" si="33"/>
        <v>3923</v>
      </c>
      <c r="L392" s="74">
        <f t="shared" si="34"/>
        <v>245</v>
      </c>
      <c r="M392" s="74" t="str">
        <f t="shared" si="35"/>
        <v xml:space="preserve"> 이창구</v>
      </c>
    </row>
    <row r="393" spans="1:13">
      <c r="A393" s="74" t="str">
        <f t="shared" si="31"/>
        <v>신동314-5</v>
      </c>
      <c r="B393" s="74" t="s">
        <v>707</v>
      </c>
      <c r="C393" s="71" t="s">
        <v>674</v>
      </c>
      <c r="D393" s="72">
        <v>224</v>
      </c>
      <c r="E393" s="73" t="s">
        <v>107</v>
      </c>
      <c r="F393" s="74" t="s">
        <v>103</v>
      </c>
      <c r="H393" t="s">
        <v>580</v>
      </c>
      <c r="I393" t="s">
        <v>579</v>
      </c>
      <c r="J393" s="74" t="str">
        <f t="shared" si="32"/>
        <v>장평리248-17</v>
      </c>
      <c r="K393" s="74">
        <f t="shared" si="33"/>
        <v>153</v>
      </c>
      <c r="L393" s="74">
        <f t="shared" si="34"/>
        <v>193</v>
      </c>
      <c r="M393" s="74" t="str">
        <f t="shared" si="35"/>
        <v xml:space="preserve"> 박명환</v>
      </c>
    </row>
    <row r="394" spans="1:13">
      <c r="A394" s="74" t="str">
        <f t="shared" si="31"/>
        <v>신동315-3</v>
      </c>
      <c r="B394" s="74" t="s">
        <v>707</v>
      </c>
      <c r="C394" s="71" t="s">
        <v>675</v>
      </c>
      <c r="D394" s="72">
        <v>409</v>
      </c>
      <c r="E394" s="73" t="s">
        <v>107</v>
      </c>
      <c r="F394" s="74" t="s">
        <v>113</v>
      </c>
      <c r="H394" t="s">
        <v>706</v>
      </c>
      <c r="I394" t="s">
        <v>676</v>
      </c>
      <c r="J394" s="74" t="str">
        <f t="shared" si="32"/>
        <v>신동484-0</v>
      </c>
      <c r="K394" s="74">
        <f t="shared" si="33"/>
        <v>379</v>
      </c>
      <c r="L394" s="74" t="str">
        <f t="shared" si="34"/>
        <v xml:space="preserve"> 충청북도 제천시 세거리로4길 31(신동)</v>
      </c>
      <c r="M394" s="74" t="str">
        <f t="shared" si="35"/>
        <v xml:space="preserve"> 정영구</v>
      </c>
    </row>
    <row r="395" spans="1:13">
      <c r="A395" s="74" t="str">
        <f t="shared" si="31"/>
        <v>신동484-0</v>
      </c>
      <c r="B395" s="74" t="s">
        <v>707</v>
      </c>
      <c r="C395" s="71" t="s">
        <v>676</v>
      </c>
      <c r="D395" s="72">
        <v>379</v>
      </c>
      <c r="E395" s="73" t="s">
        <v>697</v>
      </c>
      <c r="F395" s="74" t="s">
        <v>701</v>
      </c>
      <c r="H395" t="s">
        <v>706</v>
      </c>
      <c r="I395" t="s">
        <v>677</v>
      </c>
      <c r="J395" s="74" t="str">
        <f t="shared" si="32"/>
        <v>신동475-5</v>
      </c>
      <c r="K395" s="74">
        <f t="shared" si="33"/>
        <v>466</v>
      </c>
      <c r="L395" s="74" t="str">
        <f t="shared" si="34"/>
        <v xml:space="preserve"> 충청북도 제천시 세거리로4길 31(신동)</v>
      </c>
      <c r="M395" s="74" t="str">
        <f t="shared" si="35"/>
        <v xml:space="preserve"> 김동숙</v>
      </c>
    </row>
    <row r="396" spans="1:13">
      <c r="A396" s="74" t="str">
        <f t="shared" si="31"/>
        <v>신동475-5</v>
      </c>
      <c r="B396" s="74" t="s">
        <v>707</v>
      </c>
      <c r="C396" s="71" t="s">
        <v>677</v>
      </c>
      <c r="D396" s="72">
        <v>466</v>
      </c>
      <c r="E396" s="73" t="s">
        <v>697</v>
      </c>
      <c r="F396" s="74" t="s">
        <v>702</v>
      </c>
      <c r="H396" t="s">
        <v>706</v>
      </c>
      <c r="I396" t="s">
        <v>678</v>
      </c>
      <c r="J396" s="74" t="str">
        <f t="shared" si="32"/>
        <v>신동475-0</v>
      </c>
      <c r="K396" s="74">
        <f t="shared" si="33"/>
        <v>1729</v>
      </c>
      <c r="L396" s="74" t="str">
        <f t="shared" si="34"/>
        <v xml:space="preserve"> 충청북도 제천시 세거리로4길 31(신동)</v>
      </c>
      <c r="M396" s="74" t="str">
        <f t="shared" si="35"/>
        <v xml:space="preserve"> 정영구</v>
      </c>
    </row>
    <row r="397" spans="1:13">
      <c r="A397" s="74" t="str">
        <f t="shared" si="31"/>
        <v>신동475-0</v>
      </c>
      <c r="B397" s="74" t="s">
        <v>707</v>
      </c>
      <c r="C397" s="71" t="s">
        <v>678</v>
      </c>
      <c r="D397" s="72">
        <v>1729</v>
      </c>
      <c r="E397" s="73" t="s">
        <v>697</v>
      </c>
      <c r="F397" s="74" t="s">
        <v>701</v>
      </c>
      <c r="H397" t="s">
        <v>706</v>
      </c>
      <c r="I397" t="s">
        <v>679</v>
      </c>
      <c r="J397" s="74" t="str">
        <f t="shared" si="32"/>
        <v>신동354-0</v>
      </c>
      <c r="K397" s="74">
        <f t="shared" si="33"/>
        <v>1312</v>
      </c>
      <c r="L397" s="74" t="str">
        <f t="shared" si="34"/>
        <v xml:space="preserve"> 제천군 봉양면 장평리244</v>
      </c>
      <c r="M397" s="74" t="str">
        <f t="shared" si="35"/>
        <v xml:space="preserve"> 이남길</v>
      </c>
    </row>
    <row r="398" spans="1:13">
      <c r="A398" s="74" t="str">
        <f t="shared" si="31"/>
        <v>신동354-0</v>
      </c>
      <c r="B398" s="74" t="s">
        <v>707</v>
      </c>
      <c r="C398" s="71" t="s">
        <v>679</v>
      </c>
      <c r="D398" s="72">
        <v>1312</v>
      </c>
      <c r="E398" s="73" t="s">
        <v>111</v>
      </c>
      <c r="F398" s="74" t="s">
        <v>106</v>
      </c>
      <c r="H398" t="s">
        <v>706</v>
      </c>
      <c r="I398" t="s">
        <v>680</v>
      </c>
      <c r="J398" s="74" t="str">
        <f t="shared" si="32"/>
        <v>신동352-1</v>
      </c>
      <c r="K398" s="74">
        <f t="shared" si="33"/>
        <v>2120</v>
      </c>
      <c r="L398" s="74" t="str">
        <f t="shared" si="34"/>
        <v xml:space="preserve"> 서울특별시 강북구 오현로25다길 5   301호(번동 서광빌라)</v>
      </c>
      <c r="M398" s="74" t="str">
        <f t="shared" si="35"/>
        <v xml:space="preserve"> 엄향노</v>
      </c>
    </row>
    <row r="399" spans="1:13">
      <c r="A399" s="74" t="str">
        <f t="shared" si="31"/>
        <v>신동352-1</v>
      </c>
      <c r="B399" s="74" t="s">
        <v>707</v>
      </c>
      <c r="C399" s="71" t="s">
        <v>680</v>
      </c>
      <c r="D399" s="72">
        <v>2120</v>
      </c>
      <c r="E399" s="73" t="s">
        <v>698</v>
      </c>
      <c r="F399" s="74" t="s">
        <v>703</v>
      </c>
      <c r="H399" t="s">
        <v>706</v>
      </c>
      <c r="I399" t="s">
        <v>681</v>
      </c>
      <c r="J399" s="74" t="str">
        <f t="shared" si="32"/>
        <v>신동352-2</v>
      </c>
      <c r="K399" s="74">
        <f t="shared" si="33"/>
        <v>562</v>
      </c>
      <c r="L399" s="74" t="str">
        <f t="shared" si="34"/>
        <v xml:space="preserve"> 서울특별시 강북구 오현로25다길 5   301호(번동 서광빌라)</v>
      </c>
      <c r="M399" s="74" t="str">
        <f t="shared" si="35"/>
        <v xml:space="preserve"> 엄향노</v>
      </c>
    </row>
    <row r="400" spans="1:13">
      <c r="A400" s="74" t="str">
        <f t="shared" si="31"/>
        <v>신동352-2</v>
      </c>
      <c r="B400" s="74" t="s">
        <v>707</v>
      </c>
      <c r="C400" s="71" t="s">
        <v>681</v>
      </c>
      <c r="D400" s="72">
        <v>562</v>
      </c>
      <c r="E400" s="73" t="s">
        <v>698</v>
      </c>
      <c r="F400" s="74" t="s">
        <v>703</v>
      </c>
      <c r="H400" t="s">
        <v>706</v>
      </c>
      <c r="I400" t="s">
        <v>682</v>
      </c>
      <c r="J400" s="74" t="str">
        <f t="shared" si="32"/>
        <v>신동352-0</v>
      </c>
      <c r="K400" s="74">
        <f t="shared" si="33"/>
        <v>1049</v>
      </c>
      <c r="L400" s="74" t="str">
        <f t="shared" si="34"/>
        <v xml:space="preserve"> 서울특별시 강북구 오현로25다길 5   301호(번동 서광빌라)</v>
      </c>
      <c r="M400" s="74" t="str">
        <f t="shared" si="35"/>
        <v xml:space="preserve"> 엄향노</v>
      </c>
    </row>
    <row r="401" spans="1:13">
      <c r="A401" s="74" t="str">
        <f t="shared" si="31"/>
        <v>신동352-0</v>
      </c>
      <c r="B401" s="74" t="s">
        <v>707</v>
      </c>
      <c r="C401" s="71" t="s">
        <v>682</v>
      </c>
      <c r="D401" s="72">
        <v>1049</v>
      </c>
      <c r="E401" s="73" t="s">
        <v>698</v>
      </c>
      <c r="F401" s="74" t="s">
        <v>703</v>
      </c>
      <c r="H401" t="s">
        <v>706</v>
      </c>
      <c r="I401" t="s">
        <v>683</v>
      </c>
      <c r="J401" s="74" t="str">
        <f t="shared" si="32"/>
        <v>신동347-1</v>
      </c>
      <c r="K401" s="74">
        <f t="shared" si="33"/>
        <v>766</v>
      </c>
      <c r="L401" s="74" t="str">
        <f t="shared" si="34"/>
        <v xml:space="preserve"> </v>
      </c>
      <c r="M401" s="74" t="str">
        <f t="shared" si="35"/>
        <v xml:space="preserve"> 국(기획재정부)</v>
      </c>
    </row>
    <row r="402" spans="1:13">
      <c r="A402" s="74" t="str">
        <f t="shared" si="31"/>
        <v>신동347-1</v>
      </c>
      <c r="B402" s="74" t="s">
        <v>707</v>
      </c>
      <c r="C402" s="71" t="s">
        <v>683</v>
      </c>
      <c r="D402" s="72">
        <v>766</v>
      </c>
      <c r="E402" s="73" t="s">
        <v>107</v>
      </c>
      <c r="F402" s="74" t="s">
        <v>105</v>
      </c>
      <c r="H402" t="s">
        <v>706</v>
      </c>
      <c r="I402" t="s">
        <v>684</v>
      </c>
      <c r="J402" s="74" t="str">
        <f t="shared" si="32"/>
        <v>신동347-2</v>
      </c>
      <c r="K402" s="74">
        <f t="shared" si="33"/>
        <v>373</v>
      </c>
      <c r="L402" s="74">
        <f t="shared" si="34"/>
        <v>397</v>
      </c>
      <c r="M402" s="74" t="str">
        <f t="shared" si="35"/>
        <v xml:space="preserve"> 최용락</v>
      </c>
    </row>
    <row r="403" spans="1:13">
      <c r="A403" s="74" t="str">
        <f t="shared" si="31"/>
        <v>신동347-2</v>
      </c>
      <c r="B403" s="74" t="s">
        <v>707</v>
      </c>
      <c r="C403" s="71" t="s">
        <v>684</v>
      </c>
      <c r="D403" s="72">
        <v>373</v>
      </c>
      <c r="E403" s="73">
        <v>397</v>
      </c>
      <c r="F403" s="74" t="s">
        <v>704</v>
      </c>
      <c r="H403" t="s">
        <v>706</v>
      </c>
      <c r="I403" t="s">
        <v>685</v>
      </c>
      <c r="J403" s="74" t="str">
        <f t="shared" si="32"/>
        <v>신동347-0</v>
      </c>
      <c r="K403" s="74">
        <f t="shared" si="33"/>
        <v>2247</v>
      </c>
      <c r="L403" s="74">
        <f t="shared" si="34"/>
        <v>397</v>
      </c>
      <c r="M403" s="74" t="str">
        <f t="shared" si="35"/>
        <v xml:space="preserve"> 최종진</v>
      </c>
    </row>
    <row r="404" spans="1:13">
      <c r="A404" s="74" t="str">
        <f t="shared" si="31"/>
        <v>신동347-0</v>
      </c>
      <c r="B404" s="74" t="s">
        <v>707</v>
      </c>
      <c r="C404" s="71" t="s">
        <v>685</v>
      </c>
      <c r="D404" s="72">
        <v>2247</v>
      </c>
      <c r="E404" s="73">
        <v>397</v>
      </c>
      <c r="F404" s="74" t="s">
        <v>705</v>
      </c>
      <c r="H404" t="s">
        <v>706</v>
      </c>
      <c r="I404" t="s">
        <v>686</v>
      </c>
      <c r="J404" s="74" t="str">
        <f t="shared" si="32"/>
        <v>신동346-1</v>
      </c>
      <c r="K404" s="74">
        <f t="shared" si="33"/>
        <v>449</v>
      </c>
      <c r="L404" s="74" t="str">
        <f t="shared" si="34"/>
        <v xml:space="preserve"> 제천군 봉양면 장평리248</v>
      </c>
      <c r="M404" s="74" t="str">
        <f t="shared" si="35"/>
        <v xml:space="preserve"> 박석훈</v>
      </c>
    </row>
    <row r="405" spans="1:13">
      <c r="A405" s="74" t="str">
        <f t="shared" si="31"/>
        <v>신동346-1</v>
      </c>
      <c r="B405" s="74" t="s">
        <v>707</v>
      </c>
      <c r="C405" s="71" t="s">
        <v>686</v>
      </c>
      <c r="D405" s="72">
        <v>449</v>
      </c>
      <c r="E405" s="73" t="s">
        <v>699</v>
      </c>
      <c r="F405" s="74" t="s">
        <v>128</v>
      </c>
      <c r="H405" t="s">
        <v>706</v>
      </c>
      <c r="I405" t="s">
        <v>687</v>
      </c>
      <c r="J405" s="74" t="str">
        <f t="shared" si="32"/>
        <v>신동346-2</v>
      </c>
      <c r="K405" s="74">
        <f t="shared" si="33"/>
        <v>466</v>
      </c>
      <c r="L405" s="74" t="str">
        <f t="shared" si="34"/>
        <v xml:space="preserve"> 제천군 봉양면 장평리248</v>
      </c>
      <c r="M405" s="74" t="str">
        <f t="shared" si="35"/>
        <v xml:space="preserve"> 박석훈</v>
      </c>
    </row>
    <row r="406" spans="1:13">
      <c r="A406" s="74" t="str">
        <f t="shared" si="31"/>
        <v>신동346-2</v>
      </c>
      <c r="B406" s="74" t="s">
        <v>707</v>
      </c>
      <c r="C406" s="71" t="s">
        <v>687</v>
      </c>
      <c r="D406" s="72">
        <v>466</v>
      </c>
      <c r="E406" s="73" t="s">
        <v>699</v>
      </c>
      <c r="F406" s="74" t="s">
        <v>128</v>
      </c>
      <c r="H406" t="s">
        <v>706</v>
      </c>
      <c r="I406" t="s">
        <v>688</v>
      </c>
      <c r="J406" s="74" t="str">
        <f t="shared" si="32"/>
        <v>신동346-0</v>
      </c>
      <c r="K406" s="74">
        <f t="shared" si="33"/>
        <v>1772</v>
      </c>
      <c r="L406" s="74" t="str">
        <f t="shared" si="34"/>
        <v xml:space="preserve"> 제천군 봉양면 장평리248</v>
      </c>
      <c r="M406" s="74" t="str">
        <f t="shared" si="35"/>
        <v xml:space="preserve"> 박석훈</v>
      </c>
    </row>
    <row r="407" spans="1:13">
      <c r="A407" s="74" t="str">
        <f t="shared" si="31"/>
        <v>신동346-0</v>
      </c>
      <c r="B407" s="74" t="s">
        <v>707</v>
      </c>
      <c r="C407" s="71" t="s">
        <v>688</v>
      </c>
      <c r="D407" s="72">
        <v>1772</v>
      </c>
      <c r="E407" s="73" t="s">
        <v>699</v>
      </c>
      <c r="F407" s="74" t="s">
        <v>128</v>
      </c>
      <c r="H407" t="s">
        <v>706</v>
      </c>
      <c r="I407" t="s">
        <v>689</v>
      </c>
      <c r="J407" s="74" t="str">
        <f t="shared" si="32"/>
        <v>신동385-0</v>
      </c>
      <c r="K407" s="74">
        <f t="shared" si="33"/>
        <v>5124</v>
      </c>
      <c r="L407" s="74" t="str">
        <f t="shared" si="34"/>
        <v xml:space="preserve"> </v>
      </c>
      <c r="M407" s="74" t="str">
        <f t="shared" si="35"/>
        <v xml:space="preserve"> 제천시</v>
      </c>
    </row>
    <row r="408" spans="1:13">
      <c r="A408" s="74" t="str">
        <f t="shared" si="31"/>
        <v>신동385-0</v>
      </c>
      <c r="B408" s="74" t="s">
        <v>707</v>
      </c>
      <c r="C408" s="71" t="s">
        <v>689</v>
      </c>
      <c r="D408" s="72">
        <v>5124</v>
      </c>
      <c r="E408" s="73" t="s">
        <v>107</v>
      </c>
      <c r="F408" s="74" t="s">
        <v>103</v>
      </c>
      <c r="H408" t="s">
        <v>706</v>
      </c>
      <c r="I408" t="s">
        <v>690</v>
      </c>
      <c r="J408" s="74" t="str">
        <f t="shared" si="32"/>
        <v>신동640-5</v>
      </c>
      <c r="K408" s="74">
        <f t="shared" si="33"/>
        <v>1020</v>
      </c>
      <c r="L408" s="74" t="str">
        <f t="shared" si="34"/>
        <v xml:space="preserve"> 봉양읍 장평리248</v>
      </c>
      <c r="M408" s="74" t="str">
        <f t="shared" si="35"/>
        <v xml:space="preserve"> 박석훈</v>
      </c>
    </row>
    <row r="409" spans="1:13">
      <c r="A409" s="74" t="str">
        <f t="shared" si="31"/>
        <v>신동640-5</v>
      </c>
      <c r="B409" s="74" t="s">
        <v>707</v>
      </c>
      <c r="C409" s="71" t="s">
        <v>690</v>
      </c>
      <c r="D409" s="72">
        <v>1020</v>
      </c>
      <c r="E409" s="73" t="s">
        <v>700</v>
      </c>
      <c r="F409" s="74" t="s">
        <v>128</v>
      </c>
      <c r="H409" t="s">
        <v>706</v>
      </c>
      <c r="I409" t="s">
        <v>691</v>
      </c>
      <c r="J409" s="74" t="str">
        <f t="shared" si="32"/>
        <v>신동688-3</v>
      </c>
      <c r="K409" s="74">
        <f t="shared" si="33"/>
        <v>3621</v>
      </c>
      <c r="L409" s="74" t="str">
        <f t="shared" si="34"/>
        <v xml:space="preserve"> </v>
      </c>
      <c r="M409" s="74" t="str">
        <f t="shared" si="35"/>
        <v xml:space="preserve"> 국(농림축산식품부)</v>
      </c>
    </row>
    <row r="410" spans="1:13">
      <c r="A410" s="74" t="str">
        <f t="shared" si="31"/>
        <v>신동688-3</v>
      </c>
      <c r="B410" s="74" t="s">
        <v>707</v>
      </c>
      <c r="C410" s="71" t="s">
        <v>691</v>
      </c>
      <c r="D410" s="72">
        <v>3621</v>
      </c>
      <c r="E410" s="73" t="s">
        <v>107</v>
      </c>
      <c r="F410" s="74" t="s">
        <v>102</v>
      </c>
      <c r="H410" t="s">
        <v>706</v>
      </c>
      <c r="I410" t="s">
        <v>692</v>
      </c>
      <c r="J410" s="74" t="str">
        <f t="shared" si="32"/>
        <v>신동687-4</v>
      </c>
      <c r="K410" s="74">
        <f t="shared" si="33"/>
        <v>4723</v>
      </c>
      <c r="L410" s="74" t="str">
        <f t="shared" si="34"/>
        <v xml:space="preserve"> </v>
      </c>
      <c r="M410" s="74" t="str">
        <f t="shared" si="35"/>
        <v xml:space="preserve"> 국(농림축산식품부)</v>
      </c>
    </row>
    <row r="411" spans="1:13">
      <c r="A411" s="74" t="str">
        <f t="shared" si="31"/>
        <v>신동687-4</v>
      </c>
      <c r="B411" s="74" t="s">
        <v>707</v>
      </c>
      <c r="C411" s="71" t="s">
        <v>692</v>
      </c>
      <c r="D411" s="72">
        <v>4723</v>
      </c>
      <c r="E411" s="73" t="s">
        <v>107</v>
      </c>
      <c r="F411" s="74" t="s">
        <v>102</v>
      </c>
      <c r="H411" t="s">
        <v>706</v>
      </c>
      <c r="I411" t="s">
        <v>693</v>
      </c>
      <c r="J411" s="74" t="str">
        <f t="shared" si="32"/>
        <v>신동437-2</v>
      </c>
      <c r="K411" s="74">
        <f t="shared" si="33"/>
        <v>73</v>
      </c>
      <c r="L411" s="74" t="str">
        <f t="shared" si="34"/>
        <v xml:space="preserve"> 충청북도 제천시 봉양읍 세거리로 71 (신동)</v>
      </c>
      <c r="M411" s="74" t="str">
        <f t="shared" si="35"/>
        <v xml:space="preserve"> 최화진</v>
      </c>
    </row>
    <row r="412" spans="1:13">
      <c r="A412" s="74" t="str">
        <f t="shared" si="31"/>
        <v>신동437-2</v>
      </c>
      <c r="B412" s="74" t="s">
        <v>707</v>
      </c>
      <c r="C412" s="71" t="s">
        <v>693</v>
      </c>
      <c r="D412" s="72">
        <v>73</v>
      </c>
      <c r="E412" s="73" t="s">
        <v>110</v>
      </c>
      <c r="F412" s="74" t="s">
        <v>104</v>
      </c>
      <c r="H412" t="s">
        <v>706</v>
      </c>
      <c r="I412" t="s">
        <v>694</v>
      </c>
      <c r="J412" s="74" t="str">
        <f t="shared" si="32"/>
        <v>신동535-0</v>
      </c>
      <c r="K412" s="74">
        <f t="shared" si="33"/>
        <v>18625</v>
      </c>
      <c r="L412" s="74" t="str">
        <f t="shared" si="34"/>
        <v xml:space="preserve"> </v>
      </c>
      <c r="M412" s="74" t="str">
        <f t="shared" si="35"/>
        <v xml:space="preserve"> 국(국토교통부)</v>
      </c>
    </row>
    <row r="413" spans="1:13">
      <c r="A413" s="74" t="str">
        <f t="shared" si="31"/>
        <v>신동535-0</v>
      </c>
      <c r="B413" s="74" t="s">
        <v>707</v>
      </c>
      <c r="C413" s="71" t="s">
        <v>694</v>
      </c>
      <c r="D413" s="72">
        <v>18625</v>
      </c>
      <c r="E413" s="73" t="s">
        <v>107</v>
      </c>
      <c r="F413" s="74" t="s">
        <v>101</v>
      </c>
      <c r="H413" t="s">
        <v>706</v>
      </c>
      <c r="I413" t="s">
        <v>695</v>
      </c>
      <c r="J413" s="74" t="str">
        <f t="shared" si="32"/>
        <v>신동127-1</v>
      </c>
      <c r="K413" s="74">
        <f t="shared" si="33"/>
        <v>1127</v>
      </c>
      <c r="L413" s="74">
        <f t="shared" si="34"/>
        <v>547</v>
      </c>
      <c r="M413" s="74" t="str">
        <f t="shared" si="35"/>
        <v xml:space="preserve"> 이만용</v>
      </c>
    </row>
    <row r="414" spans="1:13">
      <c r="A414" s="74" t="str">
        <f t="shared" si="31"/>
        <v>신동127-1</v>
      </c>
      <c r="B414" s="74" t="s">
        <v>707</v>
      </c>
      <c r="C414" s="71" t="s">
        <v>695</v>
      </c>
      <c r="D414" s="72">
        <v>1127</v>
      </c>
      <c r="E414" s="73">
        <v>547</v>
      </c>
      <c r="F414" s="74" t="s">
        <v>118</v>
      </c>
      <c r="H414" t="s">
        <v>706</v>
      </c>
      <c r="I414" t="s">
        <v>696</v>
      </c>
      <c r="J414" s="74" t="str">
        <f t="shared" si="32"/>
        <v>신동126-1</v>
      </c>
      <c r="K414" s="74">
        <f t="shared" si="33"/>
        <v>894</v>
      </c>
      <c r="L414" s="74" t="str">
        <f t="shared" si="34"/>
        <v xml:space="preserve"> 충청북도 제천시 고암동 1129-1 금용아파트 101-1203</v>
      </c>
      <c r="M414" s="74" t="str">
        <f t="shared" si="35"/>
        <v xml:space="preserve"> 고원명</v>
      </c>
    </row>
    <row r="415" spans="1:13">
      <c r="A415" s="74" t="str">
        <f t="shared" si="31"/>
        <v>신동126-1</v>
      </c>
      <c r="B415" s="74" t="s">
        <v>707</v>
      </c>
      <c r="C415" s="71" t="s">
        <v>696</v>
      </c>
      <c r="D415" s="72">
        <v>894</v>
      </c>
      <c r="E415" s="73" t="s">
        <v>108</v>
      </c>
      <c r="F415" s="74" t="s">
        <v>99</v>
      </c>
    </row>
  </sheetData>
  <phoneticPr fontId="5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9</vt:i4>
      </vt:variant>
    </vt:vector>
  </HeadingPairs>
  <TitlesOfParts>
    <vt:vector size="17" baseType="lpstr">
      <vt:lpstr>전체조서(실편입면적)</vt:lpstr>
      <vt:lpstr>국유지집계표 (2)</vt:lpstr>
      <vt:lpstr>사유지집계표</vt:lpstr>
      <vt:lpstr>사유지집계표 (2)</vt:lpstr>
      <vt:lpstr>사유지조서</vt:lpstr>
      <vt:lpstr>용지보상비-출력X</vt:lpstr>
      <vt:lpstr>Sheet1</vt:lpstr>
      <vt:lpstr>Sheet2</vt:lpstr>
      <vt:lpstr>'국유지집계표 (2)'!Print_Area</vt:lpstr>
      <vt:lpstr>사유지조서!Print_Area</vt:lpstr>
      <vt:lpstr>사유지집계표!Print_Area</vt:lpstr>
      <vt:lpstr>'사유지집계표 (2)'!Print_Area</vt:lpstr>
      <vt:lpstr>'용지보상비-출력X'!Print_Area</vt:lpstr>
      <vt:lpstr>'전체조서(실편입면적)'!Print_Area</vt:lpstr>
      <vt:lpstr>사유지조서!Print_Titles</vt:lpstr>
      <vt:lpstr>'사유지집계표 (2)'!Print_Titles</vt:lpstr>
      <vt:lpstr>'전체조서(실편입면적)'!Print_Titles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빌 게이츠</dc:creator>
  <cp:lastModifiedBy>HCY</cp:lastModifiedBy>
  <cp:lastPrinted>2021-11-19T06:39:02Z</cp:lastPrinted>
  <dcterms:created xsi:type="dcterms:W3CDTF">2011-11-03T02:08:41Z</dcterms:created>
  <dcterms:modified xsi:type="dcterms:W3CDTF">2022-04-18T12:01:10Z</dcterms:modified>
</cp:coreProperties>
</file>