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-WORK\2022년\03-설계리(소로2-86)군계획도로 개설공사 실시설계용역\16-준공도서\05-용지 및 지장물조서(분할후)\"/>
    </mc:Choice>
  </mc:AlternateContent>
  <xr:revisionPtr revIDLastSave="0" documentId="13_ncr:1_{FB9706BB-DB46-432E-B2E5-33B20A4210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용지집계" sheetId="1" r:id="rId1"/>
    <sheet name="용지조서" sheetId="2" r:id="rId2"/>
  </sheets>
  <definedNames>
    <definedName name="_xlnm._FilterDatabase" localSheetId="1" hidden="1">용지조서!$A$1:$R$93</definedName>
    <definedName name="_xlnm._FilterDatabase" localSheetId="0" hidden="1">용지집계!$A$1:$L$33</definedName>
    <definedName name="_xlnm.Print_Area" localSheetId="1">용지조서!$A$2:$N$22</definedName>
    <definedName name="_xlnm.Print_Area" localSheetId="0">용지집계!$A$1:$I$32</definedName>
    <definedName name="_xlnm.Print_Titles" localSheetId="1">용지조서!$2:$3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2" l="1"/>
  <c r="O28" i="2" s="1"/>
  <c r="Q28" i="2"/>
  <c r="P29" i="2"/>
  <c r="O29" i="2" s="1"/>
  <c r="Q29" i="2"/>
  <c r="P30" i="2"/>
  <c r="O30" i="2" s="1"/>
  <c r="Q30" i="2"/>
  <c r="P31" i="2"/>
  <c r="O31" i="2" s="1"/>
  <c r="Q31" i="2"/>
  <c r="P32" i="2"/>
  <c r="O32" i="2" s="1"/>
  <c r="Q32" i="2"/>
  <c r="P33" i="2"/>
  <c r="O33" i="2" s="1"/>
  <c r="Q33" i="2"/>
  <c r="P34" i="2"/>
  <c r="O34" i="2" s="1"/>
  <c r="Q34" i="2"/>
  <c r="O35" i="2"/>
  <c r="P35" i="2"/>
  <c r="Q35" i="2"/>
  <c r="V6" i="2"/>
  <c r="Z6" i="2" s="1"/>
  <c r="L50" i="1"/>
  <c r="K50" i="1"/>
  <c r="G50" i="1"/>
  <c r="F50" i="1"/>
  <c r="L49" i="1"/>
  <c r="K49" i="1"/>
  <c r="G49" i="1"/>
  <c r="F49" i="1"/>
  <c r="L48" i="1"/>
  <c r="K48" i="1"/>
  <c r="G48" i="1"/>
  <c r="F48" i="1"/>
  <c r="L47" i="1"/>
  <c r="K47" i="1"/>
  <c r="G47" i="1"/>
  <c r="F47" i="1"/>
  <c r="L46" i="1"/>
  <c r="K46" i="1"/>
  <c r="G46" i="1"/>
  <c r="F46" i="1"/>
  <c r="L45" i="1"/>
  <c r="K45" i="1"/>
  <c r="G45" i="1"/>
  <c r="F45" i="1"/>
  <c r="L44" i="1"/>
  <c r="K44" i="1"/>
  <c r="G44" i="1"/>
  <c r="F44" i="1"/>
  <c r="L43" i="1"/>
  <c r="K43" i="1"/>
  <c r="G43" i="1"/>
  <c r="F43" i="1"/>
  <c r="L42" i="1"/>
  <c r="K42" i="1"/>
  <c r="G42" i="1"/>
  <c r="F42" i="1"/>
  <c r="L41" i="1"/>
  <c r="K41" i="1"/>
  <c r="G41" i="1"/>
  <c r="F41" i="1"/>
  <c r="L40" i="1"/>
  <c r="K40" i="1"/>
  <c r="G40" i="1"/>
  <c r="F40" i="1"/>
  <c r="L39" i="1"/>
  <c r="K39" i="1"/>
  <c r="G39" i="1"/>
  <c r="F39" i="1"/>
  <c r="L38" i="1"/>
  <c r="K38" i="1"/>
  <c r="G38" i="1"/>
  <c r="F38" i="1"/>
  <c r="L37" i="1"/>
  <c r="K37" i="1"/>
  <c r="G37" i="1"/>
  <c r="F37" i="1"/>
  <c r="A31" i="1"/>
  <c r="K31" i="1" s="1"/>
  <c r="A30" i="1"/>
  <c r="K30" i="1" s="1"/>
  <c r="A29" i="1"/>
  <c r="K29" i="1" s="1"/>
  <c r="A28" i="1"/>
  <c r="K28" i="1" s="1"/>
  <c r="A27" i="1"/>
  <c r="K27" i="1" s="1"/>
  <c r="A26" i="1"/>
  <c r="K26" i="1" s="1"/>
  <c r="A25" i="1"/>
  <c r="K25" i="1" s="1"/>
  <c r="A24" i="1"/>
  <c r="K24" i="1" s="1"/>
  <c r="A23" i="1"/>
  <c r="K23" i="1" s="1"/>
  <c r="A22" i="1"/>
  <c r="K22" i="1" s="1"/>
  <c r="A21" i="1"/>
  <c r="K21" i="1" s="1"/>
  <c r="A20" i="1"/>
  <c r="K20" i="1" s="1"/>
  <c r="A19" i="1"/>
  <c r="K19" i="1" s="1"/>
  <c r="A18" i="1"/>
  <c r="K18" i="1" s="1"/>
  <c r="A17" i="1"/>
  <c r="K17" i="1" s="1"/>
  <c r="A16" i="1"/>
  <c r="K16" i="1" s="1"/>
  <c r="A15" i="1"/>
  <c r="K15" i="1" s="1"/>
  <c r="A14" i="1"/>
  <c r="K14" i="1" s="1"/>
  <c r="A13" i="1"/>
  <c r="K13" i="1" s="1"/>
  <c r="A12" i="1"/>
  <c r="K12" i="1" s="1"/>
  <c r="A11" i="1"/>
  <c r="K11" i="1" s="1"/>
  <c r="A10" i="1"/>
  <c r="K10" i="1" s="1"/>
  <c r="A9" i="1"/>
  <c r="K9" i="1" s="1"/>
  <c r="A8" i="1"/>
  <c r="K8" i="1" s="1"/>
  <c r="A7" i="1"/>
  <c r="K7" i="1" s="1"/>
  <c r="A6" i="1"/>
  <c r="K6" i="1" s="1"/>
  <c r="A5" i="1"/>
  <c r="K5" i="1" s="1"/>
  <c r="A4" i="1"/>
  <c r="K4" i="1" s="1"/>
  <c r="V93" i="2"/>
  <c r="Z93" i="2" s="1"/>
  <c r="Q93" i="2"/>
  <c r="P93" i="2"/>
  <c r="O93" i="2" s="1"/>
  <c r="V92" i="2"/>
  <c r="Z92" i="2" s="1"/>
  <c r="Q92" i="2"/>
  <c r="P92" i="2"/>
  <c r="O92" i="2" s="1"/>
  <c r="V91" i="2"/>
  <c r="Z91" i="2" s="1"/>
  <c r="Q91" i="2"/>
  <c r="P91" i="2"/>
  <c r="O91" i="2" s="1"/>
  <c r="V90" i="2"/>
  <c r="W90" i="2" s="1"/>
  <c r="Z90" i="2"/>
  <c r="Q90" i="2"/>
  <c r="P90" i="2"/>
  <c r="O90" i="2" s="1"/>
  <c r="V89" i="2"/>
  <c r="Z89" i="2" s="1"/>
  <c r="Q89" i="2"/>
  <c r="P89" i="2"/>
  <c r="O89" i="2"/>
  <c r="V88" i="2"/>
  <c r="W88" i="2" s="1"/>
  <c r="X88" i="2"/>
  <c r="Q88" i="2"/>
  <c r="P88" i="2"/>
  <c r="O88" i="2" s="1"/>
  <c r="V87" i="2"/>
  <c r="Z87" i="2" s="1"/>
  <c r="Q87" i="2"/>
  <c r="P87" i="2"/>
  <c r="O87" i="2" s="1"/>
  <c r="V86" i="2"/>
  <c r="Z86" i="2" s="1"/>
  <c r="Q86" i="2"/>
  <c r="P86" i="2"/>
  <c r="O86" i="2" s="1"/>
  <c r="V85" i="2"/>
  <c r="W85" i="2" s="1"/>
  <c r="Q85" i="2"/>
  <c r="P85" i="2"/>
  <c r="O85" i="2"/>
  <c r="V84" i="2"/>
  <c r="Z84" i="2"/>
  <c r="Q84" i="2"/>
  <c r="P84" i="2"/>
  <c r="O84" i="2" s="1"/>
  <c r="V83" i="2"/>
  <c r="Z83" i="2"/>
  <c r="Q83" i="2"/>
  <c r="P83" i="2"/>
  <c r="O83" i="2" s="1"/>
  <c r="V82" i="2"/>
  <c r="Z82" i="2" s="1"/>
  <c r="Q82" i="2"/>
  <c r="P82" i="2"/>
  <c r="O82" i="2" s="1"/>
  <c r="V81" i="2"/>
  <c r="Z81" i="2" s="1"/>
  <c r="Q81" i="2"/>
  <c r="P81" i="2"/>
  <c r="O81" i="2" s="1"/>
  <c r="V80" i="2"/>
  <c r="X80" i="2" s="1"/>
  <c r="Q80" i="2"/>
  <c r="P80" i="2"/>
  <c r="O80" i="2" s="1"/>
  <c r="V79" i="2"/>
  <c r="W79" i="2" s="1"/>
  <c r="Q79" i="2"/>
  <c r="P79" i="2"/>
  <c r="O79" i="2" s="1"/>
  <c r="V78" i="2"/>
  <c r="Z78" i="2" s="1"/>
  <c r="Q78" i="2"/>
  <c r="P78" i="2"/>
  <c r="O78" i="2" s="1"/>
  <c r="V77" i="2"/>
  <c r="Z77" i="2" s="1"/>
  <c r="Q77" i="2"/>
  <c r="P77" i="2"/>
  <c r="O77" i="2" s="1"/>
  <c r="V76" i="2"/>
  <c r="Z76" i="2" s="1"/>
  <c r="Q76" i="2"/>
  <c r="P76" i="2"/>
  <c r="O76" i="2" s="1"/>
  <c r="V75" i="2"/>
  <c r="Z75" i="2" s="1"/>
  <c r="Q75" i="2"/>
  <c r="P75" i="2"/>
  <c r="O75" i="2" s="1"/>
  <c r="V74" i="2"/>
  <c r="W74" i="2"/>
  <c r="Q74" i="2"/>
  <c r="P74" i="2"/>
  <c r="O74" i="2" s="1"/>
  <c r="V73" i="2"/>
  <c r="Z73" i="2" s="1"/>
  <c r="Q73" i="2"/>
  <c r="P73" i="2"/>
  <c r="O73" i="2"/>
  <c r="V72" i="2"/>
  <c r="X72" i="2"/>
  <c r="Q72" i="2"/>
  <c r="P72" i="2"/>
  <c r="O72" i="2" s="1"/>
  <c r="V71" i="2"/>
  <c r="W71" i="2"/>
  <c r="Q71" i="2"/>
  <c r="P71" i="2"/>
  <c r="O71" i="2" s="1"/>
  <c r="V70" i="2"/>
  <c r="Z70" i="2" s="1"/>
  <c r="Q70" i="2"/>
  <c r="P70" i="2"/>
  <c r="O70" i="2"/>
  <c r="V69" i="2"/>
  <c r="Z69" i="2" s="1"/>
  <c r="Q69" i="2"/>
  <c r="P69" i="2"/>
  <c r="O69" i="2" s="1"/>
  <c r="V68" i="2"/>
  <c r="X68" i="2" s="1"/>
  <c r="Q68" i="2"/>
  <c r="P68" i="2"/>
  <c r="O68" i="2" s="1"/>
  <c r="V67" i="2"/>
  <c r="W67" i="2" s="1"/>
  <c r="Q67" i="2"/>
  <c r="P67" i="2"/>
  <c r="O67" i="2" s="1"/>
  <c r="V66" i="2"/>
  <c r="X66" i="2" s="1"/>
  <c r="Q66" i="2"/>
  <c r="P66" i="2"/>
  <c r="O66" i="2" s="1"/>
  <c r="V65" i="2"/>
  <c r="Z65" i="2" s="1"/>
  <c r="Q65" i="2"/>
  <c r="P65" i="2"/>
  <c r="O65" i="2" s="1"/>
  <c r="V64" i="2"/>
  <c r="Z64" i="2" s="1"/>
  <c r="Q64" i="2"/>
  <c r="P64" i="2"/>
  <c r="O64" i="2" s="1"/>
  <c r="V63" i="2"/>
  <c r="Z63" i="2" s="1"/>
  <c r="Q63" i="2"/>
  <c r="P63" i="2"/>
  <c r="O63" i="2" s="1"/>
  <c r="V62" i="2"/>
  <c r="W62" i="2" s="1"/>
  <c r="Q62" i="2"/>
  <c r="P62" i="2"/>
  <c r="O62" i="2" s="1"/>
  <c r="V61" i="2"/>
  <c r="Z61" i="2" s="1"/>
  <c r="Q61" i="2"/>
  <c r="P61" i="2"/>
  <c r="O61" i="2" s="1"/>
  <c r="V60" i="2"/>
  <c r="Z60" i="2" s="1"/>
  <c r="Q60" i="2"/>
  <c r="P60" i="2"/>
  <c r="O60" i="2" s="1"/>
  <c r="V59" i="2"/>
  <c r="X59" i="2" s="1"/>
  <c r="Q59" i="2"/>
  <c r="P59" i="2"/>
  <c r="O59" i="2" s="1"/>
  <c r="V58" i="2"/>
  <c r="Z58" i="2" s="1"/>
  <c r="Q58" i="2"/>
  <c r="P58" i="2"/>
  <c r="O58" i="2" s="1"/>
  <c r="V57" i="2"/>
  <c r="Z57" i="2"/>
  <c r="Q57" i="2"/>
  <c r="P57" i="2"/>
  <c r="O57" i="2" s="1"/>
  <c r="V56" i="2"/>
  <c r="X56" i="2" s="1"/>
  <c r="Q56" i="2"/>
  <c r="P56" i="2"/>
  <c r="O56" i="2" s="1"/>
  <c r="V55" i="2"/>
  <c r="W55" i="2" s="1"/>
  <c r="Q55" i="2"/>
  <c r="P55" i="2"/>
  <c r="O55" i="2" s="1"/>
  <c r="V54" i="2"/>
  <c r="X54" i="2" s="1"/>
  <c r="Q54" i="2"/>
  <c r="P54" i="2"/>
  <c r="O54" i="2" s="1"/>
  <c r="Z53" i="2"/>
  <c r="W53" i="2"/>
  <c r="V53" i="2"/>
  <c r="X53" i="2" s="1"/>
  <c r="Q53" i="2"/>
  <c r="P53" i="2"/>
  <c r="O53" i="2" s="1"/>
  <c r="V52" i="2"/>
  <c r="Z52" i="2" s="1"/>
  <c r="Q52" i="2"/>
  <c r="P52" i="2"/>
  <c r="O52" i="2" s="1"/>
  <c r="V51" i="2"/>
  <c r="X51" i="2"/>
  <c r="Q51" i="2"/>
  <c r="P51" i="2"/>
  <c r="O51" i="2" s="1"/>
  <c r="V50" i="2"/>
  <c r="Z50" i="2" s="1"/>
  <c r="Q50" i="2"/>
  <c r="P50" i="2"/>
  <c r="O50" i="2"/>
  <c r="V49" i="2"/>
  <c r="W49" i="2" s="1"/>
  <c r="Z49" i="2"/>
  <c r="Q49" i="2"/>
  <c r="P49" i="2"/>
  <c r="O49" i="2" s="1"/>
  <c r="V48" i="2"/>
  <c r="W48" i="2" s="1"/>
  <c r="X48" i="2"/>
  <c r="Q48" i="2"/>
  <c r="P48" i="2"/>
  <c r="O48" i="2" s="1"/>
  <c r="V47" i="2"/>
  <c r="W47" i="2" s="1"/>
  <c r="Q47" i="2"/>
  <c r="P47" i="2"/>
  <c r="O47" i="2" s="1"/>
  <c r="V46" i="2"/>
  <c r="Z46" i="2" s="1"/>
  <c r="Q46" i="2"/>
  <c r="P46" i="2"/>
  <c r="O46" i="2" s="1"/>
  <c r="V45" i="2"/>
  <c r="Z45" i="2" s="1"/>
  <c r="Q45" i="2"/>
  <c r="P45" i="2"/>
  <c r="O45" i="2" s="1"/>
  <c r="V44" i="2"/>
  <c r="X44" i="2" s="1"/>
  <c r="Q44" i="2"/>
  <c r="P44" i="2"/>
  <c r="O44" i="2" s="1"/>
  <c r="V43" i="2"/>
  <c r="W43" i="2"/>
  <c r="Q43" i="2"/>
  <c r="P43" i="2"/>
  <c r="O43" i="2" s="1"/>
  <c r="V42" i="2"/>
  <c r="Z42" i="2" s="1"/>
  <c r="Q42" i="2"/>
  <c r="P42" i="2"/>
  <c r="O42" i="2" s="1"/>
  <c r="V41" i="2"/>
  <c r="Z41" i="2" s="1"/>
  <c r="Q41" i="2"/>
  <c r="P41" i="2"/>
  <c r="O41" i="2" s="1"/>
  <c r="V40" i="2"/>
  <c r="W40" i="2" s="1"/>
  <c r="Q40" i="2"/>
  <c r="P40" i="2"/>
  <c r="O40" i="2" s="1"/>
  <c r="Z39" i="2"/>
  <c r="V39" i="2"/>
  <c r="W39" i="2" s="1"/>
  <c r="Q39" i="2"/>
  <c r="P39" i="2"/>
  <c r="O39" i="2"/>
  <c r="V38" i="2"/>
  <c r="Z38" i="2" s="1"/>
  <c r="Q38" i="2"/>
  <c r="P38" i="2"/>
  <c r="O38" i="2" s="1"/>
  <c r="V37" i="2"/>
  <c r="W37" i="2" s="1"/>
  <c r="Q37" i="2"/>
  <c r="P37" i="2"/>
  <c r="O37" i="2" s="1"/>
  <c r="V36" i="2"/>
  <c r="W36" i="2" s="1"/>
  <c r="Q36" i="2"/>
  <c r="P36" i="2"/>
  <c r="O36" i="2" s="1"/>
  <c r="V35" i="2"/>
  <c r="Z35" i="2" s="1"/>
  <c r="V34" i="2"/>
  <c r="W34" i="2" s="1"/>
  <c r="V33" i="2"/>
  <c r="W33" i="2" s="1"/>
  <c r="Z33" i="2"/>
  <c r="V32" i="2"/>
  <c r="X32" i="2" s="1"/>
  <c r="V31" i="2"/>
  <c r="W31" i="2" s="1"/>
  <c r="V30" i="2"/>
  <c r="X30" i="2" s="1"/>
  <c r="V29" i="2"/>
  <c r="Z29" i="2" s="1"/>
  <c r="V28" i="2"/>
  <c r="X28" i="2" s="1"/>
  <c r="V27" i="2"/>
  <c r="Z27" i="2" s="1"/>
  <c r="Q27" i="2"/>
  <c r="P27" i="2"/>
  <c r="O27" i="2" s="1"/>
  <c r="V26" i="2"/>
  <c r="Z26" i="2" s="1"/>
  <c r="Q26" i="2"/>
  <c r="P26" i="2"/>
  <c r="O26" i="2" s="1"/>
  <c r="V25" i="2"/>
  <c r="W25" i="2" s="1"/>
  <c r="Q25" i="2"/>
  <c r="P25" i="2"/>
  <c r="O25" i="2" s="1"/>
  <c r="V24" i="2"/>
  <c r="W24" i="2" s="1"/>
  <c r="Q24" i="2"/>
  <c r="P24" i="2"/>
  <c r="O24" i="2" s="1"/>
  <c r="V23" i="2"/>
  <c r="W23" i="2" s="1"/>
  <c r="Q23" i="2"/>
  <c r="P23" i="2"/>
  <c r="O23" i="2" s="1"/>
  <c r="V22" i="2"/>
  <c r="Z22" i="2" s="1"/>
  <c r="Q22" i="2"/>
  <c r="P22" i="2"/>
  <c r="O22" i="2" s="1"/>
  <c r="V21" i="2"/>
  <c r="Y21" i="2" s="1"/>
  <c r="Q21" i="2"/>
  <c r="P21" i="2"/>
  <c r="O21" i="2" s="1"/>
  <c r="V20" i="2"/>
  <c r="Z20" i="2" s="1"/>
  <c r="Q20" i="2"/>
  <c r="P20" i="2"/>
  <c r="O20" i="2" s="1"/>
  <c r="V19" i="2"/>
  <c r="Z19" i="2" s="1"/>
  <c r="Q19" i="2"/>
  <c r="P19" i="2"/>
  <c r="O19" i="2" s="1"/>
  <c r="V18" i="2"/>
  <c r="Y18" i="2" s="1"/>
  <c r="Q18" i="2"/>
  <c r="P18" i="2"/>
  <c r="O18" i="2" s="1"/>
  <c r="V17" i="2"/>
  <c r="Z17" i="2" s="1"/>
  <c r="Q17" i="2"/>
  <c r="P17" i="2"/>
  <c r="O17" i="2" s="1"/>
  <c r="V16" i="2"/>
  <c r="Z16" i="2" s="1"/>
  <c r="Q16" i="2"/>
  <c r="P16" i="2"/>
  <c r="O16" i="2" s="1"/>
  <c r="V15" i="2"/>
  <c r="X15" i="2" s="1"/>
  <c r="Q15" i="2"/>
  <c r="P15" i="2"/>
  <c r="O15" i="2" s="1"/>
  <c r="V14" i="2"/>
  <c r="Y14" i="2" s="1"/>
  <c r="Q14" i="2"/>
  <c r="P14" i="2"/>
  <c r="O14" i="2" s="1"/>
  <c r="V13" i="2"/>
  <c r="X13" i="2" s="1"/>
  <c r="Q13" i="2"/>
  <c r="P13" i="2"/>
  <c r="O13" i="2" s="1"/>
  <c r="V12" i="2"/>
  <c r="Y12" i="2" s="1"/>
  <c r="Q12" i="2"/>
  <c r="P12" i="2"/>
  <c r="O12" i="2" s="1"/>
  <c r="V11" i="2"/>
  <c r="Y11" i="2" s="1"/>
  <c r="Q11" i="2"/>
  <c r="P11" i="2"/>
  <c r="O11" i="2" s="1"/>
  <c r="V10" i="2"/>
  <c r="Z10" i="2" s="1"/>
  <c r="Q10" i="2"/>
  <c r="P10" i="2"/>
  <c r="O10" i="2" s="1"/>
  <c r="V9" i="2"/>
  <c r="X9" i="2" s="1"/>
  <c r="Q9" i="2"/>
  <c r="P9" i="2"/>
  <c r="O9" i="2" s="1"/>
  <c r="V8" i="2"/>
  <c r="Y8" i="2" s="1"/>
  <c r="Q8" i="2"/>
  <c r="P8" i="2"/>
  <c r="O8" i="2" s="1"/>
  <c r="V7" i="2"/>
  <c r="Z7" i="2" s="1"/>
  <c r="Q7" i="2"/>
  <c r="P7" i="2"/>
  <c r="O7" i="2" s="1"/>
  <c r="Q6" i="2"/>
  <c r="P6" i="2"/>
  <c r="O6" i="2" s="1"/>
  <c r="V5" i="2"/>
  <c r="Z5" i="2" s="1"/>
  <c r="W5" i="2"/>
  <c r="Q5" i="2"/>
  <c r="P5" i="2"/>
  <c r="O5" i="2" s="1"/>
  <c r="H4" i="2"/>
  <c r="G4" i="2"/>
  <c r="A4" i="2"/>
  <c r="Z9" i="2"/>
  <c r="Z21" i="2"/>
  <c r="Z30" i="2"/>
  <c r="X61" i="2"/>
  <c r="X37" i="2"/>
  <c r="Z37" i="2"/>
  <c r="X45" i="2"/>
  <c r="Z55" i="2"/>
  <c r="W69" i="2"/>
  <c r="X70" i="2"/>
  <c r="Z85" i="2"/>
  <c r="Z71" i="2"/>
  <c r="W22" i="2"/>
  <c r="W45" i="2"/>
  <c r="W70" i="2"/>
  <c r="X85" i="2"/>
  <c r="W11" i="2"/>
  <c r="X69" i="2"/>
  <c r="Z79" i="2"/>
  <c r="W9" i="2"/>
  <c r="W21" i="2"/>
  <c r="W60" i="2"/>
  <c r="W76" i="2"/>
  <c r="W84" i="2"/>
  <c r="W27" i="2"/>
  <c r="X36" i="2"/>
  <c r="X76" i="2"/>
  <c r="W83" i="2"/>
  <c r="W17" i="2"/>
  <c r="X5" i="2"/>
  <c r="Y9" i="2"/>
  <c r="X31" i="2"/>
  <c r="Z32" i="2"/>
  <c r="X39" i="2"/>
  <c r="Z40" i="2"/>
  <c r="Z48" i="2"/>
  <c r="Z56" i="2"/>
  <c r="X71" i="2"/>
  <c r="Z72" i="2"/>
  <c r="Z88" i="2"/>
  <c r="W16" i="2"/>
  <c r="Y23" i="2"/>
  <c r="Z36" i="2"/>
  <c r="X43" i="2"/>
  <c r="W82" i="2"/>
  <c r="X83" i="2"/>
  <c r="W93" i="2"/>
  <c r="W8" i="2"/>
  <c r="X17" i="2"/>
  <c r="W18" i="2"/>
  <c r="X26" i="2"/>
  <c r="X34" i="2"/>
  <c r="X42" i="2"/>
  <c r="Z43" i="2"/>
  <c r="Z51" i="2"/>
  <c r="W57" i="2"/>
  <c r="W73" i="2"/>
  <c r="X74" i="2"/>
  <c r="W81" i="2"/>
  <c r="X82" i="2"/>
  <c r="X90" i="2"/>
  <c r="X92" i="2"/>
  <c r="W13" i="2"/>
  <c r="W59" i="2"/>
  <c r="W50" i="2"/>
  <c r="W92" i="2"/>
  <c r="X18" i="2"/>
  <c r="Z25" i="2"/>
  <c r="X33" i="2"/>
  <c r="Z34" i="2"/>
  <c r="X41" i="2"/>
  <c r="W56" i="2"/>
  <c r="X57" i="2"/>
  <c r="W72" i="2"/>
  <c r="X73" i="2"/>
  <c r="Z74" i="2"/>
  <c r="W80" i="2"/>
  <c r="X89" i="2"/>
  <c r="Y90" i="2"/>
  <c r="Y92" i="2"/>
  <c r="Y93" i="2"/>
  <c r="W51" i="2"/>
  <c r="X84" i="2"/>
  <c r="Z24" i="2" l="1"/>
  <c r="W15" i="2"/>
  <c r="X25" i="2"/>
  <c r="X7" i="2"/>
  <c r="X16" i="2"/>
  <c r="X49" i="2"/>
  <c r="W42" i="2"/>
  <c r="W89" i="2"/>
  <c r="X50" i="2"/>
  <c r="Y24" i="2"/>
  <c r="Y16" i="2"/>
  <c r="Z68" i="2"/>
  <c r="Z28" i="2"/>
  <c r="W7" i="2"/>
  <c r="X20" i="2"/>
  <c r="W68" i="2"/>
  <c r="W54" i="2"/>
  <c r="Z62" i="2"/>
  <c r="X81" i="2"/>
  <c r="W32" i="2"/>
  <c r="Y7" i="2"/>
  <c r="X24" i="2"/>
  <c r="X93" i="2"/>
  <c r="Z59" i="2"/>
  <c r="Z23" i="2"/>
  <c r="Z15" i="2"/>
  <c r="X67" i="2"/>
  <c r="W26" i="2"/>
  <c r="X23" i="2"/>
  <c r="Z18" i="2"/>
  <c r="X14" i="2"/>
  <c r="Y5" i="2"/>
  <c r="Y3" i="2" s="1"/>
  <c r="W30" i="2"/>
  <c r="X79" i="2"/>
  <c r="Z54" i="2"/>
  <c r="W38" i="2"/>
  <c r="X6" i="2"/>
  <c r="W66" i="2"/>
  <c r="W65" i="2"/>
  <c r="W41" i="2"/>
  <c r="W64" i="2"/>
  <c r="Z80" i="2"/>
  <c r="X63" i="2"/>
  <c r="X47" i="2"/>
  <c r="X10" i="2"/>
  <c r="X12" i="2"/>
  <c r="X46" i="2"/>
  <c r="X11" i="2"/>
  <c r="Z13" i="2"/>
  <c r="W14" i="2"/>
  <c r="W20" i="2"/>
  <c r="X38" i="2"/>
  <c r="X40" i="2"/>
  <c r="X62" i="2"/>
  <c r="W63" i="2"/>
  <c r="X64" i="2"/>
  <c r="Z66" i="2"/>
  <c r="W77" i="2"/>
  <c r="W6" i="2"/>
  <c r="Z14" i="2"/>
  <c r="X27" i="2"/>
  <c r="X55" i="2"/>
  <c r="Y19" i="2"/>
  <c r="X60" i="2"/>
  <c r="X22" i="2"/>
  <c r="W61" i="2"/>
  <c r="Z12" i="2"/>
  <c r="Z11" i="2"/>
  <c r="Y20" i="2"/>
  <c r="X65" i="2"/>
  <c r="Y22" i="2"/>
  <c r="Z47" i="2"/>
  <c r="W12" i="2"/>
  <c r="W46" i="2"/>
  <c r="K32" i="1"/>
  <c r="E27" i="1"/>
  <c r="G23" i="1"/>
  <c r="G27" i="1"/>
  <c r="H31" i="1"/>
  <c r="F22" i="1"/>
  <c r="F31" i="1"/>
  <c r="F20" i="1"/>
  <c r="H5" i="1"/>
  <c r="F5" i="1"/>
  <c r="H12" i="1"/>
  <c r="H23" i="1"/>
  <c r="E26" i="1"/>
  <c r="G19" i="1"/>
  <c r="F29" i="1"/>
  <c r="F18" i="1"/>
  <c r="H20" i="1"/>
  <c r="E24" i="1"/>
  <c r="E7" i="1"/>
  <c r="E15" i="1"/>
  <c r="G5" i="1"/>
  <c r="F27" i="1"/>
  <c r="G30" i="1"/>
  <c r="F4" i="1"/>
  <c r="E13" i="1"/>
  <c r="F25" i="1"/>
  <c r="H21" i="1"/>
  <c r="E18" i="1"/>
  <c r="F19" i="1"/>
  <c r="E22" i="1"/>
  <c r="H18" i="1"/>
  <c r="E4" i="1"/>
  <c r="H17" i="1"/>
  <c r="E31" i="1"/>
  <c r="G28" i="1"/>
  <c r="F30" i="1"/>
  <c r="H15" i="1"/>
  <c r="F14" i="1"/>
  <c r="E6" i="1"/>
  <c r="H9" i="1"/>
  <c r="F11" i="1"/>
  <c r="E11" i="1"/>
  <c r="H6" i="1"/>
  <c r="G29" i="1"/>
  <c r="G20" i="1"/>
  <c r="F23" i="1"/>
  <c r="H30" i="1"/>
  <c r="E30" i="1"/>
  <c r="F6" i="1"/>
  <c r="E17" i="1"/>
  <c r="G7" i="1"/>
  <c r="H19" i="1"/>
  <c r="G31" i="1"/>
  <c r="E25" i="1"/>
  <c r="F21" i="1"/>
  <c r="G26" i="1"/>
  <c r="E16" i="1"/>
  <c r="F10" i="1"/>
  <c r="G15" i="1"/>
  <c r="E12" i="1"/>
  <c r="F24" i="1"/>
  <c r="E29" i="1"/>
  <c r="H28" i="1"/>
  <c r="G24" i="1"/>
  <c r="F15" i="1"/>
  <c r="H13" i="1"/>
  <c r="G13" i="1"/>
  <c r="E8" i="1"/>
  <c r="F9" i="1"/>
  <c r="E28" i="1"/>
  <c r="E23" i="1"/>
  <c r="H26" i="1"/>
  <c r="G22" i="1"/>
  <c r="F7" i="1"/>
  <c r="E5" i="1"/>
  <c r="G17" i="1"/>
  <c r="G11" i="1"/>
  <c r="G9" i="1"/>
  <c r="F16" i="1"/>
  <c r="E9" i="1"/>
  <c r="H25" i="1"/>
  <c r="H29" i="1"/>
  <c r="E21" i="1"/>
  <c r="G25" i="1"/>
  <c r="E20" i="1"/>
  <c r="C20" i="1" s="1"/>
  <c r="L20" i="1" s="1"/>
  <c r="E19" i="1"/>
  <c r="H24" i="1"/>
  <c r="F28" i="1"/>
  <c r="H11" i="1"/>
  <c r="F17" i="1"/>
  <c r="E14" i="1"/>
  <c r="F13" i="1"/>
  <c r="F12" i="1"/>
  <c r="F8" i="1"/>
  <c r="H7" i="1"/>
  <c r="G21" i="1"/>
  <c r="F26" i="1"/>
  <c r="H22" i="1"/>
  <c r="G10" i="1"/>
  <c r="E10" i="1"/>
  <c r="H16" i="1"/>
  <c r="G12" i="1"/>
  <c r="G18" i="1"/>
  <c r="H4" i="1"/>
  <c r="G6" i="1"/>
  <c r="H8" i="1"/>
  <c r="H10" i="1"/>
  <c r="G14" i="1"/>
  <c r="G16" i="1"/>
  <c r="Z44" i="2"/>
  <c r="Z67" i="2"/>
  <c r="X52" i="2"/>
  <c r="W52" i="2"/>
  <c r="H27" i="1"/>
  <c r="W10" i="2"/>
  <c r="X19" i="2"/>
  <c r="W29" i="2"/>
  <c r="W78" i="2"/>
  <c r="W87" i="2"/>
  <c r="X78" i="2"/>
  <c r="Y17" i="2"/>
  <c r="X91" i="2"/>
  <c r="Z8" i="2"/>
  <c r="W28" i="2"/>
  <c r="Y91" i="2"/>
  <c r="X8" i="2"/>
  <c r="X35" i="2"/>
  <c r="W35" i="2"/>
  <c r="Z31" i="2"/>
  <c r="G4" i="1"/>
  <c r="G8" i="1"/>
  <c r="Y10" i="2"/>
  <c r="W19" i="2"/>
  <c r="X29" i="2"/>
  <c r="X77" i="2"/>
  <c r="W86" i="2"/>
  <c r="X87" i="2"/>
  <c r="X86" i="2"/>
  <c r="X58" i="2"/>
  <c r="X21" i="2"/>
  <c r="H14" i="1"/>
  <c r="W91" i="2"/>
  <c r="W44" i="2"/>
  <c r="X75" i="2"/>
  <c r="W58" i="2"/>
  <c r="W75" i="2"/>
  <c r="Z2" i="2" l="1"/>
  <c r="D17" i="1"/>
  <c r="J17" i="1" s="1"/>
  <c r="C19" i="1"/>
  <c r="L19" i="1" s="1"/>
  <c r="D19" i="1"/>
  <c r="J19" i="1" s="1"/>
  <c r="W2" i="2"/>
  <c r="D12" i="1"/>
  <c r="J12" i="1" s="1"/>
  <c r="D13" i="1"/>
  <c r="J13" i="1" s="1"/>
  <c r="C10" i="1"/>
  <c r="L10" i="1" s="1"/>
  <c r="C15" i="1"/>
  <c r="L15" i="1" s="1"/>
  <c r="D9" i="1"/>
  <c r="J9" i="1" s="1"/>
  <c r="C26" i="1"/>
  <c r="L26" i="1" s="1"/>
  <c r="D26" i="1"/>
  <c r="J26" i="1" s="1"/>
  <c r="D6" i="1"/>
  <c r="J6" i="1" s="1"/>
  <c r="C27" i="1"/>
  <c r="L27" i="1" s="1"/>
  <c r="D16" i="1"/>
  <c r="J16" i="1" s="1"/>
  <c r="C23" i="1"/>
  <c r="L23" i="1" s="1"/>
  <c r="D21" i="1"/>
  <c r="J21" i="1" s="1"/>
  <c r="C6" i="1"/>
  <c r="L6" i="1" s="1"/>
  <c r="D29" i="1"/>
  <c r="J29" i="1" s="1"/>
  <c r="D31" i="1"/>
  <c r="J31" i="1" s="1"/>
  <c r="D8" i="1"/>
  <c r="J8" i="1" s="1"/>
  <c r="C28" i="1"/>
  <c r="L28" i="1" s="1"/>
  <c r="C29" i="1"/>
  <c r="L29" i="1" s="1"/>
  <c r="C25" i="1"/>
  <c r="L25" i="1" s="1"/>
  <c r="D23" i="1"/>
  <c r="J23" i="1" s="1"/>
  <c r="D14" i="1"/>
  <c r="J14" i="1" s="1"/>
  <c r="C22" i="1"/>
  <c r="L22" i="1" s="1"/>
  <c r="D27" i="1"/>
  <c r="J27" i="1" s="1"/>
  <c r="D22" i="1"/>
  <c r="J22" i="1" s="1"/>
  <c r="C12" i="1"/>
  <c r="L12" i="1" s="1"/>
  <c r="D30" i="1"/>
  <c r="J30" i="1" s="1"/>
  <c r="C18" i="1"/>
  <c r="L18" i="1" s="1"/>
  <c r="C14" i="1"/>
  <c r="L14" i="1" s="1"/>
  <c r="C21" i="1"/>
  <c r="L21" i="1" s="1"/>
  <c r="C5" i="1"/>
  <c r="L5" i="1" s="1"/>
  <c r="C7" i="1"/>
  <c r="L7" i="1" s="1"/>
  <c r="D7" i="1"/>
  <c r="J7" i="1" s="1"/>
  <c r="D10" i="1"/>
  <c r="J10" i="1" s="1"/>
  <c r="C17" i="1"/>
  <c r="L17" i="1" s="1"/>
  <c r="C11" i="1"/>
  <c r="L11" i="1" s="1"/>
  <c r="C31" i="1"/>
  <c r="L31" i="1" s="1"/>
  <c r="D25" i="1"/>
  <c r="J25" i="1" s="1"/>
  <c r="C24" i="1"/>
  <c r="L24" i="1" s="1"/>
  <c r="D5" i="1"/>
  <c r="J5" i="1" s="1"/>
  <c r="K33" i="1"/>
  <c r="D24" i="1"/>
  <c r="J24" i="1" s="1"/>
  <c r="H32" i="1"/>
  <c r="X2" i="2"/>
  <c r="D15" i="1"/>
  <c r="J15" i="1" s="1"/>
  <c r="C16" i="1"/>
  <c r="L16" i="1" s="1"/>
  <c r="D11" i="1"/>
  <c r="J11" i="1" s="1"/>
  <c r="C13" i="1"/>
  <c r="L13" i="1" s="1"/>
  <c r="G32" i="1"/>
  <c r="C8" i="1"/>
  <c r="L8" i="1" s="1"/>
  <c r="D28" i="1"/>
  <c r="J28" i="1" s="1"/>
  <c r="C9" i="1"/>
  <c r="L9" i="1" s="1"/>
  <c r="C30" i="1"/>
  <c r="L30" i="1" s="1"/>
  <c r="E32" i="1"/>
  <c r="C4" i="1"/>
  <c r="D4" i="1"/>
  <c r="F32" i="1"/>
  <c r="D18" i="1"/>
  <c r="J18" i="1" s="1"/>
  <c r="D20" i="1"/>
  <c r="J20" i="1" s="1"/>
  <c r="D32" i="1" l="1"/>
  <c r="J32" i="1" s="1"/>
  <c r="J4" i="1"/>
  <c r="L4" i="1"/>
  <c r="C32" i="1"/>
  <c r="L32" i="1" s="1"/>
</calcChain>
</file>

<file path=xl/sharedStrings.xml><?xml version="1.0" encoding="utf-8"?>
<sst xmlns="http://schemas.openxmlformats.org/spreadsheetml/2006/main" count="288" uniqueCount="178">
  <si>
    <t>편 입 용 지 조 서</t>
    <phoneticPr fontId="3" type="noConversion"/>
  </si>
  <si>
    <t>일련</t>
  </si>
  <si>
    <t>지  번</t>
  </si>
  <si>
    <t>지</t>
    <phoneticPr fontId="9" type="noConversion"/>
  </si>
  <si>
    <t>지적면적</t>
    <phoneticPr fontId="8" type="noConversion"/>
  </si>
  <si>
    <t>편입면적</t>
    <phoneticPr fontId="8" type="noConversion"/>
  </si>
  <si>
    <t>소   유   자</t>
    <phoneticPr fontId="10" type="noConversion"/>
  </si>
  <si>
    <t>소유권이외의 권리</t>
    <phoneticPr fontId="8" type="noConversion"/>
  </si>
  <si>
    <t>비고</t>
    <phoneticPr fontId="10" type="noConversion"/>
  </si>
  <si>
    <t>지목별
국유지
사유지
구분</t>
    <phoneticPr fontId="10" type="noConversion"/>
  </si>
  <si>
    <t>국유지
사유지
구분</t>
    <phoneticPr fontId="10" type="noConversion"/>
  </si>
  <si>
    <t>편입면적
확인</t>
    <phoneticPr fontId="10" type="noConversion"/>
  </si>
  <si>
    <t>농업진흥
구역구분</t>
    <phoneticPr fontId="10" type="noConversion"/>
  </si>
  <si>
    <t>공시지가</t>
    <phoneticPr fontId="3" type="noConversion"/>
  </si>
  <si>
    <t>비율</t>
    <phoneticPr fontId="3" type="noConversion"/>
  </si>
  <si>
    <t>번호</t>
    <phoneticPr fontId="8" type="noConversion"/>
  </si>
  <si>
    <t>목</t>
    <phoneticPr fontId="8" type="noConversion"/>
  </si>
  <si>
    <t>(㎡)</t>
    <phoneticPr fontId="8" type="noConversion"/>
  </si>
  <si>
    <t>(㎡)</t>
  </si>
  <si>
    <t>주     소</t>
  </si>
  <si>
    <t>성 명</t>
  </si>
  <si>
    <t>주소</t>
    <phoneticPr fontId="8" type="noConversion"/>
  </si>
  <si>
    <t>성명</t>
    <phoneticPr fontId="8" type="noConversion"/>
  </si>
  <si>
    <t>권리내용</t>
    <phoneticPr fontId="8" type="noConversion"/>
  </si>
  <si>
    <t>국유지</t>
    <phoneticPr fontId="3" type="noConversion"/>
  </si>
  <si>
    <t>사유지</t>
    <phoneticPr fontId="3" type="noConversion"/>
  </si>
  <si>
    <t>"</t>
  </si>
  <si>
    <t>"</t>
    <phoneticPr fontId="3" type="noConversion"/>
  </si>
  <si>
    <t>"</t>
    <phoneticPr fontId="3" type="noConversion"/>
  </si>
  <si>
    <t>"</t>
    <phoneticPr fontId="3" type="noConversion"/>
  </si>
  <si>
    <t>"</t>
    <phoneticPr fontId="3" type="noConversion"/>
  </si>
  <si>
    <t>"</t>
    <phoneticPr fontId="3" type="noConversion"/>
  </si>
  <si>
    <t>"</t>
    <phoneticPr fontId="3" type="noConversion"/>
  </si>
  <si>
    <t>편 입 용 지 집 계 표</t>
    <phoneticPr fontId="10" type="noConversion"/>
  </si>
  <si>
    <t>셀표시</t>
    <phoneticPr fontId="3" type="noConversion"/>
  </si>
  <si>
    <t>지목</t>
    <phoneticPr fontId="3" type="noConversion"/>
  </si>
  <si>
    <t>단위</t>
    <phoneticPr fontId="3" type="noConversion"/>
  </si>
  <si>
    <t>합       계</t>
  </si>
  <si>
    <t>국   유   지</t>
  </si>
  <si>
    <t>사   유   지</t>
  </si>
  <si>
    <t>비  고</t>
    <phoneticPr fontId="8" type="noConversion"/>
  </si>
  <si>
    <t>필 지</t>
  </si>
  <si>
    <t>지목별합계</t>
    <phoneticPr fontId="10" type="noConversion"/>
  </si>
  <si>
    <t>면적</t>
  </si>
  <si>
    <t>㎡</t>
    <phoneticPr fontId="3" type="noConversion"/>
  </si>
  <si>
    <t>㎡</t>
  </si>
  <si>
    <t>계</t>
  </si>
  <si>
    <t xml:space="preserve">지목의 종류 및 도면에 표기하는 부호 </t>
  </si>
  <si>
    <t>번호</t>
  </si>
  <si>
    <t>부호</t>
  </si>
  <si>
    <t>지목</t>
  </si>
  <si>
    <t>국</t>
    <phoneticPr fontId="8" type="noConversion"/>
  </si>
  <si>
    <t>사</t>
    <phoneticPr fontId="8" type="noConversion"/>
  </si>
  <si>
    <t>전</t>
  </si>
  <si>
    <t>철</t>
  </si>
  <si>
    <t>철도용지</t>
  </si>
  <si>
    <t>답</t>
  </si>
  <si>
    <t>제</t>
  </si>
  <si>
    <t>제방</t>
  </si>
  <si>
    <t>과</t>
  </si>
  <si>
    <t>과수원</t>
  </si>
  <si>
    <t>천</t>
  </si>
  <si>
    <t>하천</t>
  </si>
  <si>
    <t>목</t>
  </si>
  <si>
    <t>목장용지</t>
  </si>
  <si>
    <t>구</t>
  </si>
  <si>
    <t>구거</t>
  </si>
  <si>
    <t>임</t>
  </si>
  <si>
    <t>임야</t>
  </si>
  <si>
    <t>유</t>
  </si>
  <si>
    <t>유지</t>
  </si>
  <si>
    <t>광</t>
  </si>
  <si>
    <t>광천지</t>
  </si>
  <si>
    <t>양</t>
  </si>
  <si>
    <t>양어장</t>
  </si>
  <si>
    <t>염</t>
  </si>
  <si>
    <t>염전</t>
  </si>
  <si>
    <t>수</t>
  </si>
  <si>
    <t>수도용지</t>
  </si>
  <si>
    <t>대</t>
  </si>
  <si>
    <t>임원</t>
    <phoneticPr fontId="8" type="noConversion"/>
  </si>
  <si>
    <t>임원</t>
  </si>
  <si>
    <t>장</t>
  </si>
  <si>
    <t>임장용지</t>
  </si>
  <si>
    <t>체</t>
  </si>
  <si>
    <t>체육용지</t>
  </si>
  <si>
    <t>학</t>
  </si>
  <si>
    <t>학교용지</t>
  </si>
  <si>
    <t>원</t>
  </si>
  <si>
    <t>유원지</t>
  </si>
  <si>
    <t>차</t>
  </si>
  <si>
    <t>주차장</t>
  </si>
  <si>
    <t>종</t>
  </si>
  <si>
    <t>종교용지</t>
  </si>
  <si>
    <t>주</t>
  </si>
  <si>
    <t>주유소용지</t>
  </si>
  <si>
    <t>사</t>
  </si>
  <si>
    <t>사적지</t>
  </si>
  <si>
    <t>창</t>
  </si>
  <si>
    <t>창고용지</t>
  </si>
  <si>
    <t>묘</t>
  </si>
  <si>
    <t>묘지</t>
  </si>
  <si>
    <t>도</t>
  </si>
  <si>
    <t>도로</t>
  </si>
  <si>
    <t>잡</t>
  </si>
  <si>
    <t>잡종지</t>
  </si>
  <si>
    <t>국토교통부</t>
    <phoneticPr fontId="2" type="noConversion"/>
  </si>
  <si>
    <t>지목별합계
확인</t>
    <phoneticPr fontId="10" type="noConversion"/>
  </si>
  <si>
    <t>영동군</t>
    <phoneticPr fontId="8" type="noConversion"/>
  </si>
  <si>
    <t>읍.면</t>
    <phoneticPr fontId="8" type="noConversion"/>
  </si>
  <si>
    <t>리</t>
    <phoneticPr fontId="8" type="noConversion"/>
  </si>
  <si>
    <t>국</t>
    <phoneticPr fontId="2" type="noConversion"/>
  </si>
  <si>
    <t>영동군</t>
    <phoneticPr fontId="2" type="noConversion"/>
  </si>
  <si>
    <t>농림축산식품부</t>
    <phoneticPr fontId="2" type="noConversion"/>
  </si>
  <si>
    <t>도</t>
    <phoneticPr fontId="2" type="noConversion"/>
  </si>
  <si>
    <t>영동</t>
    <phoneticPr fontId="8" type="noConversion"/>
  </si>
  <si>
    <t>설계</t>
    <phoneticPr fontId="3" type="noConversion"/>
  </si>
  <si>
    <t>626-1</t>
    <phoneticPr fontId="2" type="noConversion"/>
  </si>
  <si>
    <t>대</t>
    <phoneticPr fontId="2" type="noConversion"/>
  </si>
  <si>
    <t>624-4</t>
    <phoneticPr fontId="2" type="noConversion"/>
  </si>
  <si>
    <t>전</t>
    <phoneticPr fontId="2" type="noConversion"/>
  </si>
  <si>
    <t>626-7</t>
    <phoneticPr fontId="2" type="noConversion"/>
  </si>
  <si>
    <t>과</t>
    <phoneticPr fontId="2" type="noConversion"/>
  </si>
  <si>
    <t>충북 영동군 영동읍 설계리 758</t>
    <phoneticPr fontId="2" type="noConversion"/>
  </si>
  <si>
    <t>전주이씨덕증추부사겸오위장군공파종친회</t>
    <phoneticPr fontId="2" type="noConversion"/>
  </si>
  <si>
    <t>산23</t>
    <phoneticPr fontId="2" type="noConversion"/>
  </si>
  <si>
    <t>임</t>
    <phoneticPr fontId="2" type="noConversion"/>
  </si>
  <si>
    <t>619-2</t>
    <phoneticPr fontId="2" type="noConversion"/>
  </si>
  <si>
    <t>충북 영동군 영동읍 설계리 717        금강아파트 103-204</t>
    <phoneticPr fontId="2" type="noConversion"/>
  </si>
  <si>
    <t>이환옥</t>
    <phoneticPr fontId="2" type="noConversion"/>
  </si>
  <si>
    <t>618</t>
    <phoneticPr fontId="2" type="noConversion"/>
  </si>
  <si>
    <t>경기도 화성시 동탄중앙로 189, 340동 902호(동탄시범타운 월드메르디앙 반도유보라아파트)</t>
    <phoneticPr fontId="2" type="noConversion"/>
  </si>
  <si>
    <t>김정근</t>
    <phoneticPr fontId="2" type="noConversion"/>
  </si>
  <si>
    <t>대전시 중구 대흥동 402-1, 참좋은 아파트 1514</t>
    <phoneticPr fontId="2" type="noConversion"/>
  </si>
  <si>
    <t>김연대외 1인</t>
    <phoneticPr fontId="2" type="noConversion"/>
  </si>
  <si>
    <t>613</t>
    <phoneticPr fontId="2" type="noConversion"/>
  </si>
  <si>
    <t>답</t>
    <phoneticPr fontId="2" type="noConversion"/>
  </si>
  <si>
    <t>경기도 성남시 분당구 구미동 175</t>
    <phoneticPr fontId="2" type="noConversion"/>
  </si>
  <si>
    <t>대한주택공사</t>
    <phoneticPr fontId="2" type="noConversion"/>
  </si>
  <si>
    <t>구</t>
    <phoneticPr fontId="2" type="noConversion"/>
  </si>
  <si>
    <t>613-1</t>
    <phoneticPr fontId="2" type="noConversion"/>
  </si>
  <si>
    <t>대전시 동구 계족로 382번길 47       (성남동)</t>
    <phoneticPr fontId="2" type="noConversion"/>
  </si>
  <si>
    <t>임명심</t>
    <phoneticPr fontId="2" type="noConversion"/>
  </si>
  <si>
    <t>868-7</t>
    <phoneticPr fontId="2" type="noConversion"/>
  </si>
  <si>
    <t>604-2</t>
    <phoneticPr fontId="2" type="noConversion"/>
  </si>
  <si>
    <t>서울 은평구 갈현동 412-10</t>
    <phoneticPr fontId="2" type="noConversion"/>
  </si>
  <si>
    <t>강석용</t>
    <phoneticPr fontId="2" type="noConversion"/>
  </si>
  <si>
    <t>이두영</t>
    <phoneticPr fontId="2" type="noConversion"/>
  </si>
  <si>
    <t>충북 영동군 영동읍 눈어치로 6-10</t>
    <phoneticPr fontId="2" type="noConversion"/>
  </si>
  <si>
    <t>충북 영동군 영동읍 영산로2길,9 1902호</t>
    <phoneticPr fontId="2" type="noConversion"/>
  </si>
  <si>
    <t>김지환</t>
    <phoneticPr fontId="2" type="noConversion"/>
  </si>
  <si>
    <t>영동새마을금고</t>
    <phoneticPr fontId="2" type="noConversion"/>
  </si>
  <si>
    <t>영동군 영동읍 중앙로 20-1</t>
    <phoneticPr fontId="2" type="noConversion"/>
  </si>
  <si>
    <t>근저당권</t>
    <phoneticPr fontId="2" type="noConversion"/>
  </si>
  <si>
    <t>채권최고액        금288,000,000원</t>
    <phoneticPr fontId="2" type="noConversion"/>
  </si>
  <si>
    <t>626-8</t>
    <phoneticPr fontId="2" type="noConversion"/>
  </si>
  <si>
    <t>624-6</t>
    <phoneticPr fontId="2" type="noConversion"/>
  </si>
  <si>
    <t>891-1</t>
    <phoneticPr fontId="2" type="noConversion"/>
  </si>
  <si>
    <t>625-2</t>
    <phoneticPr fontId="2" type="noConversion"/>
  </si>
  <si>
    <t>산23-3</t>
    <phoneticPr fontId="2" type="noConversion"/>
  </si>
  <si>
    <t>산23-2</t>
    <phoneticPr fontId="2" type="noConversion"/>
  </si>
  <si>
    <t>619-4</t>
    <phoneticPr fontId="2" type="noConversion"/>
  </si>
  <si>
    <t>619-3</t>
    <phoneticPr fontId="2" type="noConversion"/>
  </si>
  <si>
    <t>886-1</t>
    <phoneticPr fontId="2" type="noConversion"/>
  </si>
  <si>
    <t>614-2</t>
    <phoneticPr fontId="2" type="noConversion"/>
  </si>
  <si>
    <t>865-2</t>
    <phoneticPr fontId="2" type="noConversion"/>
  </si>
  <si>
    <t>868-13</t>
    <phoneticPr fontId="2" type="noConversion"/>
  </si>
  <si>
    <t>604-4</t>
    <phoneticPr fontId="2" type="noConversion"/>
  </si>
  <si>
    <t>604-3</t>
    <phoneticPr fontId="2" type="noConversion"/>
  </si>
  <si>
    <t>분할전</t>
    <phoneticPr fontId="2" type="noConversion"/>
  </si>
  <si>
    <t>분할후</t>
    <phoneticPr fontId="2" type="noConversion"/>
  </si>
  <si>
    <t>891</t>
    <phoneticPr fontId="2" type="noConversion"/>
  </si>
  <si>
    <t>625</t>
    <phoneticPr fontId="2" type="noConversion"/>
  </si>
  <si>
    <t>619</t>
    <phoneticPr fontId="2" type="noConversion"/>
  </si>
  <si>
    <t>886</t>
    <phoneticPr fontId="2" type="noConversion"/>
  </si>
  <si>
    <t>614</t>
    <phoneticPr fontId="2" type="noConversion"/>
  </si>
  <si>
    <t>865</t>
    <phoneticPr fontId="2" type="noConversion"/>
  </si>
  <si>
    <t>604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</si>
</sst>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_ "/>
    <numFmt numFmtId="177" formatCode="0.0_ "/>
    <numFmt numFmtId="178" formatCode="0_);[Red]\(0\)"/>
    <numFmt numFmtId="179" formatCode="#,##0.0_);[Red]\(#,##0.0\)"/>
    <numFmt numFmtId="180" formatCode="#,##0.0"/>
    <numFmt numFmtId="181" formatCode="_-* #,##0.0_-;\-* #,##0.0_-;_-* &quot;-&quot;_-;_-@_-"/>
  </numFmts>
  <fonts count="22" x14ac:knownFonts="1">
    <font>
      <sz val="11"/>
      <color theme="1"/>
      <name val="맑은 고딕"/>
      <family val="3"/>
      <charset val="129"/>
      <scheme val="minor"/>
    </font>
    <font>
      <b/>
      <sz val="18"/>
      <name val="돋움"/>
      <family val="3"/>
      <charset val="129"/>
    </font>
    <font>
      <sz val="8"/>
      <name val="맑은 고딕"/>
      <family val="3"/>
      <charset val="129"/>
    </font>
    <font>
      <sz val="8"/>
      <name val="바탕체"/>
      <family val="1"/>
      <charset val="129"/>
    </font>
    <font>
      <sz val="10"/>
      <name val="돋움"/>
      <family val="3"/>
      <charset val="129"/>
    </font>
    <font>
      <sz val="10"/>
      <color indexed="10"/>
      <name val="돋움"/>
      <family val="3"/>
      <charset val="129"/>
    </font>
    <font>
      <sz val="10"/>
      <color indexed="14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궁서체"/>
      <family val="1"/>
      <charset val="129"/>
    </font>
    <font>
      <sz val="8"/>
      <name val="바탕"/>
      <family val="1"/>
      <charset val="129"/>
    </font>
    <font>
      <b/>
      <sz val="10"/>
      <name val="돋움"/>
      <family val="3"/>
      <charset val="129"/>
    </font>
    <font>
      <sz val="9"/>
      <name val="돋움"/>
      <family val="3"/>
      <charset val="129"/>
    </font>
    <font>
      <sz val="11"/>
      <color indexed="8"/>
      <name val="돋움"/>
      <family val="3"/>
      <charset val="129"/>
    </font>
    <font>
      <b/>
      <sz val="9"/>
      <name val="돋움"/>
      <family val="3"/>
      <charset val="129"/>
    </font>
    <font>
      <sz val="9"/>
      <color indexed="10"/>
      <name val="돋움"/>
      <family val="3"/>
      <charset val="129"/>
    </font>
    <font>
      <b/>
      <sz val="9"/>
      <color indexed="12"/>
      <name val="돋움"/>
      <family val="3"/>
      <charset val="129"/>
    </font>
    <font>
      <sz val="9"/>
      <color indexed="12"/>
      <name val="돋움"/>
      <family val="3"/>
      <charset val="129"/>
    </font>
    <font>
      <b/>
      <sz val="9"/>
      <color indexed="63"/>
      <name val="돋움"/>
      <family val="3"/>
      <charset val="129"/>
    </font>
    <font>
      <sz val="9"/>
      <color indexed="63"/>
      <name val="돋움"/>
      <family val="3"/>
      <charset val="129"/>
    </font>
    <font>
      <sz val="6"/>
      <name val="돋움"/>
      <family val="3"/>
      <charset val="129"/>
    </font>
    <font>
      <sz val="9"/>
      <color rgb="FFFF000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41" fontId="4" fillId="0" borderId="1" xfId="0" applyNumberFormat="1" applyFont="1" applyBorder="1" applyAlignment="1">
      <alignment horizontal="left" vertical="center"/>
    </xf>
    <xf numFmtId="41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" fontId="15" fillId="0" borderId="0" xfId="0" applyNumberFormat="1" applyFont="1" applyAlignment="1">
      <alignment horizontal="center" vertical="center"/>
    </xf>
    <xf numFmtId="180" fontId="15" fillId="0" borderId="0" xfId="0" applyNumberFormat="1" applyFont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 wrapText="1" shrinkToFit="1"/>
    </xf>
    <xf numFmtId="181" fontId="4" fillId="0" borderId="1" xfId="0" applyNumberFormat="1" applyFont="1" applyBorder="1" applyAlignment="1">
      <alignment horizontal="center" vertical="center" shrinkToFit="1"/>
    </xf>
    <xf numFmtId="181" fontId="7" fillId="0" borderId="1" xfId="0" applyNumberFormat="1" applyFont="1" applyBorder="1" applyAlignment="1">
      <alignment horizontal="center" vertical="center" shrinkToFit="1"/>
    </xf>
    <xf numFmtId="181" fontId="7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right" vertical="center"/>
    </xf>
    <xf numFmtId="41" fontId="11" fillId="0" borderId="1" xfId="0" applyNumberFormat="1" applyFont="1" applyBorder="1" applyAlignment="1">
      <alignment horizontal="left" vertical="center"/>
    </xf>
    <xf numFmtId="179" fontId="14" fillId="0" borderId="1" xfId="0" applyNumberFormat="1" applyFont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left" vertical="center"/>
    </xf>
    <xf numFmtId="41" fontId="12" fillId="0" borderId="1" xfId="0" applyNumberFormat="1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shrinkToFit="1"/>
    </xf>
    <xf numFmtId="181" fontId="11" fillId="0" borderId="1" xfId="0" quotePrefix="1" applyNumberFormat="1" applyFont="1" applyBorder="1" applyAlignment="1">
      <alignment horizontal="center" vertical="center" shrinkToFit="1"/>
    </xf>
    <xf numFmtId="181" fontId="12" fillId="0" borderId="1" xfId="0" applyNumberFormat="1" applyFont="1" applyBorder="1" applyAlignment="1">
      <alignment horizontal="center" vertical="center" shrinkToFit="1"/>
    </xf>
    <xf numFmtId="181" fontId="12" fillId="0" borderId="4" xfId="0" applyNumberFormat="1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 shrinkToFit="1"/>
    </xf>
    <xf numFmtId="38" fontId="12" fillId="0" borderId="1" xfId="0" applyNumberFormat="1" applyFont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38" fontId="4" fillId="5" borderId="4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top"/>
    </xf>
    <xf numFmtId="0" fontId="4" fillId="5" borderId="1" xfId="0" quotePrefix="1" applyFont="1" applyFill="1" applyBorder="1" applyAlignment="1">
      <alignment horizontal="center" vertical="center" wrapText="1"/>
    </xf>
    <xf numFmtId="38" fontId="4" fillId="5" borderId="10" xfId="0" applyNumberFormat="1" applyFont="1" applyFill="1" applyBorder="1" applyAlignment="1">
      <alignment horizontal="center" vertical="top"/>
    </xf>
    <xf numFmtId="0" fontId="4" fillId="5" borderId="1" xfId="0" quotePrefix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81" fontId="11" fillId="0" borderId="1" xfId="0" applyNumberFormat="1" applyFont="1" applyBorder="1" applyAlignment="1">
      <alignment horizontal="left" vertical="center"/>
    </xf>
    <xf numFmtId="181" fontId="4" fillId="0" borderId="10" xfId="0" applyNumberFormat="1" applyFont="1" applyBorder="1" applyAlignment="1">
      <alignment horizontal="left" vertical="center"/>
    </xf>
    <xf numFmtId="181" fontId="4" fillId="0" borderId="1" xfId="0" applyNumberFormat="1" applyFont="1" applyBorder="1" applyAlignment="1">
      <alignment horizontal="left" vertical="center"/>
    </xf>
    <xf numFmtId="181" fontId="12" fillId="6" borderId="1" xfId="0" applyNumberFormat="1" applyFont="1" applyFill="1" applyBorder="1" applyAlignment="1">
      <alignment horizontal="center" vertical="center" shrinkToFit="1"/>
    </xf>
    <xf numFmtId="49" fontId="12" fillId="6" borderId="1" xfId="0" applyNumberFormat="1" applyFont="1" applyFill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distributed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1" fontId="4" fillId="0" borderId="16" xfId="0" applyNumberFormat="1" applyFont="1" applyBorder="1" applyAlignment="1">
      <alignment horizontal="center" vertical="center"/>
    </xf>
    <xf numFmtId="41" fontId="4" fillId="0" borderId="17" xfId="0" applyNumberFormat="1" applyFont="1" applyBorder="1" applyAlignment="1">
      <alignment horizontal="center" vertical="center"/>
    </xf>
    <xf numFmtId="41" fontId="4" fillId="0" borderId="11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181" fontId="12" fillId="0" borderId="4" xfId="0" applyNumberFormat="1" applyFont="1" applyFill="1" applyBorder="1" applyAlignment="1">
      <alignment horizontal="center" vertical="center" shrinkToFit="1"/>
    </xf>
    <xf numFmtId="181" fontId="12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4" fillId="5" borderId="14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49" fontId="21" fillId="5" borderId="4" xfId="0" applyNumberFormat="1" applyFont="1" applyFill="1" applyBorder="1" applyAlignment="1">
      <alignment horizontal="center" vertical="center" shrinkToFit="1"/>
    </xf>
    <xf numFmtId="49" fontId="21" fillId="5" borderId="1" xfId="0" applyNumberFormat="1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4"/>
  <sheetViews>
    <sheetView tabSelected="1" view="pageBreakPreview" zoomScaleNormal="100" zoomScaleSheetLayoutView="100" workbookViewId="0">
      <selection activeCell="S5" sqref="S5"/>
    </sheetView>
  </sheetViews>
  <sheetFormatPr defaultColWidth="8.25" defaultRowHeight="12" x14ac:dyDescent="0.3"/>
  <cols>
    <col min="1" max="1" width="6.5" style="25" customWidth="1"/>
    <col min="2" max="2" width="5.375" style="25" customWidth="1"/>
    <col min="3" max="3" width="8.625" style="25" customWidth="1"/>
    <col min="4" max="4" width="10.625" style="25" customWidth="1"/>
    <col min="5" max="5" width="8.625" style="25" customWidth="1"/>
    <col min="6" max="6" width="10.625" style="25" customWidth="1"/>
    <col min="7" max="7" width="8.625" style="25" customWidth="1"/>
    <col min="8" max="9" width="10.625" style="25" customWidth="1"/>
    <col min="10" max="10" width="9.625" style="25" customWidth="1"/>
    <col min="11" max="11" width="12.125" style="26" customWidth="1"/>
    <col min="12" max="12" width="9" style="1" customWidth="1"/>
    <col min="13" max="244" width="9" style="25" customWidth="1"/>
    <col min="245" max="245" width="6.5" style="25" customWidth="1"/>
    <col min="246" max="246" width="5.375" style="25" customWidth="1"/>
    <col min="247" max="247" width="6.5" style="25" customWidth="1"/>
    <col min="248" max="250" width="8.75" style="25" customWidth="1"/>
    <col min="251" max="251" width="6.5" style="25" customWidth="1"/>
    <col min="252" max="254" width="8.75" style="25" customWidth="1"/>
    <col min="255" max="255" width="6.5" style="25" customWidth="1"/>
    <col min="256" max="16384" width="8.25" style="25"/>
  </cols>
  <sheetData>
    <row r="1" spans="1:14" ht="35.1" customHeight="1" x14ac:dyDescent="0.3">
      <c r="A1" s="103" t="s">
        <v>33</v>
      </c>
      <c r="B1" s="103"/>
      <c r="C1" s="103"/>
      <c r="D1" s="103"/>
      <c r="E1" s="103"/>
      <c r="F1" s="103"/>
      <c r="G1" s="103"/>
      <c r="H1" s="103"/>
      <c r="I1" s="103"/>
      <c r="L1" s="1" t="s">
        <v>34</v>
      </c>
    </row>
    <row r="2" spans="1:14" ht="24.95" customHeight="1" x14ac:dyDescent="0.3">
      <c r="A2" s="102" t="s">
        <v>35</v>
      </c>
      <c r="B2" s="102" t="s">
        <v>36</v>
      </c>
      <c r="C2" s="104" t="s">
        <v>37</v>
      </c>
      <c r="D2" s="104"/>
      <c r="E2" s="102" t="s">
        <v>38</v>
      </c>
      <c r="F2" s="102"/>
      <c r="G2" s="102" t="s">
        <v>39</v>
      </c>
      <c r="H2" s="102"/>
      <c r="I2" s="102" t="s">
        <v>40</v>
      </c>
      <c r="J2" s="95" t="s">
        <v>107</v>
      </c>
      <c r="K2" s="96" t="s">
        <v>42</v>
      </c>
      <c r="L2" s="1" t="s">
        <v>34</v>
      </c>
    </row>
    <row r="3" spans="1:14" ht="24.95" customHeight="1" x14ac:dyDescent="0.3">
      <c r="A3" s="102"/>
      <c r="B3" s="102"/>
      <c r="C3" s="83" t="s">
        <v>41</v>
      </c>
      <c r="D3" s="83" t="s">
        <v>43</v>
      </c>
      <c r="E3" s="83" t="s">
        <v>41</v>
      </c>
      <c r="F3" s="83" t="s">
        <v>43</v>
      </c>
      <c r="G3" s="83" t="s">
        <v>41</v>
      </c>
      <c r="H3" s="83" t="s">
        <v>43</v>
      </c>
      <c r="I3" s="102"/>
      <c r="J3" s="96"/>
      <c r="K3" s="96"/>
      <c r="L3" s="1" t="s">
        <v>34</v>
      </c>
    </row>
    <row r="4" spans="1:14" ht="20.100000000000001" customHeight="1" x14ac:dyDescent="0.3">
      <c r="A4" s="73" t="str">
        <f t="shared" ref="A4:A17" si="0">D37</f>
        <v>전</v>
      </c>
      <c r="B4" s="73" t="s">
        <v>44</v>
      </c>
      <c r="C4" s="74">
        <f>E4+G4</f>
        <v>4</v>
      </c>
      <c r="D4" s="91">
        <f>F4+H4</f>
        <v>733</v>
      </c>
      <c r="E4" s="74">
        <f>COUNTIF(용지조서!$O$5:$O$93,$F37)</f>
        <v>1</v>
      </c>
      <c r="F4" s="74">
        <f>SUMIF(용지조서!$O$5:$O$93,$F37,용지조서!$H$5:$H$93)</f>
        <v>69</v>
      </c>
      <c r="G4" s="74">
        <f>COUNTIF(용지조서!$O$5:$O$93,$G37)</f>
        <v>3</v>
      </c>
      <c r="H4" s="91">
        <f>SUMIF(용지조서!$O$5:$O$93,$G37,용지조서!$H$5:$H$93)</f>
        <v>664</v>
      </c>
      <c r="I4" s="74"/>
      <c r="J4" s="68" t="str">
        <f t="shared" ref="J4:J31" si="1">IF(K4=D4,"O.k!!","NG!!")</f>
        <v>O.k!!</v>
      </c>
      <c r="K4" s="69">
        <f>SUMIF(용지조서!$F$5:$F$93,$A4,용지조서!$H$5:$H$93)</f>
        <v>733</v>
      </c>
      <c r="L4" s="1" t="str">
        <f t="shared" ref="L4:L32" si="2">IF(C4&gt;0,"셀표시","")</f>
        <v>셀표시</v>
      </c>
    </row>
    <row r="5" spans="1:14" ht="20.100000000000001" customHeight="1" x14ac:dyDescent="0.3">
      <c r="A5" s="5" t="str">
        <f t="shared" si="0"/>
        <v>답</v>
      </c>
      <c r="B5" s="5" t="s">
        <v>45</v>
      </c>
      <c r="C5" s="27">
        <f t="shared" ref="C5:C31" si="3">E5+G5</f>
        <v>4</v>
      </c>
      <c r="D5" s="92">
        <f t="shared" ref="D5:D31" si="4">F5+H5</f>
        <v>67</v>
      </c>
      <c r="E5" s="27">
        <f>COUNTIF(용지조서!$O$5:$O$93,$F38)</f>
        <v>1</v>
      </c>
      <c r="F5" s="27">
        <f>SUMIF(용지조서!$O$5:$O$93,$F38,용지조서!$H$5:$H$93)</f>
        <v>2</v>
      </c>
      <c r="G5" s="27">
        <f>COUNTIF(용지조서!$O$5:$O$93,$G38)</f>
        <v>3</v>
      </c>
      <c r="H5" s="92">
        <f>SUMIF(용지조서!$O$5:$O$93,$G38,용지조서!$H$5:$H$93)</f>
        <v>65</v>
      </c>
      <c r="I5" s="27"/>
      <c r="J5" s="68" t="str">
        <f t="shared" si="1"/>
        <v>O.k!!</v>
      </c>
      <c r="K5" s="69">
        <f>SUMIF(용지조서!$F$5:$F$93,$A5,용지조서!$H$5:$H$93)</f>
        <v>67</v>
      </c>
      <c r="L5" s="1" t="str">
        <f t="shared" si="2"/>
        <v>셀표시</v>
      </c>
      <c r="N5" s="28"/>
    </row>
    <row r="6" spans="1:14" ht="20.100000000000001" customHeight="1" x14ac:dyDescent="0.3">
      <c r="A6" s="5" t="str">
        <f t="shared" si="0"/>
        <v>과</v>
      </c>
      <c r="B6" s="5" t="s">
        <v>45</v>
      </c>
      <c r="C6" s="27">
        <f t="shared" si="3"/>
        <v>2</v>
      </c>
      <c r="D6" s="92">
        <f t="shared" si="4"/>
        <v>759</v>
      </c>
      <c r="E6" s="27">
        <f>COUNTIF(용지조서!$O$5:$O$93,$F39)</f>
        <v>0</v>
      </c>
      <c r="F6" s="27">
        <f>SUMIF(용지조서!$O$5:$O$93,$F39,용지조서!$H$5:$H$93)</f>
        <v>0</v>
      </c>
      <c r="G6" s="27">
        <f>COUNTIF(용지조서!$O$5:$O$93,$G39)</f>
        <v>2</v>
      </c>
      <c r="H6" s="92">
        <f>SUMIF(용지조서!$O$5:$O$93,$G39,용지조서!$H$5:$H$93)</f>
        <v>759</v>
      </c>
      <c r="I6" s="27"/>
      <c r="J6" s="68" t="str">
        <f t="shared" si="1"/>
        <v>O.k!!</v>
      </c>
      <c r="K6" s="69">
        <f>SUMIF(용지조서!$F$5:$F$93,$A6,용지조서!$H$5:$H$93)</f>
        <v>759</v>
      </c>
      <c r="L6" s="1" t="str">
        <f t="shared" si="2"/>
        <v>셀표시</v>
      </c>
    </row>
    <row r="7" spans="1:14" ht="20.100000000000001" customHeight="1" x14ac:dyDescent="0.3">
      <c r="A7" s="5" t="str">
        <f t="shared" si="0"/>
        <v>목</v>
      </c>
      <c r="B7" s="5" t="s">
        <v>45</v>
      </c>
      <c r="C7" s="27">
        <f t="shared" si="3"/>
        <v>0</v>
      </c>
      <c r="D7" s="92">
        <f t="shared" si="4"/>
        <v>0</v>
      </c>
      <c r="E7" s="27">
        <f>COUNTIF(용지조서!$O$5:$O$93,$F40)</f>
        <v>0</v>
      </c>
      <c r="F7" s="27">
        <f>SUMIF(용지조서!$O$5:$O$93,$F40,용지조서!$H$5:$H$93)</f>
        <v>0</v>
      </c>
      <c r="G7" s="27">
        <f>COUNTIF(용지조서!$O$5:$O$93,$G40)</f>
        <v>0</v>
      </c>
      <c r="H7" s="92">
        <f>SUMIF(용지조서!$O$5:$O$93,$G40,용지조서!$H$5:$H$93)</f>
        <v>0</v>
      </c>
      <c r="I7" s="27"/>
      <c r="J7" s="68" t="str">
        <f t="shared" si="1"/>
        <v>O.k!!</v>
      </c>
      <c r="K7" s="69">
        <f>SUMIF(용지조서!$F$5:$F$93,$A7,용지조서!$H$5:$H$93)</f>
        <v>0</v>
      </c>
      <c r="L7" s="1" t="str">
        <f t="shared" si="2"/>
        <v/>
      </c>
    </row>
    <row r="8" spans="1:14" ht="20.100000000000001" customHeight="1" x14ac:dyDescent="0.3">
      <c r="A8" s="5" t="str">
        <f t="shared" si="0"/>
        <v>임</v>
      </c>
      <c r="B8" s="5" t="s">
        <v>45</v>
      </c>
      <c r="C8" s="27">
        <f t="shared" si="3"/>
        <v>2</v>
      </c>
      <c r="D8" s="92">
        <f t="shared" si="4"/>
        <v>1917</v>
      </c>
      <c r="E8" s="27">
        <f>COUNTIF(용지조서!$O$5:$O$93,$F41)</f>
        <v>0</v>
      </c>
      <c r="F8" s="27">
        <f>SUMIF(용지조서!$O$5:$O$93,$F41,용지조서!$H$5:$H$93)</f>
        <v>0</v>
      </c>
      <c r="G8" s="27">
        <f>COUNTIF(용지조서!$O$5:$O$93,$G41)</f>
        <v>2</v>
      </c>
      <c r="H8" s="92">
        <f>SUMIF(용지조서!$O$5:$O$93,$G41,용지조서!$H$5:$H$93)</f>
        <v>1917</v>
      </c>
      <c r="I8" s="27"/>
      <c r="J8" s="68" t="str">
        <f t="shared" si="1"/>
        <v>O.k!!</v>
      </c>
      <c r="K8" s="69">
        <f>SUMIF(용지조서!$F$5:$F$93,$A8,용지조서!$H$5:$H$93)</f>
        <v>1917</v>
      </c>
      <c r="L8" s="1" t="str">
        <f t="shared" si="2"/>
        <v>셀표시</v>
      </c>
    </row>
    <row r="9" spans="1:14" ht="20.100000000000001" customHeight="1" x14ac:dyDescent="0.3">
      <c r="A9" s="5" t="str">
        <f t="shared" si="0"/>
        <v>광</v>
      </c>
      <c r="B9" s="5" t="s">
        <v>45</v>
      </c>
      <c r="C9" s="27">
        <f t="shared" si="3"/>
        <v>0</v>
      </c>
      <c r="D9" s="92">
        <f t="shared" si="4"/>
        <v>0</v>
      </c>
      <c r="E9" s="27">
        <f>COUNTIF(용지조서!$O$5:$O$93,$F42)</f>
        <v>0</v>
      </c>
      <c r="F9" s="27">
        <f>SUMIF(용지조서!$O$5:$O$93,$F42,용지조서!$H$5:$H$93)</f>
        <v>0</v>
      </c>
      <c r="G9" s="27">
        <f>COUNTIF(용지조서!$O$5:$O$93,$G42)</f>
        <v>0</v>
      </c>
      <c r="H9" s="92">
        <f>SUMIF(용지조서!$O$5:$O$93,$G42,용지조서!$H$5:$H$93)</f>
        <v>0</v>
      </c>
      <c r="I9" s="27"/>
      <c r="J9" s="68" t="str">
        <f t="shared" si="1"/>
        <v>O.k!!</v>
      </c>
      <c r="K9" s="69">
        <f>SUMIF(용지조서!$F$5:$F$93,$A9,용지조서!$H$5:$H$93)</f>
        <v>0</v>
      </c>
      <c r="L9" s="1" t="str">
        <f t="shared" si="2"/>
        <v/>
      </c>
    </row>
    <row r="10" spans="1:14" ht="20.100000000000001" customHeight="1" x14ac:dyDescent="0.3">
      <c r="A10" s="5" t="str">
        <f t="shared" si="0"/>
        <v>염</v>
      </c>
      <c r="B10" s="5" t="s">
        <v>45</v>
      </c>
      <c r="C10" s="27">
        <f t="shared" si="3"/>
        <v>0</v>
      </c>
      <c r="D10" s="92">
        <f t="shared" si="4"/>
        <v>0</v>
      </c>
      <c r="E10" s="27">
        <f>COUNTIF(용지조서!$O$5:$O$93,$F43)</f>
        <v>0</v>
      </c>
      <c r="F10" s="27">
        <f>SUMIF(용지조서!$O$5:$O$93,$F43,용지조서!$H$5:$H$93)</f>
        <v>0</v>
      </c>
      <c r="G10" s="27">
        <f>COUNTIF(용지조서!$O$5:$O$93,$G43)</f>
        <v>0</v>
      </c>
      <c r="H10" s="92">
        <f>SUMIF(용지조서!$O$5:$O$93,$G43,용지조서!$H$5:$H$93)</f>
        <v>0</v>
      </c>
      <c r="I10" s="27"/>
      <c r="J10" s="68" t="str">
        <f t="shared" si="1"/>
        <v>O.k!!</v>
      </c>
      <c r="K10" s="69">
        <f>SUMIF(용지조서!$F$5:$F$93,$A10,용지조서!$H$5:$H$93)</f>
        <v>0</v>
      </c>
      <c r="L10" s="1" t="str">
        <f t="shared" si="2"/>
        <v/>
      </c>
    </row>
    <row r="11" spans="1:14" ht="20.100000000000001" customHeight="1" x14ac:dyDescent="0.3">
      <c r="A11" s="5" t="str">
        <f t="shared" si="0"/>
        <v>대</v>
      </c>
      <c r="B11" s="5" t="s">
        <v>45</v>
      </c>
      <c r="C11" s="27">
        <f t="shared" si="3"/>
        <v>3</v>
      </c>
      <c r="D11" s="92">
        <f t="shared" si="4"/>
        <v>132.1</v>
      </c>
      <c r="E11" s="27">
        <f>COUNTIF(용지조서!$O$5:$O$93,$F44)</f>
        <v>0</v>
      </c>
      <c r="F11" s="27">
        <f>SUMIF(용지조서!$O$5:$O$93,$F44,용지조서!$H$5:$H$93)</f>
        <v>0</v>
      </c>
      <c r="G11" s="27">
        <f>COUNTIF(용지조서!$O$5:$O$93,$G44)</f>
        <v>3</v>
      </c>
      <c r="H11" s="92">
        <f>SUMIF(용지조서!$O$5:$O$93,$G44,용지조서!$H$5:$H$93)</f>
        <v>132.1</v>
      </c>
      <c r="I11" s="27"/>
      <c r="J11" s="68" t="str">
        <f t="shared" si="1"/>
        <v>O.k!!</v>
      </c>
      <c r="K11" s="69">
        <f>SUMIF(용지조서!$F$5:$F$93,$A11,용지조서!$H$5:$H$93)</f>
        <v>132.1</v>
      </c>
      <c r="L11" s="1" t="str">
        <f t="shared" si="2"/>
        <v>셀표시</v>
      </c>
    </row>
    <row r="12" spans="1:14" ht="20.100000000000001" customHeight="1" x14ac:dyDescent="0.3">
      <c r="A12" s="73" t="str">
        <f t="shared" si="0"/>
        <v>장</v>
      </c>
      <c r="B12" s="73" t="s">
        <v>45</v>
      </c>
      <c r="C12" s="74">
        <f t="shared" si="3"/>
        <v>0</v>
      </c>
      <c r="D12" s="91">
        <f t="shared" si="4"/>
        <v>0</v>
      </c>
      <c r="E12" s="74">
        <f>COUNTIF(용지조서!$O$5:$O$93,$F45)</f>
        <v>0</v>
      </c>
      <c r="F12" s="74">
        <f>SUMIF(용지조서!$O$5:$O$93,$F45,용지조서!$H$5:$H$93)</f>
        <v>0</v>
      </c>
      <c r="G12" s="74">
        <f>COUNTIF(용지조서!$O$5:$O$93,$G45)</f>
        <v>0</v>
      </c>
      <c r="H12" s="91">
        <f>SUMIF(용지조서!$O$5:$O$93,$G45,용지조서!$H$5:$H$93)</f>
        <v>0</v>
      </c>
      <c r="I12" s="74"/>
      <c r="J12" s="68" t="str">
        <f t="shared" si="1"/>
        <v>O.k!!</v>
      </c>
      <c r="K12" s="69">
        <f>SUMIF(용지조서!$F$5:$F$93,$A12,용지조서!$H$5:$H$93)</f>
        <v>0</v>
      </c>
      <c r="L12" s="1" t="str">
        <f t="shared" si="2"/>
        <v/>
      </c>
    </row>
    <row r="13" spans="1:14" ht="20.100000000000001" customHeight="1" x14ac:dyDescent="0.3">
      <c r="A13" s="5" t="str">
        <f t="shared" si="0"/>
        <v>학</v>
      </c>
      <c r="B13" s="5" t="s">
        <v>45</v>
      </c>
      <c r="C13" s="27">
        <f t="shared" si="3"/>
        <v>0</v>
      </c>
      <c r="D13" s="92">
        <f t="shared" si="4"/>
        <v>0</v>
      </c>
      <c r="E13" s="27">
        <f>COUNTIF(용지조서!$O$5:$O$93,$F46)</f>
        <v>0</v>
      </c>
      <c r="F13" s="27">
        <f>SUMIF(용지조서!$O$5:$O$93,$F46,용지조서!$H$5:$H$93)</f>
        <v>0</v>
      </c>
      <c r="G13" s="27">
        <f>COUNTIF(용지조서!$O$5:$O$93,$G46)</f>
        <v>0</v>
      </c>
      <c r="H13" s="92">
        <f>SUMIF(용지조서!$O$5:$O$93,$G46,용지조서!$H$5:$H$93)</f>
        <v>0</v>
      </c>
      <c r="I13" s="27"/>
      <c r="J13" s="68" t="str">
        <f t="shared" si="1"/>
        <v>O.k!!</v>
      </c>
      <c r="K13" s="69">
        <f>SUMIF(용지조서!$F$5:$F$93,$A13,용지조서!$H$5:$H$93)</f>
        <v>0</v>
      </c>
      <c r="L13" s="1" t="str">
        <f t="shared" si="2"/>
        <v/>
      </c>
    </row>
    <row r="14" spans="1:14" ht="20.100000000000001" customHeight="1" x14ac:dyDescent="0.3">
      <c r="A14" s="5" t="str">
        <f t="shared" si="0"/>
        <v>차</v>
      </c>
      <c r="B14" s="5" t="s">
        <v>45</v>
      </c>
      <c r="C14" s="27">
        <f t="shared" si="3"/>
        <v>0</v>
      </c>
      <c r="D14" s="92">
        <f t="shared" si="4"/>
        <v>0</v>
      </c>
      <c r="E14" s="27">
        <f>COUNTIF(용지조서!$O$5:$O$93,$F47)</f>
        <v>0</v>
      </c>
      <c r="F14" s="27">
        <f>SUMIF(용지조서!$O$5:$O$93,$F47,용지조서!$H$5:$H$93)</f>
        <v>0</v>
      </c>
      <c r="G14" s="27">
        <f>COUNTIF(용지조서!$O$5:$O$93,$G47)</f>
        <v>0</v>
      </c>
      <c r="H14" s="92">
        <f>SUMIF(용지조서!$O$5:$O$93,$G47,용지조서!$H$5:$H$93)</f>
        <v>0</v>
      </c>
      <c r="I14" s="27"/>
      <c r="J14" s="68" t="str">
        <f t="shared" si="1"/>
        <v>O.k!!</v>
      </c>
      <c r="K14" s="69">
        <f>SUMIF(용지조서!$F$5:$F$93,$A14,용지조서!$H$5:$H$93)</f>
        <v>0</v>
      </c>
      <c r="L14" s="1" t="str">
        <f t="shared" si="2"/>
        <v/>
      </c>
    </row>
    <row r="15" spans="1:14" ht="20.100000000000001" customHeight="1" x14ac:dyDescent="0.3">
      <c r="A15" s="5" t="str">
        <f t="shared" si="0"/>
        <v>주</v>
      </c>
      <c r="B15" s="5" t="s">
        <v>45</v>
      </c>
      <c r="C15" s="27">
        <f t="shared" si="3"/>
        <v>0</v>
      </c>
      <c r="D15" s="92">
        <f t="shared" si="4"/>
        <v>0</v>
      </c>
      <c r="E15" s="27">
        <f>COUNTIF(용지조서!$O$5:$O$93,$F48)</f>
        <v>0</v>
      </c>
      <c r="F15" s="27">
        <f>SUMIF(용지조서!$O$5:$O$93,$F48,용지조서!$H$5:$H$93)</f>
        <v>0</v>
      </c>
      <c r="G15" s="27">
        <f>COUNTIF(용지조서!$O$5:$O$93,$G48)</f>
        <v>0</v>
      </c>
      <c r="H15" s="92">
        <f>SUMIF(용지조서!$O$5:$O$93,$G48,용지조서!$H$5:$H$93)</f>
        <v>0</v>
      </c>
      <c r="I15" s="27"/>
      <c r="J15" s="68" t="str">
        <f t="shared" si="1"/>
        <v>O.k!!</v>
      </c>
      <c r="K15" s="69">
        <f>SUMIF(용지조서!$F$5:$F$93,$A15,용지조서!$H$5:$H$93)</f>
        <v>0</v>
      </c>
      <c r="L15" s="1" t="str">
        <f t="shared" si="2"/>
        <v/>
      </c>
    </row>
    <row r="16" spans="1:14" ht="20.100000000000001" customHeight="1" x14ac:dyDescent="0.3">
      <c r="A16" s="5" t="str">
        <f t="shared" si="0"/>
        <v>창</v>
      </c>
      <c r="B16" s="5" t="s">
        <v>45</v>
      </c>
      <c r="C16" s="27">
        <f t="shared" si="3"/>
        <v>0</v>
      </c>
      <c r="D16" s="92">
        <f t="shared" si="4"/>
        <v>0</v>
      </c>
      <c r="E16" s="27">
        <f>COUNTIF(용지조서!$O$5:$O$93,$F49)</f>
        <v>0</v>
      </c>
      <c r="F16" s="27">
        <f>SUMIF(용지조서!$O$5:$O$93,$F49,용지조서!$H$5:$H$93)</f>
        <v>0</v>
      </c>
      <c r="G16" s="27">
        <f>COUNTIF(용지조서!$O$5:$O$93,$G49)</f>
        <v>0</v>
      </c>
      <c r="H16" s="92">
        <f>SUMIF(용지조서!$O$5:$O$93,$G49,용지조서!$H$5:$H$93)</f>
        <v>0</v>
      </c>
      <c r="I16" s="27"/>
      <c r="J16" s="68" t="str">
        <f t="shared" si="1"/>
        <v>O.k!!</v>
      </c>
      <c r="K16" s="69">
        <f>SUMIF(용지조서!$F$5:$F$93,$A16,용지조서!$H$5:$H$93)</f>
        <v>0</v>
      </c>
      <c r="L16" s="1" t="str">
        <f t="shared" si="2"/>
        <v/>
      </c>
    </row>
    <row r="17" spans="1:12" ht="20.100000000000001" customHeight="1" x14ac:dyDescent="0.3">
      <c r="A17" s="5" t="str">
        <f t="shared" si="0"/>
        <v>도</v>
      </c>
      <c r="B17" s="5" t="s">
        <v>45</v>
      </c>
      <c r="C17" s="27">
        <f t="shared" si="3"/>
        <v>2</v>
      </c>
      <c r="D17" s="92">
        <f t="shared" si="4"/>
        <v>202.8</v>
      </c>
      <c r="E17" s="27">
        <f>COUNTIF(용지조서!$O$5:$O$93,$F50)</f>
        <v>2</v>
      </c>
      <c r="F17" s="27">
        <f>SUMIF(용지조서!$O$5:$O$93,$F50,용지조서!$H$5:$H$93)</f>
        <v>202.8</v>
      </c>
      <c r="G17" s="27">
        <f>COUNTIF(용지조서!$O$5:$O$93,$G50)</f>
        <v>0</v>
      </c>
      <c r="H17" s="92">
        <f>SUMIF(용지조서!$O$5:$O$93,$G50,용지조서!$H$5:$H$93)</f>
        <v>0</v>
      </c>
      <c r="I17" s="27"/>
      <c r="J17" s="68" t="str">
        <f t="shared" si="1"/>
        <v>O.k!!</v>
      </c>
      <c r="K17" s="69">
        <f>SUMIF(용지조서!$F$5:$F$93,$A17,용지조서!$H$5:$H$93)</f>
        <v>202.8</v>
      </c>
      <c r="L17" s="1" t="str">
        <f t="shared" si="2"/>
        <v>셀표시</v>
      </c>
    </row>
    <row r="18" spans="1:12" ht="20.100000000000001" customHeight="1" x14ac:dyDescent="0.3">
      <c r="A18" s="73" t="str">
        <f t="shared" ref="A18:A31" si="5">I37</f>
        <v>철</v>
      </c>
      <c r="B18" s="73" t="s">
        <v>45</v>
      </c>
      <c r="C18" s="74">
        <f t="shared" si="3"/>
        <v>0</v>
      </c>
      <c r="D18" s="91">
        <f t="shared" si="4"/>
        <v>0</v>
      </c>
      <c r="E18" s="74">
        <f>COUNTIF(용지조서!$O$5:$O$93,$K37)</f>
        <v>0</v>
      </c>
      <c r="F18" s="74">
        <f>SUMIF(용지조서!$O$5:$O$93,$K37,용지조서!$H$5:$H$93)</f>
        <v>0</v>
      </c>
      <c r="G18" s="74">
        <f>COUNTIF(용지조서!$O$5:$O$93,$L37)</f>
        <v>0</v>
      </c>
      <c r="H18" s="91">
        <f>SUMIF(용지조서!$O$5:$O$93,$L37,용지조서!$H$5:$H$93)</f>
        <v>0</v>
      </c>
      <c r="I18" s="74"/>
      <c r="J18" s="68" t="str">
        <f t="shared" si="1"/>
        <v>O.k!!</v>
      </c>
      <c r="K18" s="69">
        <f>SUMIF(용지조서!$F$5:$F$93,$A18,용지조서!$H$5:$H$93)</f>
        <v>0</v>
      </c>
      <c r="L18" s="1" t="str">
        <f t="shared" si="2"/>
        <v/>
      </c>
    </row>
    <row r="19" spans="1:12" ht="20.100000000000001" customHeight="1" x14ac:dyDescent="0.3">
      <c r="A19" s="5" t="str">
        <f t="shared" si="5"/>
        <v>제</v>
      </c>
      <c r="B19" s="5" t="s">
        <v>45</v>
      </c>
      <c r="C19" s="27">
        <f t="shared" si="3"/>
        <v>0</v>
      </c>
      <c r="D19" s="92">
        <f t="shared" si="4"/>
        <v>0</v>
      </c>
      <c r="E19" s="27">
        <f>COUNTIF(용지조서!$O$5:$O$93,$K38)</f>
        <v>0</v>
      </c>
      <c r="F19" s="27">
        <f>SUMIF(용지조서!$O$5:$O$93,$K38,용지조서!$H$5:$H$93)</f>
        <v>0</v>
      </c>
      <c r="G19" s="27">
        <f>COUNTIF(용지조서!$O$5:$O$93,$L38)</f>
        <v>0</v>
      </c>
      <c r="H19" s="92">
        <f>SUMIF(용지조서!$O$5:$O$93,$L38,용지조서!$H$5:$H$93)</f>
        <v>0</v>
      </c>
      <c r="I19" s="27"/>
      <c r="J19" s="68" t="str">
        <f t="shared" si="1"/>
        <v>O.k!!</v>
      </c>
      <c r="K19" s="69">
        <f>SUMIF(용지조서!$F$5:$F$93,$A19,용지조서!$H$5:$H$93)</f>
        <v>0</v>
      </c>
      <c r="L19" s="1" t="str">
        <f t="shared" si="2"/>
        <v/>
      </c>
    </row>
    <row r="20" spans="1:12" ht="20.100000000000001" customHeight="1" x14ac:dyDescent="0.3">
      <c r="A20" s="5" t="str">
        <f t="shared" si="5"/>
        <v>천</v>
      </c>
      <c r="B20" s="5" t="s">
        <v>45</v>
      </c>
      <c r="C20" s="27">
        <f t="shared" si="3"/>
        <v>0</v>
      </c>
      <c r="D20" s="92">
        <f t="shared" si="4"/>
        <v>0</v>
      </c>
      <c r="E20" s="27">
        <f>COUNTIF(용지조서!$O$5:$O$93,$K39)</f>
        <v>0</v>
      </c>
      <c r="F20" s="27">
        <f>SUMIF(용지조서!$O$5:$O$93,$K39,용지조서!$H$5:$H$93)</f>
        <v>0</v>
      </c>
      <c r="G20" s="27">
        <f>COUNTIF(용지조서!$O$5:$O$93,$L39)</f>
        <v>0</v>
      </c>
      <c r="H20" s="92">
        <f>SUMIF(용지조서!$O$5:$O$93,$L39,용지조서!$H$5:$H$93)</f>
        <v>0</v>
      </c>
      <c r="I20" s="27"/>
      <c r="J20" s="68" t="str">
        <f t="shared" si="1"/>
        <v>O.k!!</v>
      </c>
      <c r="K20" s="69">
        <f>SUMIF(용지조서!$F$5:$F$93,$A20,용지조서!$H$5:$H$93)</f>
        <v>0</v>
      </c>
      <c r="L20" s="1" t="str">
        <f t="shared" si="2"/>
        <v/>
      </c>
    </row>
    <row r="21" spans="1:12" ht="20.100000000000001" customHeight="1" x14ac:dyDescent="0.3">
      <c r="A21" s="5" t="str">
        <f t="shared" si="5"/>
        <v>구</v>
      </c>
      <c r="B21" s="5" t="s">
        <v>45</v>
      </c>
      <c r="C21" s="27">
        <f t="shared" si="3"/>
        <v>1</v>
      </c>
      <c r="D21" s="92">
        <f t="shared" si="4"/>
        <v>62</v>
      </c>
      <c r="E21" s="27">
        <f>COUNTIF(용지조서!$O$5:$O$93,$K40)</f>
        <v>1</v>
      </c>
      <c r="F21" s="27">
        <f>SUMIF(용지조서!$O$5:$O$93,$K40,용지조서!$H$5:$H$93)</f>
        <v>62</v>
      </c>
      <c r="G21" s="27">
        <f>COUNTIF(용지조서!$O$5:$O$93,$L40)</f>
        <v>0</v>
      </c>
      <c r="H21" s="92">
        <f>SUMIF(용지조서!$O$5:$O$93,$L40,용지조서!$H$5:$H$93)</f>
        <v>0</v>
      </c>
      <c r="I21" s="27"/>
      <c r="J21" s="68" t="str">
        <f t="shared" si="1"/>
        <v>O.k!!</v>
      </c>
      <c r="K21" s="69">
        <f>SUMIF(용지조서!$F$5:$F$93,$A21,용지조서!$H$5:$H$93)</f>
        <v>62</v>
      </c>
      <c r="L21" s="1" t="str">
        <f t="shared" si="2"/>
        <v>셀표시</v>
      </c>
    </row>
    <row r="22" spans="1:12" ht="20.100000000000001" customHeight="1" x14ac:dyDescent="0.3">
      <c r="A22" s="73" t="str">
        <f t="shared" si="5"/>
        <v>유</v>
      </c>
      <c r="B22" s="73" t="s">
        <v>45</v>
      </c>
      <c r="C22" s="74">
        <f t="shared" si="3"/>
        <v>0</v>
      </c>
      <c r="D22" s="91">
        <f t="shared" si="4"/>
        <v>0</v>
      </c>
      <c r="E22" s="74">
        <f>COUNTIF(용지조서!$O$5:$O$93,$K41)</f>
        <v>0</v>
      </c>
      <c r="F22" s="74">
        <f>SUMIF(용지조서!$O$5:$O$93,$K41,용지조서!$H$5:$H$93)</f>
        <v>0</v>
      </c>
      <c r="G22" s="74">
        <f>COUNTIF(용지조서!$O$5:$O$93,$L41)</f>
        <v>0</v>
      </c>
      <c r="H22" s="91">
        <f>SUMIF(용지조서!$O$5:$O$93,$L41,용지조서!$H$5:$H$93)</f>
        <v>0</v>
      </c>
      <c r="I22" s="74"/>
      <c r="J22" s="68" t="str">
        <f t="shared" si="1"/>
        <v>O.k!!</v>
      </c>
      <c r="K22" s="69">
        <f>SUMIF(용지조서!$F$5:$F$93,$A22,용지조서!$H$5:$H$93)</f>
        <v>0</v>
      </c>
      <c r="L22" s="1" t="str">
        <f t="shared" si="2"/>
        <v/>
      </c>
    </row>
    <row r="23" spans="1:12" ht="20.100000000000001" customHeight="1" x14ac:dyDescent="0.3">
      <c r="A23" s="5" t="str">
        <f t="shared" si="5"/>
        <v>양</v>
      </c>
      <c r="B23" s="5" t="s">
        <v>45</v>
      </c>
      <c r="C23" s="27">
        <f t="shared" si="3"/>
        <v>0</v>
      </c>
      <c r="D23" s="92">
        <f t="shared" si="4"/>
        <v>0</v>
      </c>
      <c r="E23" s="27">
        <f>COUNTIF(용지조서!$O$5:$O$93,$K42)</f>
        <v>0</v>
      </c>
      <c r="F23" s="27">
        <f>SUMIF(용지조서!$O$5:$O$93,$K42,용지조서!$H$5:$H$93)</f>
        <v>0</v>
      </c>
      <c r="G23" s="27">
        <f>COUNTIF(용지조서!$O$5:$O$93,$L42)</f>
        <v>0</v>
      </c>
      <c r="H23" s="92">
        <f>SUMIF(용지조서!$O$5:$O$93,$L42,용지조서!$H$5:$H$93)</f>
        <v>0</v>
      </c>
      <c r="I23" s="27"/>
      <c r="J23" s="68" t="str">
        <f t="shared" si="1"/>
        <v>O.k!!</v>
      </c>
      <c r="K23" s="69">
        <f>SUMIF(용지조서!$F$5:$F$93,$A23,용지조서!$H$5:$H$93)</f>
        <v>0</v>
      </c>
      <c r="L23" s="1" t="str">
        <f t="shared" si="2"/>
        <v/>
      </c>
    </row>
    <row r="24" spans="1:12" ht="20.100000000000001" customHeight="1" x14ac:dyDescent="0.3">
      <c r="A24" s="5" t="str">
        <f t="shared" si="5"/>
        <v>수</v>
      </c>
      <c r="B24" s="5" t="s">
        <v>45</v>
      </c>
      <c r="C24" s="27">
        <f t="shared" si="3"/>
        <v>0</v>
      </c>
      <c r="D24" s="92">
        <f t="shared" si="4"/>
        <v>0</v>
      </c>
      <c r="E24" s="27">
        <f>COUNTIF(용지조서!$O$5:$O$93,$K43)</f>
        <v>0</v>
      </c>
      <c r="F24" s="27">
        <f>SUMIF(용지조서!$O$5:$O$93,$K43,용지조서!$H$5:$H$93)</f>
        <v>0</v>
      </c>
      <c r="G24" s="27">
        <f>COUNTIF(용지조서!$O$5:$O$93,$L43)</f>
        <v>0</v>
      </c>
      <c r="H24" s="92">
        <f>SUMIF(용지조서!$O$5:$O$93,$L43,용지조서!$H$5:$H$93)</f>
        <v>0</v>
      </c>
      <c r="I24" s="27"/>
      <c r="J24" s="68" t="str">
        <f t="shared" si="1"/>
        <v>O.k!!</v>
      </c>
      <c r="K24" s="69">
        <f>SUMIF(용지조서!$F$5:$F$93,$A24,용지조서!$H$5:$H$93)</f>
        <v>0</v>
      </c>
      <c r="L24" s="1" t="str">
        <f t="shared" si="2"/>
        <v/>
      </c>
    </row>
    <row r="25" spans="1:12" ht="20.100000000000001" customHeight="1" x14ac:dyDescent="0.3">
      <c r="A25" s="5" t="str">
        <f t="shared" si="5"/>
        <v>임원</v>
      </c>
      <c r="B25" s="5" t="s">
        <v>45</v>
      </c>
      <c r="C25" s="27">
        <f t="shared" si="3"/>
        <v>0</v>
      </c>
      <c r="D25" s="92">
        <f t="shared" si="4"/>
        <v>0</v>
      </c>
      <c r="E25" s="27">
        <f>COUNTIF(용지조서!$O$5:$O$93,$K44)</f>
        <v>0</v>
      </c>
      <c r="F25" s="27">
        <f>SUMIF(용지조서!$O$5:$O$93,$K44,용지조서!$H$5:$H$93)</f>
        <v>0</v>
      </c>
      <c r="G25" s="27">
        <f>COUNTIF(용지조서!$O$5:$O$93,$L44)</f>
        <v>0</v>
      </c>
      <c r="H25" s="92">
        <f>SUMIF(용지조서!$O$5:$O$93,$L44,용지조서!$H$5:$H$93)</f>
        <v>0</v>
      </c>
      <c r="I25" s="27"/>
      <c r="J25" s="68" t="str">
        <f t="shared" si="1"/>
        <v>O.k!!</v>
      </c>
      <c r="K25" s="69">
        <f>SUMIF(용지조서!$F$5:$F$93,$A25,용지조서!$H$5:$H$93)</f>
        <v>0</v>
      </c>
      <c r="L25" s="1" t="str">
        <f t="shared" si="2"/>
        <v/>
      </c>
    </row>
    <row r="26" spans="1:12" ht="20.100000000000001" customHeight="1" x14ac:dyDescent="0.3">
      <c r="A26" s="5" t="str">
        <f t="shared" si="5"/>
        <v>체</v>
      </c>
      <c r="B26" s="5" t="s">
        <v>45</v>
      </c>
      <c r="C26" s="27">
        <f t="shared" si="3"/>
        <v>0</v>
      </c>
      <c r="D26" s="92">
        <f t="shared" si="4"/>
        <v>0</v>
      </c>
      <c r="E26" s="27">
        <f>COUNTIF(용지조서!$O$5:$O$93,$K45)</f>
        <v>0</v>
      </c>
      <c r="F26" s="27">
        <f>SUMIF(용지조서!$O$5:$O$93,$K45,용지조서!$H$5:$H$93)</f>
        <v>0</v>
      </c>
      <c r="G26" s="27">
        <f>COUNTIF(용지조서!$O$5:$O$93,$L45)</f>
        <v>0</v>
      </c>
      <c r="H26" s="92">
        <f>SUMIF(용지조서!$O$5:$O$93,$L45,용지조서!$H$5:$H$93)</f>
        <v>0</v>
      </c>
      <c r="I26" s="27"/>
      <c r="J26" s="68" t="str">
        <f t="shared" si="1"/>
        <v>O.k!!</v>
      </c>
      <c r="K26" s="69">
        <f>SUMIF(용지조서!$F$5:$F$93,$A26,용지조서!$H$5:$H$93)</f>
        <v>0</v>
      </c>
      <c r="L26" s="1" t="str">
        <f t="shared" si="2"/>
        <v/>
      </c>
    </row>
    <row r="27" spans="1:12" ht="20.100000000000001" customHeight="1" x14ac:dyDescent="0.3">
      <c r="A27" s="5" t="str">
        <f t="shared" si="5"/>
        <v>원</v>
      </c>
      <c r="B27" s="5" t="s">
        <v>45</v>
      </c>
      <c r="C27" s="27">
        <f t="shared" si="3"/>
        <v>0</v>
      </c>
      <c r="D27" s="92">
        <f t="shared" si="4"/>
        <v>0</v>
      </c>
      <c r="E27" s="27">
        <f>COUNTIF(용지조서!$O$5:$O$93,$K46)</f>
        <v>0</v>
      </c>
      <c r="F27" s="27">
        <f>SUMIF(용지조서!$O$5:$O$93,$K46,용지조서!$H$5:$H$93)</f>
        <v>0</v>
      </c>
      <c r="G27" s="27">
        <f>COUNTIF(용지조서!$O$5:$O$93,$L46)</f>
        <v>0</v>
      </c>
      <c r="H27" s="92">
        <f>SUMIF(용지조서!$O$5:$O$93,$L46,용지조서!$H$5:$H$93)</f>
        <v>0</v>
      </c>
      <c r="I27" s="27"/>
      <c r="J27" s="68" t="str">
        <f t="shared" si="1"/>
        <v>O.k!!</v>
      </c>
      <c r="K27" s="69">
        <f>SUMIF(용지조서!$F$5:$F$93,$A27,용지조서!$H$5:$H$93)</f>
        <v>0</v>
      </c>
      <c r="L27" s="1" t="str">
        <f t="shared" si="2"/>
        <v/>
      </c>
    </row>
    <row r="28" spans="1:12" ht="20.100000000000001" customHeight="1" x14ac:dyDescent="0.3">
      <c r="A28" s="5" t="str">
        <f t="shared" si="5"/>
        <v>종</v>
      </c>
      <c r="B28" s="5" t="s">
        <v>45</v>
      </c>
      <c r="C28" s="27">
        <f t="shared" si="3"/>
        <v>0</v>
      </c>
      <c r="D28" s="92">
        <f t="shared" si="4"/>
        <v>0</v>
      </c>
      <c r="E28" s="27">
        <f>COUNTIF(용지조서!$O$5:$O$93,$K47)</f>
        <v>0</v>
      </c>
      <c r="F28" s="27">
        <f>SUMIF(용지조서!$O$5:$O$93,$K47,용지조서!$H$5:$H$93)</f>
        <v>0</v>
      </c>
      <c r="G28" s="27">
        <f>COUNTIF(용지조서!$O$5:$O$93,$L47)</f>
        <v>0</v>
      </c>
      <c r="H28" s="92">
        <f>SUMIF(용지조서!$O$5:$O$93,$L47,용지조서!$H$5:$H$93)</f>
        <v>0</v>
      </c>
      <c r="I28" s="27"/>
      <c r="J28" s="68" t="str">
        <f t="shared" si="1"/>
        <v>O.k!!</v>
      </c>
      <c r="K28" s="69">
        <f>SUMIF(용지조서!$F$5:$F$93,$A28,용지조서!$H$5:$H$93)</f>
        <v>0</v>
      </c>
      <c r="L28" s="1" t="str">
        <f t="shared" si="2"/>
        <v/>
      </c>
    </row>
    <row r="29" spans="1:12" ht="20.100000000000001" customHeight="1" x14ac:dyDescent="0.3">
      <c r="A29" s="5" t="str">
        <f t="shared" si="5"/>
        <v>사</v>
      </c>
      <c r="B29" s="5" t="s">
        <v>45</v>
      </c>
      <c r="C29" s="27">
        <f t="shared" si="3"/>
        <v>0</v>
      </c>
      <c r="D29" s="92">
        <f t="shared" si="4"/>
        <v>0</v>
      </c>
      <c r="E29" s="27">
        <f>COUNTIF(용지조서!$O$5:$O$93,$K48)</f>
        <v>0</v>
      </c>
      <c r="F29" s="27">
        <f>SUMIF(용지조서!$O$5:$O$93,$K48,용지조서!$H$5:$H$93)</f>
        <v>0</v>
      </c>
      <c r="G29" s="27">
        <f>COUNTIF(용지조서!$O$5:$O$93,$L48)</f>
        <v>0</v>
      </c>
      <c r="H29" s="92">
        <f>SUMIF(용지조서!$O$5:$O$93,$L48,용지조서!$H$5:$H$93)</f>
        <v>0</v>
      </c>
      <c r="I29" s="27"/>
      <c r="J29" s="68" t="str">
        <f t="shared" si="1"/>
        <v>O.k!!</v>
      </c>
      <c r="K29" s="69">
        <f>SUMIF(용지조서!$F$5:$F$93,$A29,용지조서!$H$5:$H$93)</f>
        <v>0</v>
      </c>
      <c r="L29" s="1" t="str">
        <f t="shared" si="2"/>
        <v/>
      </c>
    </row>
    <row r="30" spans="1:12" ht="20.100000000000001" customHeight="1" x14ac:dyDescent="0.3">
      <c r="A30" s="5" t="str">
        <f t="shared" si="5"/>
        <v>묘</v>
      </c>
      <c r="B30" s="5" t="s">
        <v>45</v>
      </c>
      <c r="C30" s="27">
        <f t="shared" si="3"/>
        <v>0</v>
      </c>
      <c r="D30" s="92">
        <f t="shared" si="4"/>
        <v>0</v>
      </c>
      <c r="E30" s="27">
        <f>COUNTIF(용지조서!$O$5:$O$93,$K49)</f>
        <v>0</v>
      </c>
      <c r="F30" s="27">
        <f>SUMIF(용지조서!$O$5:$O$93,$K49,용지조서!$H$5:$H$93)</f>
        <v>0</v>
      </c>
      <c r="G30" s="27">
        <f>COUNTIF(용지조서!$O$5:$O$93,$L49)</f>
        <v>0</v>
      </c>
      <c r="H30" s="92">
        <f>SUMIF(용지조서!$O$5:$O$93,$L49,용지조서!$H$5:$H$93)</f>
        <v>0</v>
      </c>
      <c r="I30" s="27"/>
      <c r="J30" s="68" t="str">
        <f t="shared" si="1"/>
        <v>O.k!!</v>
      </c>
      <c r="K30" s="69">
        <f>SUMIF(용지조서!$F$5:$F$93,$A30,용지조서!$H$5:$H$93)</f>
        <v>0</v>
      </c>
      <c r="L30" s="1" t="str">
        <f t="shared" si="2"/>
        <v/>
      </c>
    </row>
    <row r="31" spans="1:12" ht="20.100000000000001" customHeight="1" x14ac:dyDescent="0.3">
      <c r="A31" s="5" t="str">
        <f t="shared" si="5"/>
        <v>잡</v>
      </c>
      <c r="B31" s="5" t="s">
        <v>45</v>
      </c>
      <c r="C31" s="27">
        <f t="shared" si="3"/>
        <v>0</v>
      </c>
      <c r="D31" s="92">
        <f t="shared" si="4"/>
        <v>0</v>
      </c>
      <c r="E31" s="27">
        <f>COUNTIF(용지조서!$O$5:$O$93,$K50)</f>
        <v>0</v>
      </c>
      <c r="F31" s="27">
        <f>SUMIF(용지조서!$O$5:$O$93,$K50,용지조서!$H$5:$H$93)</f>
        <v>0</v>
      </c>
      <c r="G31" s="27">
        <f>COUNTIF(용지조서!$O$5:$O$93,$L50)</f>
        <v>0</v>
      </c>
      <c r="H31" s="92">
        <f>SUMIF(용지조서!$O$5:$O$93,$L50,용지조서!$H$5:$H$93)</f>
        <v>0</v>
      </c>
      <c r="I31" s="27"/>
      <c r="J31" s="68" t="str">
        <f t="shared" si="1"/>
        <v>O.k!!</v>
      </c>
      <c r="K31" s="69">
        <f>SUMIF(용지조서!$F$5:$F$93,$A31,용지조서!$H$5:$H$93)</f>
        <v>0</v>
      </c>
      <c r="L31" s="1" t="str">
        <f t="shared" si="2"/>
        <v/>
      </c>
    </row>
    <row r="32" spans="1:12" s="29" customFormat="1" ht="20.100000000000001" customHeight="1" x14ac:dyDescent="0.3">
      <c r="A32" s="97" t="s">
        <v>46</v>
      </c>
      <c r="B32" s="97"/>
      <c r="C32" s="70">
        <f t="shared" ref="C32:H32" si="6">SUM(C4:C31)</f>
        <v>18</v>
      </c>
      <c r="D32" s="90">
        <f t="shared" si="6"/>
        <v>3872.9</v>
      </c>
      <c r="E32" s="90">
        <f t="shared" si="6"/>
        <v>5</v>
      </c>
      <c r="F32" s="90">
        <f t="shared" si="6"/>
        <v>335.8</v>
      </c>
      <c r="G32" s="90">
        <f t="shared" si="6"/>
        <v>13</v>
      </c>
      <c r="H32" s="90">
        <f t="shared" si="6"/>
        <v>3537.1</v>
      </c>
      <c r="I32" s="70"/>
      <c r="J32" s="72" t="str">
        <f>IF(K32=D32,"O.K!!","N.G!!")</f>
        <v>O.K!!</v>
      </c>
      <c r="K32" s="71">
        <f>SUM(K4:K31)</f>
        <v>3872.9</v>
      </c>
      <c r="L32" s="1" t="str">
        <f t="shared" si="2"/>
        <v>셀표시</v>
      </c>
    </row>
    <row r="33" spans="1:12" ht="27.95" customHeight="1" x14ac:dyDescent="0.3">
      <c r="D33" s="30"/>
      <c r="E33" s="31"/>
      <c r="F33" s="32"/>
      <c r="K33" s="26" t="str">
        <f>IF(K32=용지조서!H4,"O.K!!","N.G!!")</f>
        <v>O.K!!</v>
      </c>
    </row>
    <row r="34" spans="1:12" ht="27.95" customHeight="1" thickBot="1" x14ac:dyDescent="0.35"/>
    <row r="35" spans="1:12" ht="27.95" customHeight="1" x14ac:dyDescent="0.3">
      <c r="C35" s="98" t="s">
        <v>47</v>
      </c>
      <c r="D35" s="99"/>
      <c r="E35" s="100"/>
      <c r="F35" s="100"/>
      <c r="G35" s="100"/>
      <c r="H35" s="100"/>
      <c r="I35" s="100"/>
      <c r="J35" s="100"/>
      <c r="K35" s="100"/>
      <c r="L35" s="101"/>
    </row>
    <row r="36" spans="1:12" ht="27.95" customHeight="1" thickBot="1" x14ac:dyDescent="0.35">
      <c r="C36" s="33" t="s">
        <v>48</v>
      </c>
      <c r="D36" s="34" t="s">
        <v>49</v>
      </c>
      <c r="E36" s="34" t="s">
        <v>50</v>
      </c>
      <c r="F36" s="34" t="s">
        <v>51</v>
      </c>
      <c r="G36" s="35" t="s">
        <v>52</v>
      </c>
      <c r="H36" s="33" t="s">
        <v>48</v>
      </c>
      <c r="I36" s="34" t="s">
        <v>49</v>
      </c>
      <c r="J36" s="34" t="s">
        <v>50</v>
      </c>
      <c r="K36" s="34" t="s">
        <v>51</v>
      </c>
      <c r="L36" s="36" t="s">
        <v>52</v>
      </c>
    </row>
    <row r="37" spans="1:12" ht="27.95" customHeight="1" x14ac:dyDescent="0.3">
      <c r="C37" s="37">
        <v>1</v>
      </c>
      <c r="D37" s="38" t="s">
        <v>53</v>
      </c>
      <c r="E37" s="39" t="s">
        <v>53</v>
      </c>
      <c r="F37" s="40" t="str">
        <f t="shared" ref="F37:F50" si="7">+CONCATENATE($D37,$F$36)</f>
        <v>전국</v>
      </c>
      <c r="G37" s="41" t="str">
        <f t="shared" ref="G37:G50" si="8">+CONCATENATE($D37,$G$36)</f>
        <v>전사</v>
      </c>
      <c r="H37" s="37">
        <v>15</v>
      </c>
      <c r="I37" s="42" t="s">
        <v>54</v>
      </c>
      <c r="J37" s="43" t="s">
        <v>55</v>
      </c>
      <c r="K37" s="44" t="str">
        <f t="shared" ref="K37:K50" si="9">+CONCATENATE($I37,$K$36)</f>
        <v>철국</v>
      </c>
      <c r="L37" s="45" t="str">
        <f t="shared" ref="L37:L50" si="10">+CONCATENATE($I37,$L$36)</f>
        <v>철사</v>
      </c>
    </row>
    <row r="38" spans="1:12" ht="27.95" customHeight="1" x14ac:dyDescent="0.3">
      <c r="C38" s="46">
        <v>2</v>
      </c>
      <c r="D38" s="47" t="s">
        <v>56</v>
      </c>
      <c r="E38" s="48" t="s">
        <v>56</v>
      </c>
      <c r="F38" s="49" t="str">
        <f t="shared" si="7"/>
        <v>답국</v>
      </c>
      <c r="G38" s="50" t="str">
        <f t="shared" si="8"/>
        <v>답사</v>
      </c>
      <c r="H38" s="46">
        <v>16</v>
      </c>
      <c r="I38" s="51" t="s">
        <v>57</v>
      </c>
      <c r="J38" s="52" t="s">
        <v>58</v>
      </c>
      <c r="K38" s="52" t="str">
        <f t="shared" si="9"/>
        <v>제국</v>
      </c>
      <c r="L38" s="53" t="str">
        <f t="shared" si="10"/>
        <v>제사</v>
      </c>
    </row>
    <row r="39" spans="1:12" ht="27.95" customHeight="1" x14ac:dyDescent="0.3">
      <c r="C39" s="46">
        <v>3</v>
      </c>
      <c r="D39" s="47" t="s">
        <v>59</v>
      </c>
      <c r="E39" s="48" t="s">
        <v>60</v>
      </c>
      <c r="F39" s="49" t="str">
        <f t="shared" si="7"/>
        <v>과국</v>
      </c>
      <c r="G39" s="50" t="str">
        <f t="shared" si="8"/>
        <v>과사</v>
      </c>
      <c r="H39" s="46">
        <v>17</v>
      </c>
      <c r="I39" s="51" t="s">
        <v>61</v>
      </c>
      <c r="J39" s="52" t="s">
        <v>62</v>
      </c>
      <c r="K39" s="52" t="str">
        <f t="shared" si="9"/>
        <v>천국</v>
      </c>
      <c r="L39" s="53" t="str">
        <f t="shared" si="10"/>
        <v>천사</v>
      </c>
    </row>
    <row r="40" spans="1:12" ht="27.95" customHeight="1" x14ac:dyDescent="0.3">
      <c r="C40" s="46">
        <v>4</v>
      </c>
      <c r="D40" s="47" t="s">
        <v>63</v>
      </c>
      <c r="E40" s="48" t="s">
        <v>64</v>
      </c>
      <c r="F40" s="49" t="str">
        <f t="shared" si="7"/>
        <v>목국</v>
      </c>
      <c r="G40" s="50" t="str">
        <f t="shared" si="8"/>
        <v>목사</v>
      </c>
      <c r="H40" s="46">
        <v>18</v>
      </c>
      <c r="I40" s="51" t="s">
        <v>65</v>
      </c>
      <c r="J40" s="52" t="s">
        <v>66</v>
      </c>
      <c r="K40" s="52" t="str">
        <f t="shared" si="9"/>
        <v>구국</v>
      </c>
      <c r="L40" s="53" t="str">
        <f t="shared" si="10"/>
        <v>구사</v>
      </c>
    </row>
    <row r="41" spans="1:12" ht="27.95" customHeight="1" x14ac:dyDescent="0.3">
      <c r="C41" s="46">
        <v>5</v>
      </c>
      <c r="D41" s="47" t="s">
        <v>67</v>
      </c>
      <c r="E41" s="48" t="s">
        <v>68</v>
      </c>
      <c r="F41" s="49" t="str">
        <f t="shared" si="7"/>
        <v>임국</v>
      </c>
      <c r="G41" s="50" t="str">
        <f t="shared" si="8"/>
        <v>임사</v>
      </c>
      <c r="H41" s="46">
        <v>19</v>
      </c>
      <c r="I41" s="51" t="s">
        <v>69</v>
      </c>
      <c r="J41" s="52" t="s">
        <v>70</v>
      </c>
      <c r="K41" s="52" t="str">
        <f t="shared" si="9"/>
        <v>유국</v>
      </c>
      <c r="L41" s="53" t="str">
        <f t="shared" si="10"/>
        <v>유사</v>
      </c>
    </row>
    <row r="42" spans="1:12" ht="27.95" customHeight="1" x14ac:dyDescent="0.3">
      <c r="C42" s="46">
        <v>6</v>
      </c>
      <c r="D42" s="47" t="s">
        <v>71</v>
      </c>
      <c r="E42" s="48" t="s">
        <v>72</v>
      </c>
      <c r="F42" s="49" t="str">
        <f t="shared" si="7"/>
        <v>광국</v>
      </c>
      <c r="G42" s="50" t="str">
        <f t="shared" si="8"/>
        <v>광사</v>
      </c>
      <c r="H42" s="46">
        <v>20</v>
      </c>
      <c r="I42" s="51" t="s">
        <v>73</v>
      </c>
      <c r="J42" s="52" t="s">
        <v>74</v>
      </c>
      <c r="K42" s="52" t="str">
        <f t="shared" si="9"/>
        <v>양국</v>
      </c>
      <c r="L42" s="53" t="str">
        <f t="shared" si="10"/>
        <v>양사</v>
      </c>
    </row>
    <row r="43" spans="1:12" ht="27.95" customHeight="1" x14ac:dyDescent="0.3">
      <c r="C43" s="46">
        <v>7</v>
      </c>
      <c r="D43" s="47" t="s">
        <v>75</v>
      </c>
      <c r="E43" s="48" t="s">
        <v>76</v>
      </c>
      <c r="F43" s="49" t="str">
        <f t="shared" si="7"/>
        <v>염국</v>
      </c>
      <c r="G43" s="50" t="str">
        <f t="shared" si="8"/>
        <v>염사</v>
      </c>
      <c r="H43" s="46">
        <v>21</v>
      </c>
      <c r="I43" s="51" t="s">
        <v>77</v>
      </c>
      <c r="J43" s="52" t="s">
        <v>78</v>
      </c>
      <c r="K43" s="52" t="str">
        <f t="shared" si="9"/>
        <v>수국</v>
      </c>
      <c r="L43" s="53" t="str">
        <f t="shared" si="10"/>
        <v>수사</v>
      </c>
    </row>
    <row r="44" spans="1:12" ht="27.95" customHeight="1" x14ac:dyDescent="0.3">
      <c r="C44" s="46">
        <v>8</v>
      </c>
      <c r="D44" s="47" t="s">
        <v>79</v>
      </c>
      <c r="E44" s="48" t="s">
        <v>79</v>
      </c>
      <c r="F44" s="49" t="str">
        <f t="shared" si="7"/>
        <v>대국</v>
      </c>
      <c r="G44" s="50" t="str">
        <f t="shared" si="8"/>
        <v>대사</v>
      </c>
      <c r="H44" s="46">
        <v>22</v>
      </c>
      <c r="I44" s="51" t="s">
        <v>80</v>
      </c>
      <c r="J44" s="52" t="s">
        <v>81</v>
      </c>
      <c r="K44" s="52" t="str">
        <f t="shared" si="9"/>
        <v>임원국</v>
      </c>
      <c r="L44" s="53" t="str">
        <f t="shared" si="10"/>
        <v>임원사</v>
      </c>
    </row>
    <row r="45" spans="1:12" ht="27.95" customHeight="1" x14ac:dyDescent="0.3">
      <c r="C45" s="46">
        <v>9</v>
      </c>
      <c r="D45" s="47" t="s">
        <v>82</v>
      </c>
      <c r="E45" s="48" t="s">
        <v>83</v>
      </c>
      <c r="F45" s="49" t="str">
        <f t="shared" si="7"/>
        <v>장국</v>
      </c>
      <c r="G45" s="50" t="str">
        <f t="shared" si="8"/>
        <v>장사</v>
      </c>
      <c r="H45" s="46">
        <v>23</v>
      </c>
      <c r="I45" s="51" t="s">
        <v>84</v>
      </c>
      <c r="J45" s="52" t="s">
        <v>85</v>
      </c>
      <c r="K45" s="52" t="str">
        <f t="shared" si="9"/>
        <v>체국</v>
      </c>
      <c r="L45" s="53" t="str">
        <f t="shared" si="10"/>
        <v>체사</v>
      </c>
    </row>
    <row r="46" spans="1:12" ht="27.95" customHeight="1" x14ac:dyDescent="0.3">
      <c r="C46" s="46">
        <v>10</v>
      </c>
      <c r="D46" s="47" t="s">
        <v>86</v>
      </c>
      <c r="E46" s="48" t="s">
        <v>87</v>
      </c>
      <c r="F46" s="49" t="str">
        <f t="shared" si="7"/>
        <v>학국</v>
      </c>
      <c r="G46" s="50" t="str">
        <f t="shared" si="8"/>
        <v>학사</v>
      </c>
      <c r="H46" s="46">
        <v>24</v>
      </c>
      <c r="I46" s="51" t="s">
        <v>88</v>
      </c>
      <c r="J46" s="52" t="s">
        <v>89</v>
      </c>
      <c r="K46" s="52" t="str">
        <f t="shared" si="9"/>
        <v>원국</v>
      </c>
      <c r="L46" s="53" t="str">
        <f t="shared" si="10"/>
        <v>원사</v>
      </c>
    </row>
    <row r="47" spans="1:12" ht="27.95" customHeight="1" x14ac:dyDescent="0.3">
      <c r="C47" s="46">
        <v>11</v>
      </c>
      <c r="D47" s="47" t="s">
        <v>90</v>
      </c>
      <c r="E47" s="48" t="s">
        <v>91</v>
      </c>
      <c r="F47" s="49" t="str">
        <f t="shared" si="7"/>
        <v>차국</v>
      </c>
      <c r="G47" s="50" t="str">
        <f t="shared" si="8"/>
        <v>차사</v>
      </c>
      <c r="H47" s="46">
        <v>25</v>
      </c>
      <c r="I47" s="51" t="s">
        <v>92</v>
      </c>
      <c r="J47" s="52" t="s">
        <v>93</v>
      </c>
      <c r="K47" s="52" t="str">
        <f t="shared" si="9"/>
        <v>종국</v>
      </c>
      <c r="L47" s="53" t="str">
        <f t="shared" si="10"/>
        <v>종사</v>
      </c>
    </row>
    <row r="48" spans="1:12" ht="27.95" customHeight="1" x14ac:dyDescent="0.15">
      <c r="A48" s="62"/>
      <c r="C48" s="46">
        <v>12</v>
      </c>
      <c r="D48" s="47" t="s">
        <v>94</v>
      </c>
      <c r="E48" s="48" t="s">
        <v>95</v>
      </c>
      <c r="F48" s="49" t="str">
        <f t="shared" si="7"/>
        <v>주국</v>
      </c>
      <c r="G48" s="50" t="str">
        <f t="shared" si="8"/>
        <v>주사</v>
      </c>
      <c r="H48" s="46">
        <v>26</v>
      </c>
      <c r="I48" s="51" t="s">
        <v>96</v>
      </c>
      <c r="J48" s="52" t="s">
        <v>97</v>
      </c>
      <c r="K48" s="52" t="str">
        <f t="shared" si="9"/>
        <v>사국</v>
      </c>
      <c r="L48" s="53" t="str">
        <f t="shared" si="10"/>
        <v>사사</v>
      </c>
    </row>
    <row r="49" spans="3:12" ht="27.95" customHeight="1" x14ac:dyDescent="0.3">
      <c r="C49" s="46">
        <v>13</v>
      </c>
      <c r="D49" s="47" t="s">
        <v>98</v>
      </c>
      <c r="E49" s="48" t="s">
        <v>99</v>
      </c>
      <c r="F49" s="49" t="str">
        <f t="shared" si="7"/>
        <v>창국</v>
      </c>
      <c r="G49" s="50" t="str">
        <f t="shared" si="8"/>
        <v>창사</v>
      </c>
      <c r="H49" s="46">
        <v>27</v>
      </c>
      <c r="I49" s="51" t="s">
        <v>100</v>
      </c>
      <c r="J49" s="52" t="s">
        <v>101</v>
      </c>
      <c r="K49" s="52" t="str">
        <f t="shared" si="9"/>
        <v>묘국</v>
      </c>
      <c r="L49" s="53" t="str">
        <f t="shared" si="10"/>
        <v>묘사</v>
      </c>
    </row>
    <row r="50" spans="3:12" ht="27.95" customHeight="1" thickBot="1" x14ac:dyDescent="0.35">
      <c r="C50" s="54">
        <v>14</v>
      </c>
      <c r="D50" s="55" t="s">
        <v>102</v>
      </c>
      <c r="E50" s="56" t="s">
        <v>103</v>
      </c>
      <c r="F50" s="57" t="str">
        <f t="shared" si="7"/>
        <v>도국</v>
      </c>
      <c r="G50" s="58" t="str">
        <f t="shared" si="8"/>
        <v>도사</v>
      </c>
      <c r="H50" s="54">
        <v>28</v>
      </c>
      <c r="I50" s="59" t="s">
        <v>104</v>
      </c>
      <c r="J50" s="60" t="s">
        <v>105</v>
      </c>
      <c r="K50" s="60" t="str">
        <f t="shared" si="9"/>
        <v>잡국</v>
      </c>
      <c r="L50" s="61" t="str">
        <f t="shared" si="10"/>
        <v>잡사</v>
      </c>
    </row>
    <row r="51" spans="3:12" ht="27.95" customHeight="1" x14ac:dyDescent="0.3"/>
    <row r="52" spans="3:12" ht="27.95" customHeight="1" x14ac:dyDescent="0.3"/>
    <row r="53" spans="3:12" ht="27.95" customHeight="1" x14ac:dyDescent="0.3"/>
    <row r="54" spans="3:12" ht="27.95" customHeight="1" x14ac:dyDescent="0.3"/>
    <row r="55" spans="3:12" ht="27.95" customHeight="1" x14ac:dyDescent="0.3"/>
    <row r="56" spans="3:12" ht="27.95" customHeight="1" x14ac:dyDescent="0.3"/>
    <row r="57" spans="3:12" ht="27.95" customHeight="1" x14ac:dyDescent="0.3"/>
    <row r="58" spans="3:12" ht="27.95" customHeight="1" x14ac:dyDescent="0.3"/>
    <row r="59" spans="3:12" ht="27.95" customHeight="1" x14ac:dyDescent="0.3"/>
    <row r="60" spans="3:12" ht="27.95" customHeight="1" x14ac:dyDescent="0.3"/>
    <row r="61" spans="3:12" ht="27.95" customHeight="1" x14ac:dyDescent="0.3"/>
    <row r="62" spans="3:12" ht="27.95" customHeight="1" x14ac:dyDescent="0.3"/>
    <row r="63" spans="3:12" ht="27.95" customHeight="1" x14ac:dyDescent="0.3"/>
    <row r="64" spans="3:12" ht="27.95" customHeight="1" x14ac:dyDescent="0.3"/>
    <row r="65" ht="27.95" customHeight="1" x14ac:dyDescent="0.3"/>
    <row r="66" ht="27.95" customHeight="1" x14ac:dyDescent="0.3"/>
    <row r="67" ht="27.95" customHeight="1" x14ac:dyDescent="0.3"/>
    <row r="68" ht="27.95" customHeight="1" x14ac:dyDescent="0.3"/>
    <row r="69" ht="27.95" customHeight="1" x14ac:dyDescent="0.3"/>
    <row r="70" ht="27.95" customHeight="1" x14ac:dyDescent="0.3"/>
    <row r="71" ht="27.95" customHeight="1" x14ac:dyDescent="0.3"/>
    <row r="72" ht="27.95" customHeight="1" x14ac:dyDescent="0.3"/>
    <row r="73" ht="27.95" customHeight="1" x14ac:dyDescent="0.3"/>
    <row r="74" ht="27.95" customHeight="1" x14ac:dyDescent="0.3"/>
    <row r="75" ht="27.95" customHeight="1" x14ac:dyDescent="0.3"/>
    <row r="76" ht="27.95" customHeight="1" x14ac:dyDescent="0.3"/>
    <row r="77" ht="27.95" customHeight="1" x14ac:dyDescent="0.3"/>
    <row r="78" ht="27.95" customHeight="1" x14ac:dyDescent="0.3"/>
    <row r="79" ht="27.95" customHeight="1" x14ac:dyDescent="0.3"/>
    <row r="80" ht="27.95" customHeight="1" x14ac:dyDescent="0.3"/>
    <row r="81" ht="27.95" customHeight="1" x14ac:dyDescent="0.3"/>
    <row r="82" ht="27.95" customHeight="1" x14ac:dyDescent="0.3"/>
    <row r="83" ht="27.95" customHeight="1" x14ac:dyDescent="0.3"/>
    <row r="84" ht="27.95" customHeight="1" x14ac:dyDescent="0.3"/>
    <row r="85" ht="27.95" customHeight="1" x14ac:dyDescent="0.3"/>
    <row r="86" ht="27.95" customHeight="1" x14ac:dyDescent="0.3"/>
    <row r="87" ht="27.95" customHeight="1" x14ac:dyDescent="0.3"/>
    <row r="88" ht="27.95" customHeight="1" x14ac:dyDescent="0.3"/>
    <row r="89" ht="27.95" customHeight="1" x14ac:dyDescent="0.3"/>
    <row r="90" ht="27.95" customHeight="1" x14ac:dyDescent="0.3"/>
    <row r="91" ht="27.95" customHeight="1" x14ac:dyDescent="0.3"/>
    <row r="92" ht="27.95" customHeight="1" x14ac:dyDescent="0.3"/>
    <row r="93" ht="27.95" customHeight="1" x14ac:dyDescent="0.3"/>
    <row r="94" ht="27.95" customHeight="1" x14ac:dyDescent="0.3"/>
    <row r="95" ht="27.95" customHeight="1" x14ac:dyDescent="0.3"/>
    <row r="96" ht="27.95" customHeight="1" x14ac:dyDescent="0.3"/>
    <row r="97" ht="27.95" customHeight="1" x14ac:dyDescent="0.3"/>
    <row r="98" ht="27.95" customHeight="1" x14ac:dyDescent="0.3"/>
    <row r="99" ht="27.95" customHeight="1" x14ac:dyDescent="0.3"/>
    <row r="100" ht="27.95" customHeight="1" x14ac:dyDescent="0.3"/>
    <row r="101" ht="27.95" customHeight="1" x14ac:dyDescent="0.3"/>
    <row r="102" ht="27.95" customHeight="1" x14ac:dyDescent="0.3"/>
    <row r="103" ht="27.95" customHeight="1" x14ac:dyDescent="0.3"/>
    <row r="104" ht="27.95" customHeight="1" x14ac:dyDescent="0.3"/>
  </sheetData>
  <autoFilter ref="A1:L33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1">
    <mergeCell ref="A1:I1"/>
    <mergeCell ref="C2:D2"/>
    <mergeCell ref="E2:F2"/>
    <mergeCell ref="G2:H2"/>
    <mergeCell ref="I2:I3"/>
    <mergeCell ref="J2:J3"/>
    <mergeCell ref="K2:K3"/>
    <mergeCell ref="A32:B32"/>
    <mergeCell ref="C35:L35"/>
    <mergeCell ref="A2:A3"/>
    <mergeCell ref="B2:B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5"/>
  <sheetViews>
    <sheetView view="pageBreakPreview" topLeftCell="A8" zoomScaleNormal="100" zoomScaleSheetLayoutView="100" workbookViewId="0">
      <selection activeCell="K16" sqref="K16"/>
    </sheetView>
  </sheetViews>
  <sheetFormatPr defaultColWidth="5.25" defaultRowHeight="12" outlineLevelCol="1" x14ac:dyDescent="0.3"/>
  <cols>
    <col min="1" max="3" width="5.625" style="1" customWidth="1"/>
    <col min="4" max="5" width="7.625" style="1" customWidth="1"/>
    <col min="6" max="6" width="4.625" style="1" customWidth="1"/>
    <col min="7" max="8" width="10.625" style="1" customWidth="1"/>
    <col min="9" max="9" width="23.625" style="1" customWidth="1"/>
    <col min="10" max="10" width="12.625" style="1" customWidth="1"/>
    <col min="11" max="11" width="18.625" style="1" customWidth="1" outlineLevel="1"/>
    <col min="12" max="12" width="12.625" style="1" customWidth="1" outlineLevel="1"/>
    <col min="13" max="13" width="8.625" style="1" customWidth="1" outlineLevel="1"/>
    <col min="14" max="14" width="8.625" style="1" customWidth="1"/>
    <col min="15" max="15" width="8.625" style="1" customWidth="1" outlineLevel="1"/>
    <col min="16" max="16" width="8.625" style="2" customWidth="1" outlineLevel="1"/>
    <col min="17" max="17" width="8.625" style="1" customWidth="1" outlineLevel="1"/>
    <col min="18" max="18" width="8.625" style="3" customWidth="1" outlineLevel="1"/>
    <col min="19" max="19" width="9" style="1" customWidth="1"/>
    <col min="20" max="21" width="11.375" style="4" bestFit="1" customWidth="1"/>
    <col min="22" max="22" width="9.125" style="1" bestFit="1" customWidth="1"/>
    <col min="23" max="23" width="12.5" style="1" bestFit="1" customWidth="1"/>
    <col min="24" max="24" width="14.5" style="1" bestFit="1" customWidth="1"/>
    <col min="25" max="25" width="11.625" style="1" hidden="1" customWidth="1"/>
    <col min="26" max="26" width="20.25" style="1" customWidth="1"/>
    <col min="27" max="255" width="9" style="1" customWidth="1"/>
    <col min="256" max="256" width="5.375" style="1" customWidth="1"/>
    <col min="257" max="16384" width="5.25" style="1"/>
  </cols>
  <sheetData>
    <row r="1" spans="1:26" ht="30" hidden="1" customHeight="1" x14ac:dyDescent="0.3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26" ht="24.95" customHeight="1" x14ac:dyDescent="0.15">
      <c r="A2" s="82" t="s">
        <v>1</v>
      </c>
      <c r="B2" s="106" t="s">
        <v>108</v>
      </c>
      <c r="C2" s="107"/>
      <c r="D2" s="127" t="s">
        <v>2</v>
      </c>
      <c r="E2" s="128"/>
      <c r="F2" s="82" t="s">
        <v>3</v>
      </c>
      <c r="G2" s="84" t="s">
        <v>4</v>
      </c>
      <c r="H2" s="84" t="s">
        <v>5</v>
      </c>
      <c r="I2" s="102" t="s">
        <v>6</v>
      </c>
      <c r="J2" s="102"/>
      <c r="K2" s="102" t="s">
        <v>7</v>
      </c>
      <c r="L2" s="102"/>
      <c r="M2" s="102"/>
      <c r="N2" s="102" t="s">
        <v>8</v>
      </c>
      <c r="O2" s="111" t="s">
        <v>9</v>
      </c>
      <c r="P2" s="113" t="s">
        <v>10</v>
      </c>
      <c r="Q2" s="113" t="s">
        <v>11</v>
      </c>
      <c r="R2" s="113" t="s">
        <v>12</v>
      </c>
      <c r="T2" s="115" t="s">
        <v>13</v>
      </c>
      <c r="U2" s="116"/>
      <c r="V2" s="119" t="s">
        <v>14</v>
      </c>
      <c r="W2" s="108">
        <f>SUM(W4:W93)</f>
        <v>7163750</v>
      </c>
      <c r="X2" s="108">
        <f>SUM(X4:X93)</f>
        <v>14067500</v>
      </c>
      <c r="Y2" s="5"/>
      <c r="Z2" s="108">
        <f>SUM(Z4:Z93)</f>
        <v>841667625</v>
      </c>
    </row>
    <row r="3" spans="1:26" ht="24.95" customHeight="1" x14ac:dyDescent="0.3">
      <c r="A3" s="85" t="s">
        <v>15</v>
      </c>
      <c r="B3" s="86" t="s">
        <v>109</v>
      </c>
      <c r="C3" s="86" t="s">
        <v>110</v>
      </c>
      <c r="D3" s="83" t="s">
        <v>169</v>
      </c>
      <c r="E3" s="83" t="s">
        <v>170</v>
      </c>
      <c r="F3" s="85" t="s">
        <v>16</v>
      </c>
      <c r="G3" s="87" t="s">
        <v>17</v>
      </c>
      <c r="H3" s="87" t="s">
        <v>18</v>
      </c>
      <c r="I3" s="88" t="s">
        <v>19</v>
      </c>
      <c r="J3" s="83" t="s">
        <v>20</v>
      </c>
      <c r="K3" s="83" t="s">
        <v>21</v>
      </c>
      <c r="L3" s="83" t="s">
        <v>22</v>
      </c>
      <c r="M3" s="83" t="s">
        <v>23</v>
      </c>
      <c r="N3" s="102"/>
      <c r="O3" s="112"/>
      <c r="P3" s="114"/>
      <c r="Q3" s="114"/>
      <c r="R3" s="114"/>
      <c r="T3" s="117"/>
      <c r="U3" s="118"/>
      <c r="V3" s="120"/>
      <c r="W3" s="109"/>
      <c r="X3" s="109"/>
      <c r="Y3" s="89" t="e">
        <f>SUM(Y4:Y89)</f>
        <v>#REF!</v>
      </c>
      <c r="Z3" s="109"/>
    </row>
    <row r="4" spans="1:26" ht="23.1" customHeight="1" x14ac:dyDescent="0.3">
      <c r="A4" s="110" t="str">
        <f>"합  계 : "&amp;COUNTA(A5:A93)&amp;" 필지"</f>
        <v>합  계 : 18 필지</v>
      </c>
      <c r="B4" s="110"/>
      <c r="C4" s="110"/>
      <c r="D4" s="110"/>
      <c r="E4" s="110"/>
      <c r="F4" s="6"/>
      <c r="G4" s="77">
        <f>SUM(G5:G93)</f>
        <v>3872.9</v>
      </c>
      <c r="H4" s="77">
        <f>SUM(H5:H89)</f>
        <v>3872.9</v>
      </c>
      <c r="I4" s="7"/>
      <c r="J4" s="5"/>
      <c r="K4" s="8"/>
      <c r="L4" s="8"/>
      <c r="M4" s="8"/>
      <c r="N4" s="5"/>
      <c r="O4" s="9"/>
      <c r="P4" s="9"/>
      <c r="Q4" s="10"/>
      <c r="R4" s="10"/>
      <c r="T4" s="11" t="s">
        <v>24</v>
      </c>
      <c r="U4" s="11" t="s">
        <v>25</v>
      </c>
      <c r="V4" s="12">
        <v>2.5</v>
      </c>
      <c r="W4" s="5" t="s">
        <v>24</v>
      </c>
      <c r="X4" s="5" t="s">
        <v>25</v>
      </c>
      <c r="Y4" s="5" t="s">
        <v>24</v>
      </c>
      <c r="Z4" s="5" t="s">
        <v>25</v>
      </c>
    </row>
    <row r="5" spans="1:26" ht="23.1" customHeight="1" x14ac:dyDescent="0.3">
      <c r="A5" s="13">
        <v>1</v>
      </c>
      <c r="B5" s="13" t="s">
        <v>115</v>
      </c>
      <c r="C5" s="13" t="s">
        <v>116</v>
      </c>
      <c r="D5" s="121" t="s">
        <v>117</v>
      </c>
      <c r="E5" s="129" t="s">
        <v>155</v>
      </c>
      <c r="F5" s="122" t="s">
        <v>118</v>
      </c>
      <c r="G5" s="123">
        <v>15</v>
      </c>
      <c r="H5" s="124">
        <v>15</v>
      </c>
      <c r="I5" s="13" t="s">
        <v>148</v>
      </c>
      <c r="J5" s="13" t="s">
        <v>147</v>
      </c>
      <c r="K5" s="13"/>
      <c r="L5" s="13"/>
      <c r="M5" s="13"/>
      <c r="N5" s="13"/>
      <c r="O5" s="9" t="str">
        <f t="shared" ref="O5:O36" si="0">CONCATENATE(F5,P5)</f>
        <v>대사</v>
      </c>
      <c r="P5" s="10" t="str">
        <f>IF(J5=$B$2,$B$2,IF(J5="공","공",IF(J5="국","국","사")))</f>
        <v>사</v>
      </c>
      <c r="Q5" s="10" t="str">
        <f t="shared" ref="Q5:Q36" si="1">IF(G5&gt;F5,IF(F5=0," ","N.G!!"),"O.K!!")</f>
        <v>O.K!!</v>
      </c>
      <c r="R5" s="10"/>
      <c r="S5" s="1" t="s">
        <v>117</v>
      </c>
      <c r="T5" s="11">
        <v>143500</v>
      </c>
      <c r="U5" s="11"/>
      <c r="V5" s="12">
        <f>V$4</f>
        <v>2.5</v>
      </c>
      <c r="W5" s="11">
        <f>T5*V5</f>
        <v>358750</v>
      </c>
      <c r="X5" s="11">
        <f>U5*V5</f>
        <v>0</v>
      </c>
      <c r="Y5" s="5" t="e">
        <f>#REF!*U5*V5</f>
        <v>#REF!</v>
      </c>
      <c r="Z5" s="11">
        <f>H5*U5*V5</f>
        <v>0</v>
      </c>
    </row>
    <row r="6" spans="1:26" ht="23.1" customHeight="1" x14ac:dyDescent="0.3">
      <c r="A6" s="13">
        <v>2</v>
      </c>
      <c r="B6" s="13" t="s">
        <v>26</v>
      </c>
      <c r="C6" s="13" t="s">
        <v>26</v>
      </c>
      <c r="D6" s="121" t="s">
        <v>119</v>
      </c>
      <c r="E6" s="129" t="s">
        <v>156</v>
      </c>
      <c r="F6" s="122" t="s">
        <v>120</v>
      </c>
      <c r="G6" s="123">
        <v>69</v>
      </c>
      <c r="H6" s="124">
        <v>69</v>
      </c>
      <c r="I6" s="13" t="s">
        <v>112</v>
      </c>
      <c r="J6" s="13" t="s">
        <v>111</v>
      </c>
      <c r="K6" s="13"/>
      <c r="L6" s="13"/>
      <c r="M6" s="13"/>
      <c r="N6" s="13"/>
      <c r="O6" s="9" t="str">
        <f t="shared" si="0"/>
        <v>전국</v>
      </c>
      <c r="P6" s="10" t="str">
        <f>IF(J6=$B$2,$B$2,IF(J6="공","공",IF(J6="국","국","사")))</f>
        <v>국</v>
      </c>
      <c r="Q6" s="10" t="str">
        <f t="shared" si="1"/>
        <v>O.K!!</v>
      </c>
      <c r="R6" s="10"/>
      <c r="S6" s="1" t="s">
        <v>119</v>
      </c>
      <c r="T6" s="11"/>
      <c r="U6" s="11">
        <v>730000</v>
      </c>
      <c r="V6" s="12">
        <f>V$4</f>
        <v>2.5</v>
      </c>
      <c r="W6" s="11">
        <f>T6*V6</f>
        <v>0</v>
      </c>
      <c r="X6" s="11">
        <f t="shared" ref="X6:X70" si="2">U6*V6</f>
        <v>1825000</v>
      </c>
      <c r="Y6" s="5"/>
      <c r="Z6" s="11">
        <f t="shared" ref="Z6:Z38" si="3">H6*U6*V6</f>
        <v>125925000</v>
      </c>
    </row>
    <row r="7" spans="1:26" ht="23.1" customHeight="1" x14ac:dyDescent="0.3">
      <c r="A7" s="13">
        <v>3</v>
      </c>
      <c r="B7" s="13" t="s">
        <v>27</v>
      </c>
      <c r="C7" s="13" t="s">
        <v>27</v>
      </c>
      <c r="D7" s="121" t="s">
        <v>171</v>
      </c>
      <c r="E7" s="129" t="s">
        <v>157</v>
      </c>
      <c r="F7" s="122" t="s">
        <v>114</v>
      </c>
      <c r="G7" s="124">
        <v>181.8</v>
      </c>
      <c r="H7" s="124">
        <v>181.8</v>
      </c>
      <c r="I7" s="13" t="s">
        <v>112</v>
      </c>
      <c r="J7" s="13" t="s">
        <v>111</v>
      </c>
      <c r="K7" s="13"/>
      <c r="L7" s="13"/>
      <c r="M7" s="13"/>
      <c r="N7" s="13"/>
      <c r="O7" s="9" t="str">
        <f t="shared" si="0"/>
        <v>도국</v>
      </c>
      <c r="P7" s="10" t="str">
        <f t="shared" ref="P7:P70" si="4">IF(J7=$B$2,$B$2,IF(J7="공","공",IF(J7="국","국","사")))</f>
        <v>국</v>
      </c>
      <c r="Q7" s="10" t="str">
        <f t="shared" si="1"/>
        <v>O.K!!</v>
      </c>
      <c r="R7" s="10"/>
      <c r="S7" s="1">
        <v>891</v>
      </c>
      <c r="T7" s="11">
        <v>143500</v>
      </c>
      <c r="U7" s="11"/>
      <c r="V7" s="12">
        <f t="shared" ref="V7:V70" si="5">V$4</f>
        <v>2.5</v>
      </c>
      <c r="W7" s="11">
        <f t="shared" ref="W7:W70" si="6">T7*V7</f>
        <v>358750</v>
      </c>
      <c r="X7" s="11">
        <f t="shared" si="2"/>
        <v>0</v>
      </c>
      <c r="Y7" s="5" t="e">
        <f>#REF!*U7*V7</f>
        <v>#REF!</v>
      </c>
      <c r="Z7" s="11">
        <f t="shared" si="3"/>
        <v>0</v>
      </c>
    </row>
    <row r="8" spans="1:26" ht="39.950000000000003" customHeight="1" x14ac:dyDescent="0.3">
      <c r="A8" s="13">
        <v>4</v>
      </c>
      <c r="B8" s="13" t="s">
        <v>28</v>
      </c>
      <c r="C8" s="13" t="s">
        <v>28</v>
      </c>
      <c r="D8" s="125" t="s">
        <v>121</v>
      </c>
      <c r="E8" s="130" t="s">
        <v>121</v>
      </c>
      <c r="F8" s="126" t="s">
        <v>122</v>
      </c>
      <c r="G8" s="124">
        <v>296</v>
      </c>
      <c r="H8" s="124">
        <v>296</v>
      </c>
      <c r="I8" s="63" t="s">
        <v>149</v>
      </c>
      <c r="J8" s="13" t="s">
        <v>150</v>
      </c>
      <c r="K8" s="13" t="s">
        <v>152</v>
      </c>
      <c r="L8" s="63" t="s">
        <v>151</v>
      </c>
      <c r="M8" s="13" t="s">
        <v>153</v>
      </c>
      <c r="N8" s="80" t="s">
        <v>154</v>
      </c>
      <c r="O8" s="9" t="str">
        <f t="shared" si="0"/>
        <v>과사</v>
      </c>
      <c r="P8" s="10" t="str">
        <f t="shared" si="4"/>
        <v>사</v>
      </c>
      <c r="Q8" s="10" t="str">
        <f t="shared" si="1"/>
        <v>O.K!!</v>
      </c>
      <c r="R8" s="10"/>
      <c r="S8" s="1" t="s">
        <v>121</v>
      </c>
      <c r="T8" s="11">
        <v>143500</v>
      </c>
      <c r="U8" s="11"/>
      <c r="V8" s="12">
        <f t="shared" si="5"/>
        <v>2.5</v>
      </c>
      <c r="W8" s="11">
        <f t="shared" si="6"/>
        <v>358750</v>
      </c>
      <c r="X8" s="11">
        <f t="shared" si="2"/>
        <v>0</v>
      </c>
      <c r="Y8" s="5" t="e">
        <f>#REF!*U8*V8</f>
        <v>#REF!</v>
      </c>
      <c r="Z8" s="11">
        <f t="shared" si="3"/>
        <v>0</v>
      </c>
    </row>
    <row r="9" spans="1:26" ht="30" customHeight="1" x14ac:dyDescent="0.3">
      <c r="A9" s="13">
        <v>5</v>
      </c>
      <c r="B9" s="13" t="s">
        <v>29</v>
      </c>
      <c r="C9" s="13" t="s">
        <v>29</v>
      </c>
      <c r="D9" s="125" t="s">
        <v>172</v>
      </c>
      <c r="E9" s="130" t="s">
        <v>158</v>
      </c>
      <c r="F9" s="126" t="s">
        <v>122</v>
      </c>
      <c r="G9" s="124">
        <v>463</v>
      </c>
      <c r="H9" s="124">
        <v>463</v>
      </c>
      <c r="I9" s="13" t="s">
        <v>123</v>
      </c>
      <c r="J9" s="16" t="s">
        <v>124</v>
      </c>
      <c r="K9" s="13"/>
      <c r="L9" s="13"/>
      <c r="M9" s="13"/>
      <c r="N9" s="13"/>
      <c r="O9" s="9" t="str">
        <f t="shared" si="0"/>
        <v>과사</v>
      </c>
      <c r="P9" s="10" t="str">
        <f t="shared" si="4"/>
        <v>사</v>
      </c>
      <c r="Q9" s="10" t="str">
        <f t="shared" si="1"/>
        <v>O.K!!</v>
      </c>
      <c r="R9" s="10"/>
      <c r="S9" s="1">
        <v>625</v>
      </c>
      <c r="T9" s="11">
        <v>143500</v>
      </c>
      <c r="U9" s="11"/>
      <c r="V9" s="12">
        <f t="shared" si="5"/>
        <v>2.5</v>
      </c>
      <c r="W9" s="11">
        <f t="shared" si="6"/>
        <v>358750</v>
      </c>
      <c r="X9" s="11">
        <f t="shared" si="2"/>
        <v>0</v>
      </c>
      <c r="Y9" s="5" t="e">
        <f>#REF!*U9*V9</f>
        <v>#REF!</v>
      </c>
      <c r="Z9" s="11">
        <f t="shared" si="3"/>
        <v>0</v>
      </c>
    </row>
    <row r="10" spans="1:26" ht="30" customHeight="1" x14ac:dyDescent="0.3">
      <c r="A10" s="13">
        <v>6</v>
      </c>
      <c r="B10" s="13" t="s">
        <v>30</v>
      </c>
      <c r="C10" s="13" t="s">
        <v>30</v>
      </c>
      <c r="D10" s="125" t="s">
        <v>125</v>
      </c>
      <c r="E10" s="130" t="s">
        <v>159</v>
      </c>
      <c r="F10" s="126" t="s">
        <v>126</v>
      </c>
      <c r="G10" s="123">
        <v>673</v>
      </c>
      <c r="H10" s="124">
        <v>673</v>
      </c>
      <c r="I10" s="13" t="s">
        <v>123</v>
      </c>
      <c r="J10" s="16" t="s">
        <v>124</v>
      </c>
      <c r="K10" s="13"/>
      <c r="L10" s="13"/>
      <c r="M10" s="13"/>
      <c r="N10" s="13"/>
      <c r="O10" s="9" t="str">
        <f t="shared" si="0"/>
        <v>임사</v>
      </c>
      <c r="P10" s="10" t="str">
        <f t="shared" si="4"/>
        <v>사</v>
      </c>
      <c r="Q10" s="10" t="str">
        <f t="shared" si="1"/>
        <v>O.K!!</v>
      </c>
      <c r="R10" s="10"/>
      <c r="S10" s="1" t="s">
        <v>125</v>
      </c>
      <c r="T10" s="11">
        <v>143500</v>
      </c>
      <c r="U10" s="11"/>
      <c r="V10" s="12">
        <f t="shared" si="5"/>
        <v>2.5</v>
      </c>
      <c r="W10" s="11">
        <f t="shared" si="6"/>
        <v>358750</v>
      </c>
      <c r="X10" s="11">
        <f t="shared" si="2"/>
        <v>0</v>
      </c>
      <c r="Y10" s="5" t="e">
        <f>#REF!*U10*V10</f>
        <v>#REF!</v>
      </c>
      <c r="Z10" s="11">
        <f t="shared" si="3"/>
        <v>0</v>
      </c>
    </row>
    <row r="11" spans="1:26" ht="30" customHeight="1" x14ac:dyDescent="0.3">
      <c r="A11" s="13">
        <v>7</v>
      </c>
      <c r="B11" s="13" t="s">
        <v>30</v>
      </c>
      <c r="C11" s="13" t="s">
        <v>30</v>
      </c>
      <c r="D11" s="121" t="s">
        <v>127</v>
      </c>
      <c r="E11" s="129" t="s">
        <v>161</v>
      </c>
      <c r="F11" s="126" t="s">
        <v>120</v>
      </c>
      <c r="G11" s="124">
        <v>198</v>
      </c>
      <c r="H11" s="124">
        <v>198</v>
      </c>
      <c r="I11" s="63" t="s">
        <v>128</v>
      </c>
      <c r="J11" s="13" t="s">
        <v>129</v>
      </c>
      <c r="K11" s="13"/>
      <c r="L11" s="13"/>
      <c r="M11" s="13"/>
      <c r="N11" s="13"/>
      <c r="O11" s="9" t="str">
        <f t="shared" si="0"/>
        <v>전사</v>
      </c>
      <c r="P11" s="10" t="str">
        <f t="shared" si="4"/>
        <v>사</v>
      </c>
      <c r="Q11" s="10" t="str">
        <f t="shared" si="1"/>
        <v>O.K!!</v>
      </c>
      <c r="R11" s="10"/>
      <c r="S11" s="1" t="s">
        <v>125</v>
      </c>
      <c r="T11" s="11"/>
      <c r="U11" s="11">
        <v>143500</v>
      </c>
      <c r="V11" s="12">
        <f t="shared" si="5"/>
        <v>2.5</v>
      </c>
      <c r="W11" s="11">
        <f t="shared" si="6"/>
        <v>0</v>
      </c>
      <c r="X11" s="11">
        <f t="shared" si="2"/>
        <v>358750</v>
      </c>
      <c r="Y11" s="5" t="e">
        <f>#REF!*U11*V11</f>
        <v>#REF!</v>
      </c>
      <c r="Z11" s="11">
        <f t="shared" si="3"/>
        <v>71032500</v>
      </c>
    </row>
    <row r="12" spans="1:26" ht="23.1" customHeight="1" x14ac:dyDescent="0.3">
      <c r="A12" s="13">
        <v>8</v>
      </c>
      <c r="B12" s="13" t="s">
        <v>31</v>
      </c>
      <c r="C12" s="13" t="s">
        <v>31</v>
      </c>
      <c r="D12" s="125" t="s">
        <v>173</v>
      </c>
      <c r="E12" s="130" t="s">
        <v>162</v>
      </c>
      <c r="F12" s="126" t="s">
        <v>118</v>
      </c>
      <c r="G12" s="124">
        <v>93</v>
      </c>
      <c r="H12" s="124">
        <v>93</v>
      </c>
      <c r="I12" s="63" t="s">
        <v>128</v>
      </c>
      <c r="J12" s="13" t="s">
        <v>129</v>
      </c>
      <c r="K12" s="13"/>
      <c r="L12" s="13"/>
      <c r="M12" s="13"/>
      <c r="N12" s="13"/>
      <c r="O12" s="9" t="str">
        <f t="shared" si="0"/>
        <v>대사</v>
      </c>
      <c r="P12" s="10" t="str">
        <f t="shared" si="4"/>
        <v>사</v>
      </c>
      <c r="Q12" s="10" t="str">
        <f t="shared" si="1"/>
        <v>O.K!!</v>
      </c>
      <c r="R12" s="10"/>
      <c r="S12" s="1" t="s">
        <v>127</v>
      </c>
      <c r="T12" s="11">
        <v>183100</v>
      </c>
      <c r="U12" s="11"/>
      <c r="V12" s="12">
        <f t="shared" si="5"/>
        <v>2.5</v>
      </c>
      <c r="W12" s="11">
        <f t="shared" si="6"/>
        <v>457750</v>
      </c>
      <c r="X12" s="11">
        <f t="shared" si="2"/>
        <v>0</v>
      </c>
      <c r="Y12" s="5" t="e">
        <f>#REF!*U12*V12</f>
        <v>#REF!</v>
      </c>
      <c r="Z12" s="11">
        <f t="shared" si="3"/>
        <v>0</v>
      </c>
    </row>
    <row r="13" spans="1:26" ht="35.1" customHeight="1" x14ac:dyDescent="0.3">
      <c r="A13" s="13">
        <v>9</v>
      </c>
      <c r="B13" s="13" t="s">
        <v>32</v>
      </c>
      <c r="C13" s="13" t="s">
        <v>32</v>
      </c>
      <c r="D13" s="125" t="s">
        <v>130</v>
      </c>
      <c r="E13" s="130" t="s">
        <v>130</v>
      </c>
      <c r="F13" s="126" t="s">
        <v>120</v>
      </c>
      <c r="G13" s="124">
        <v>64</v>
      </c>
      <c r="H13" s="124">
        <v>64</v>
      </c>
      <c r="I13" s="16" t="s">
        <v>131</v>
      </c>
      <c r="J13" s="13" t="s">
        <v>132</v>
      </c>
      <c r="K13" s="13"/>
      <c r="L13" s="13"/>
      <c r="M13" s="13"/>
      <c r="N13" s="13"/>
      <c r="O13" s="9" t="str">
        <f t="shared" si="0"/>
        <v>전사</v>
      </c>
      <c r="P13" s="10" t="str">
        <f t="shared" si="4"/>
        <v>사</v>
      </c>
      <c r="Q13" s="10" t="str">
        <f t="shared" si="1"/>
        <v>O.K!!</v>
      </c>
      <c r="R13" s="10"/>
      <c r="S13" s="1">
        <v>619</v>
      </c>
      <c r="T13" s="11">
        <v>143500</v>
      </c>
      <c r="U13" s="11"/>
      <c r="V13" s="12">
        <f t="shared" si="5"/>
        <v>2.5</v>
      </c>
      <c r="W13" s="11">
        <f t="shared" si="6"/>
        <v>358750</v>
      </c>
      <c r="X13" s="11">
        <f t="shared" si="2"/>
        <v>0</v>
      </c>
      <c r="Y13" s="5"/>
      <c r="Z13" s="11">
        <f t="shared" si="3"/>
        <v>0</v>
      </c>
    </row>
    <row r="14" spans="1:26" ht="30" customHeight="1" x14ac:dyDescent="0.3">
      <c r="A14" s="13">
        <v>10</v>
      </c>
      <c r="B14" s="13" t="s">
        <v>32</v>
      </c>
      <c r="C14" s="13" t="s">
        <v>32</v>
      </c>
      <c r="D14" s="125" t="s">
        <v>125</v>
      </c>
      <c r="E14" s="130" t="s">
        <v>160</v>
      </c>
      <c r="F14" s="126" t="s">
        <v>126</v>
      </c>
      <c r="G14" s="123">
        <v>1244</v>
      </c>
      <c r="H14" s="124">
        <v>1244</v>
      </c>
      <c r="I14" s="13" t="s">
        <v>123</v>
      </c>
      <c r="J14" s="16" t="s">
        <v>124</v>
      </c>
      <c r="K14" s="13"/>
      <c r="L14" s="13"/>
      <c r="M14" s="13"/>
      <c r="N14" s="13"/>
      <c r="O14" s="9" t="str">
        <f t="shared" si="0"/>
        <v>임사</v>
      </c>
      <c r="P14" s="10" t="str">
        <f t="shared" si="4"/>
        <v>사</v>
      </c>
      <c r="Q14" s="10" t="str">
        <f t="shared" si="1"/>
        <v>O.K!!</v>
      </c>
      <c r="R14" s="10"/>
      <c r="S14" s="1">
        <v>618</v>
      </c>
      <c r="T14" s="11"/>
      <c r="U14" s="11">
        <v>143500</v>
      </c>
      <c r="V14" s="12">
        <f t="shared" si="5"/>
        <v>2.5</v>
      </c>
      <c r="W14" s="11">
        <f t="shared" si="6"/>
        <v>0</v>
      </c>
      <c r="X14" s="11">
        <f t="shared" si="2"/>
        <v>358750</v>
      </c>
      <c r="Y14" s="5" t="e">
        <f>#REF!*U14*V14</f>
        <v>#REF!</v>
      </c>
      <c r="Z14" s="11">
        <f t="shared" si="3"/>
        <v>446285000</v>
      </c>
    </row>
    <row r="15" spans="1:26" ht="23.1" customHeight="1" x14ac:dyDescent="0.3">
      <c r="A15" s="13">
        <v>11</v>
      </c>
      <c r="B15" s="13" t="s">
        <v>27</v>
      </c>
      <c r="C15" s="13" t="s">
        <v>27</v>
      </c>
      <c r="D15" s="125" t="s">
        <v>174</v>
      </c>
      <c r="E15" s="130" t="s">
        <v>163</v>
      </c>
      <c r="F15" s="126" t="s">
        <v>118</v>
      </c>
      <c r="G15" s="124">
        <v>24.1</v>
      </c>
      <c r="H15" s="124">
        <v>24.1</v>
      </c>
      <c r="I15" s="63" t="s">
        <v>137</v>
      </c>
      <c r="J15" s="13" t="s">
        <v>138</v>
      </c>
      <c r="K15" s="81"/>
      <c r="L15" s="13"/>
      <c r="M15" s="13"/>
      <c r="N15" s="13"/>
      <c r="O15" s="9" t="str">
        <f t="shared" si="0"/>
        <v>대사</v>
      </c>
      <c r="P15" s="10" t="str">
        <f t="shared" si="4"/>
        <v>사</v>
      </c>
      <c r="Q15" s="10" t="str">
        <f t="shared" si="1"/>
        <v>O.K!!</v>
      </c>
      <c r="R15" s="10"/>
      <c r="S15" s="1">
        <v>886</v>
      </c>
      <c r="T15" s="11"/>
      <c r="U15" s="11">
        <v>143500</v>
      </c>
      <c r="V15" s="12">
        <f t="shared" si="5"/>
        <v>2.5</v>
      </c>
      <c r="W15" s="11">
        <f t="shared" si="6"/>
        <v>0</v>
      </c>
      <c r="X15" s="11">
        <f t="shared" si="2"/>
        <v>358750</v>
      </c>
      <c r="Y15" s="5"/>
      <c r="Z15" s="11">
        <f t="shared" si="3"/>
        <v>8645875</v>
      </c>
    </row>
    <row r="16" spans="1:26" ht="23.1" customHeight="1" x14ac:dyDescent="0.3">
      <c r="A16" s="13">
        <v>12</v>
      </c>
      <c r="B16" s="13" t="s">
        <v>27</v>
      </c>
      <c r="C16" s="13" t="s">
        <v>27</v>
      </c>
      <c r="D16" s="125" t="s">
        <v>175</v>
      </c>
      <c r="E16" s="130" t="s">
        <v>164</v>
      </c>
      <c r="F16" s="126" t="s">
        <v>120</v>
      </c>
      <c r="G16" s="124">
        <v>402</v>
      </c>
      <c r="H16" s="124">
        <v>402</v>
      </c>
      <c r="I16" s="63" t="s">
        <v>133</v>
      </c>
      <c r="J16" s="13" t="s">
        <v>134</v>
      </c>
      <c r="K16" s="13"/>
      <c r="L16" s="13"/>
      <c r="M16" s="13"/>
      <c r="N16" s="13"/>
      <c r="O16" s="9" t="str">
        <f t="shared" si="0"/>
        <v>전사</v>
      </c>
      <c r="P16" s="10" t="str">
        <f t="shared" si="4"/>
        <v>사</v>
      </c>
      <c r="Q16" s="10" t="str">
        <f t="shared" si="1"/>
        <v>O.K!!</v>
      </c>
      <c r="R16" s="10"/>
      <c r="S16" s="1">
        <v>614</v>
      </c>
      <c r="T16" s="11"/>
      <c r="U16" s="11">
        <v>143500</v>
      </c>
      <c r="V16" s="12">
        <f t="shared" si="5"/>
        <v>2.5</v>
      </c>
      <c r="W16" s="11">
        <f t="shared" si="6"/>
        <v>0</v>
      </c>
      <c r="X16" s="11">
        <f t="shared" si="2"/>
        <v>358750</v>
      </c>
      <c r="Y16" s="5" t="e">
        <f>#REF!*U16*V16</f>
        <v>#REF!</v>
      </c>
      <c r="Z16" s="11">
        <f t="shared" si="3"/>
        <v>144217500</v>
      </c>
    </row>
    <row r="17" spans="1:26" ht="23.1" customHeight="1" x14ac:dyDescent="0.3">
      <c r="A17" s="13">
        <v>13</v>
      </c>
      <c r="B17" s="13" t="s">
        <v>27</v>
      </c>
      <c r="C17" s="13" t="s">
        <v>27</v>
      </c>
      <c r="D17" s="125" t="s">
        <v>176</v>
      </c>
      <c r="E17" s="130" t="s">
        <v>165</v>
      </c>
      <c r="F17" s="126" t="s">
        <v>139</v>
      </c>
      <c r="G17" s="124">
        <v>62</v>
      </c>
      <c r="H17" s="124">
        <v>62</v>
      </c>
      <c r="I17" s="63" t="s">
        <v>113</v>
      </c>
      <c r="J17" s="13" t="s">
        <v>111</v>
      </c>
      <c r="K17" s="13"/>
      <c r="L17" s="13"/>
      <c r="M17" s="13"/>
      <c r="N17" s="13"/>
      <c r="O17" s="9" t="str">
        <f t="shared" si="0"/>
        <v>구국</v>
      </c>
      <c r="P17" s="10" t="str">
        <f t="shared" si="4"/>
        <v>국</v>
      </c>
      <c r="Q17" s="10" t="str">
        <f t="shared" si="1"/>
        <v>O.K!!</v>
      </c>
      <c r="R17" s="10"/>
      <c r="S17" s="1">
        <v>865</v>
      </c>
      <c r="T17" s="11"/>
      <c r="U17" s="11">
        <v>143500</v>
      </c>
      <c r="V17" s="12">
        <f t="shared" si="5"/>
        <v>2.5</v>
      </c>
      <c r="W17" s="11">
        <f t="shared" si="6"/>
        <v>0</v>
      </c>
      <c r="X17" s="11">
        <f t="shared" si="2"/>
        <v>358750</v>
      </c>
      <c r="Y17" s="5" t="e">
        <f>#REF!*U17*V17</f>
        <v>#REF!</v>
      </c>
      <c r="Z17" s="11">
        <f t="shared" si="3"/>
        <v>22242500</v>
      </c>
    </row>
    <row r="18" spans="1:26" ht="23.1" customHeight="1" x14ac:dyDescent="0.3">
      <c r="A18" s="13">
        <v>14</v>
      </c>
      <c r="B18" s="13" t="s">
        <v>27</v>
      </c>
      <c r="C18" s="13" t="s">
        <v>27</v>
      </c>
      <c r="D18" s="125" t="s">
        <v>140</v>
      </c>
      <c r="E18" s="130" t="s">
        <v>140</v>
      </c>
      <c r="F18" s="126" t="s">
        <v>136</v>
      </c>
      <c r="G18" s="124">
        <v>9</v>
      </c>
      <c r="H18" s="124">
        <v>9</v>
      </c>
      <c r="I18" s="63" t="s">
        <v>141</v>
      </c>
      <c r="J18" s="13" t="s">
        <v>142</v>
      </c>
      <c r="K18" s="13"/>
      <c r="L18" s="13"/>
      <c r="M18" s="13"/>
      <c r="N18" s="13"/>
      <c r="O18" s="9" t="str">
        <f t="shared" si="0"/>
        <v>답사</v>
      </c>
      <c r="P18" s="10" t="str">
        <f t="shared" si="4"/>
        <v>사</v>
      </c>
      <c r="Q18" s="10" t="str">
        <f t="shared" si="1"/>
        <v>O.K!!</v>
      </c>
      <c r="R18" s="10"/>
      <c r="S18" s="1" t="s">
        <v>140</v>
      </c>
      <c r="T18" s="11"/>
      <c r="U18" s="11">
        <v>143500</v>
      </c>
      <c r="V18" s="12">
        <f t="shared" si="5"/>
        <v>2.5</v>
      </c>
      <c r="W18" s="11">
        <f t="shared" si="6"/>
        <v>0</v>
      </c>
      <c r="X18" s="11">
        <f t="shared" si="2"/>
        <v>358750</v>
      </c>
      <c r="Y18" s="5" t="e">
        <f>#REF!*U18*V18</f>
        <v>#REF!</v>
      </c>
      <c r="Z18" s="11">
        <f t="shared" si="3"/>
        <v>3228750</v>
      </c>
    </row>
    <row r="19" spans="1:26" ht="23.1" customHeight="1" x14ac:dyDescent="0.3">
      <c r="A19" s="13">
        <v>15</v>
      </c>
      <c r="B19" s="13" t="s">
        <v>27</v>
      </c>
      <c r="C19" s="13" t="s">
        <v>27</v>
      </c>
      <c r="D19" s="125" t="s">
        <v>135</v>
      </c>
      <c r="E19" s="130" t="s">
        <v>135</v>
      </c>
      <c r="F19" s="126" t="s">
        <v>136</v>
      </c>
      <c r="G19" s="124">
        <v>52</v>
      </c>
      <c r="H19" s="124">
        <v>52</v>
      </c>
      <c r="I19" s="63" t="s">
        <v>137</v>
      </c>
      <c r="J19" s="13" t="s">
        <v>138</v>
      </c>
      <c r="K19" s="13"/>
      <c r="L19" s="13"/>
      <c r="M19" s="13"/>
      <c r="N19" s="13"/>
      <c r="O19" s="9" t="str">
        <f t="shared" si="0"/>
        <v>답사</v>
      </c>
      <c r="P19" s="10" t="str">
        <f t="shared" si="4"/>
        <v>사</v>
      </c>
      <c r="Q19" s="10" t="str">
        <f t="shared" si="1"/>
        <v>O.K!!</v>
      </c>
      <c r="R19" s="10"/>
      <c r="S19" s="1">
        <v>613</v>
      </c>
      <c r="T19" s="11"/>
      <c r="U19" s="11">
        <v>143500</v>
      </c>
      <c r="V19" s="12">
        <f t="shared" si="5"/>
        <v>2.5</v>
      </c>
      <c r="W19" s="11">
        <f t="shared" si="6"/>
        <v>0</v>
      </c>
      <c r="X19" s="11">
        <f t="shared" si="2"/>
        <v>358750</v>
      </c>
      <c r="Y19" s="5" t="e">
        <f>#REF!*U19*V19</f>
        <v>#REF!</v>
      </c>
      <c r="Z19" s="11">
        <f t="shared" si="3"/>
        <v>18655000</v>
      </c>
    </row>
    <row r="20" spans="1:26" ht="23.1" customHeight="1" x14ac:dyDescent="0.3">
      <c r="A20" s="13">
        <v>16</v>
      </c>
      <c r="B20" s="13" t="s">
        <v>27</v>
      </c>
      <c r="C20" s="13" t="s">
        <v>27</v>
      </c>
      <c r="D20" s="125" t="s">
        <v>143</v>
      </c>
      <c r="E20" s="130" t="s">
        <v>166</v>
      </c>
      <c r="F20" s="126" t="s">
        <v>114</v>
      </c>
      <c r="G20" s="124">
        <v>21</v>
      </c>
      <c r="H20" s="124">
        <v>21</v>
      </c>
      <c r="I20" s="63" t="s">
        <v>106</v>
      </c>
      <c r="J20" s="13" t="s">
        <v>111</v>
      </c>
      <c r="K20" s="13"/>
      <c r="L20" s="13"/>
      <c r="M20" s="13"/>
      <c r="N20" s="13"/>
      <c r="O20" s="9" t="str">
        <f t="shared" si="0"/>
        <v>도국</v>
      </c>
      <c r="P20" s="10" t="str">
        <f t="shared" si="4"/>
        <v>국</v>
      </c>
      <c r="Q20" s="10" t="str">
        <f t="shared" si="1"/>
        <v>O.K!!</v>
      </c>
      <c r="R20" s="10"/>
      <c r="S20" s="1" t="s">
        <v>143</v>
      </c>
      <c r="T20" s="11">
        <v>143500</v>
      </c>
      <c r="U20" s="11"/>
      <c r="V20" s="12">
        <f t="shared" si="5"/>
        <v>2.5</v>
      </c>
      <c r="W20" s="11">
        <f t="shared" si="6"/>
        <v>358750</v>
      </c>
      <c r="X20" s="11">
        <f t="shared" si="2"/>
        <v>0</v>
      </c>
      <c r="Y20" s="5" t="e">
        <f>#REF!*U20*V20</f>
        <v>#REF!</v>
      </c>
      <c r="Z20" s="11">
        <f t="shared" si="3"/>
        <v>0</v>
      </c>
    </row>
    <row r="21" spans="1:26" ht="23.1" customHeight="1" x14ac:dyDescent="0.3">
      <c r="A21" s="13">
        <v>17</v>
      </c>
      <c r="B21" s="13" t="s">
        <v>27</v>
      </c>
      <c r="C21" s="13" t="s">
        <v>27</v>
      </c>
      <c r="D21" s="125" t="s">
        <v>144</v>
      </c>
      <c r="E21" s="130" t="s">
        <v>167</v>
      </c>
      <c r="F21" s="126" t="s">
        <v>136</v>
      </c>
      <c r="G21" s="124">
        <v>2</v>
      </c>
      <c r="H21" s="124">
        <v>2</v>
      </c>
      <c r="I21" s="13" t="s">
        <v>112</v>
      </c>
      <c r="J21" s="13" t="s">
        <v>111</v>
      </c>
      <c r="K21" s="63"/>
      <c r="L21" s="63"/>
      <c r="M21" s="13"/>
      <c r="N21" s="13"/>
      <c r="O21" s="9" t="str">
        <f t="shared" si="0"/>
        <v>답국</v>
      </c>
      <c r="P21" s="10" t="str">
        <f t="shared" si="4"/>
        <v>국</v>
      </c>
      <c r="Q21" s="10" t="str">
        <f t="shared" si="1"/>
        <v>O.K!!</v>
      </c>
      <c r="R21" s="10"/>
      <c r="S21" s="1" t="s">
        <v>144</v>
      </c>
      <c r="T21" s="11"/>
      <c r="U21" s="11">
        <v>287100</v>
      </c>
      <c r="V21" s="12">
        <f t="shared" si="5"/>
        <v>2.5</v>
      </c>
      <c r="W21" s="11">
        <f t="shared" si="6"/>
        <v>0</v>
      </c>
      <c r="X21" s="11">
        <f t="shared" si="2"/>
        <v>717750</v>
      </c>
      <c r="Y21" s="5" t="e">
        <f>#REF!*U21*V21</f>
        <v>#REF!</v>
      </c>
      <c r="Z21" s="11">
        <f t="shared" si="3"/>
        <v>1435500</v>
      </c>
    </row>
    <row r="22" spans="1:26" ht="23.1" customHeight="1" x14ac:dyDescent="0.3">
      <c r="A22" s="13">
        <v>18</v>
      </c>
      <c r="B22" s="13" t="s">
        <v>27</v>
      </c>
      <c r="C22" s="13" t="s">
        <v>27</v>
      </c>
      <c r="D22" s="125" t="s">
        <v>177</v>
      </c>
      <c r="E22" s="130" t="s">
        <v>168</v>
      </c>
      <c r="F22" s="126" t="s">
        <v>136</v>
      </c>
      <c r="G22" s="124">
        <v>4</v>
      </c>
      <c r="H22" s="124">
        <v>4</v>
      </c>
      <c r="I22" s="13" t="s">
        <v>145</v>
      </c>
      <c r="J22" s="13" t="s">
        <v>146</v>
      </c>
      <c r="K22" s="13"/>
      <c r="L22" s="13"/>
      <c r="M22" s="13"/>
      <c r="N22" s="13"/>
      <c r="O22" s="9" t="str">
        <f t="shared" si="0"/>
        <v>답사</v>
      </c>
      <c r="P22" s="10" t="str">
        <f t="shared" si="4"/>
        <v>사</v>
      </c>
      <c r="Q22" s="10" t="str">
        <f t="shared" si="1"/>
        <v>O.K!!</v>
      </c>
      <c r="R22" s="10"/>
      <c r="S22" s="1">
        <v>604</v>
      </c>
      <c r="T22" s="11">
        <v>143500</v>
      </c>
      <c r="U22" s="11"/>
      <c r="V22" s="12">
        <f t="shared" si="5"/>
        <v>2.5</v>
      </c>
      <c r="W22" s="11">
        <f t="shared" si="6"/>
        <v>358750</v>
      </c>
      <c r="X22" s="11">
        <f t="shared" si="2"/>
        <v>0</v>
      </c>
      <c r="Y22" s="5" t="e">
        <f>#REF!*U22*V22</f>
        <v>#REF!</v>
      </c>
      <c r="Z22" s="11">
        <f t="shared" si="3"/>
        <v>0</v>
      </c>
    </row>
    <row r="23" spans="1:26" ht="23.1" customHeight="1" x14ac:dyDescent="0.3">
      <c r="A23" s="13"/>
      <c r="B23" s="13"/>
      <c r="C23" s="13"/>
      <c r="D23" s="14"/>
      <c r="E23" s="14"/>
      <c r="F23" s="13"/>
      <c r="G23" s="78"/>
      <c r="H23" s="78"/>
      <c r="I23" s="13"/>
      <c r="J23" s="13"/>
      <c r="K23" s="13"/>
      <c r="L23" s="13"/>
      <c r="M23" s="13"/>
      <c r="N23" s="13"/>
      <c r="O23" s="9" t="str">
        <f t="shared" si="0"/>
        <v>사</v>
      </c>
      <c r="P23" s="10" t="str">
        <f t="shared" si="4"/>
        <v>사</v>
      </c>
      <c r="Q23" s="10" t="str">
        <f t="shared" si="1"/>
        <v>O.K!!</v>
      </c>
      <c r="R23" s="10"/>
      <c r="T23" s="11"/>
      <c r="U23" s="11">
        <v>143500</v>
      </c>
      <c r="V23" s="12">
        <f t="shared" si="5"/>
        <v>2.5</v>
      </c>
      <c r="W23" s="11">
        <f t="shared" si="6"/>
        <v>0</v>
      </c>
      <c r="X23" s="11">
        <f t="shared" si="2"/>
        <v>358750</v>
      </c>
      <c r="Y23" s="5" t="e">
        <f>#REF!*U23*V23</f>
        <v>#REF!</v>
      </c>
      <c r="Z23" s="11">
        <f t="shared" si="3"/>
        <v>0</v>
      </c>
    </row>
    <row r="24" spans="1:26" ht="23.1" customHeight="1" x14ac:dyDescent="0.3">
      <c r="A24" s="13"/>
      <c r="B24" s="13"/>
      <c r="C24" s="13"/>
      <c r="D24" s="94"/>
      <c r="E24" s="94"/>
      <c r="F24" s="13"/>
      <c r="G24" s="79"/>
      <c r="H24" s="93"/>
      <c r="I24" s="13"/>
      <c r="J24" s="16"/>
      <c r="K24" s="13"/>
      <c r="L24" s="13"/>
      <c r="M24" s="13"/>
      <c r="N24" s="13"/>
      <c r="O24" s="9" t="str">
        <f t="shared" si="0"/>
        <v>사</v>
      </c>
      <c r="P24" s="10" t="str">
        <f t="shared" si="4"/>
        <v>사</v>
      </c>
      <c r="Q24" s="10" t="str">
        <f t="shared" si="1"/>
        <v>O.K!!</v>
      </c>
      <c r="R24" s="10"/>
      <c r="T24" s="11"/>
      <c r="U24" s="11">
        <v>143500</v>
      </c>
      <c r="V24" s="12">
        <f t="shared" si="5"/>
        <v>2.5</v>
      </c>
      <c r="W24" s="11">
        <f t="shared" si="6"/>
        <v>0</v>
      </c>
      <c r="X24" s="11">
        <f t="shared" si="2"/>
        <v>358750</v>
      </c>
      <c r="Y24" s="5" t="e">
        <f>#REF!*U24*V24</f>
        <v>#REF!</v>
      </c>
      <c r="Z24" s="11">
        <f t="shared" si="3"/>
        <v>0</v>
      </c>
    </row>
    <row r="25" spans="1:26" ht="23.1" customHeight="1" x14ac:dyDescent="0.3">
      <c r="A25" s="13"/>
      <c r="B25" s="13"/>
      <c r="C25" s="13"/>
      <c r="D25" s="94"/>
      <c r="E25" s="94"/>
      <c r="F25" s="13"/>
      <c r="G25" s="78"/>
      <c r="H25" s="93"/>
      <c r="I25" s="16"/>
      <c r="J25" s="13"/>
      <c r="K25" s="63"/>
      <c r="L25" s="63"/>
      <c r="M25" s="13"/>
      <c r="N25" s="13"/>
      <c r="O25" s="9" t="str">
        <f t="shared" si="0"/>
        <v>사</v>
      </c>
      <c r="P25" s="10" t="str">
        <f t="shared" si="4"/>
        <v>사</v>
      </c>
      <c r="Q25" s="10" t="str">
        <f t="shared" si="1"/>
        <v>O.K!!</v>
      </c>
      <c r="R25" s="10"/>
      <c r="T25" s="11"/>
      <c r="U25" s="11">
        <v>143500</v>
      </c>
      <c r="V25" s="12">
        <f t="shared" si="5"/>
        <v>2.5</v>
      </c>
      <c r="W25" s="11">
        <f t="shared" si="6"/>
        <v>0</v>
      </c>
      <c r="X25" s="11">
        <f t="shared" si="2"/>
        <v>358750</v>
      </c>
      <c r="Y25" s="5"/>
      <c r="Z25" s="11">
        <f t="shared" si="3"/>
        <v>0</v>
      </c>
    </row>
    <row r="26" spans="1:26" ht="23.1" customHeight="1" x14ac:dyDescent="0.3">
      <c r="A26" s="13"/>
      <c r="B26" s="13"/>
      <c r="C26" s="13"/>
      <c r="D26" s="14"/>
      <c r="E26" s="14"/>
      <c r="F26" s="13"/>
      <c r="G26" s="75"/>
      <c r="H26" s="75"/>
      <c r="I26" s="13"/>
      <c r="J26" s="13"/>
      <c r="K26" s="63"/>
      <c r="L26" s="63"/>
      <c r="M26" s="13"/>
      <c r="N26" s="13"/>
      <c r="O26" s="9" t="str">
        <f t="shared" si="0"/>
        <v>사</v>
      </c>
      <c r="P26" s="10" t="str">
        <f t="shared" si="4"/>
        <v>사</v>
      </c>
      <c r="Q26" s="10" t="str">
        <f t="shared" si="1"/>
        <v>O.K!!</v>
      </c>
      <c r="R26" s="10"/>
      <c r="T26" s="11"/>
      <c r="U26" s="11">
        <v>435000</v>
      </c>
      <c r="V26" s="12">
        <f t="shared" si="5"/>
        <v>2.5</v>
      </c>
      <c r="W26" s="11">
        <f t="shared" si="6"/>
        <v>0</v>
      </c>
      <c r="X26" s="11">
        <f t="shared" si="2"/>
        <v>1087500</v>
      </c>
      <c r="Y26" s="5"/>
      <c r="Z26" s="11">
        <f t="shared" si="3"/>
        <v>0</v>
      </c>
    </row>
    <row r="27" spans="1:26" ht="23.1" customHeight="1" x14ac:dyDescent="0.3">
      <c r="A27" s="13"/>
      <c r="B27" s="13"/>
      <c r="C27" s="13"/>
      <c r="D27" s="14"/>
      <c r="E27" s="14"/>
      <c r="F27" s="13"/>
      <c r="G27" s="76"/>
      <c r="H27" s="76"/>
      <c r="I27" s="13"/>
      <c r="J27" s="13"/>
      <c r="K27" s="16"/>
      <c r="L27" s="16"/>
      <c r="M27" s="16"/>
      <c r="N27" s="17"/>
      <c r="O27" s="9" t="str">
        <f t="shared" si="0"/>
        <v>사</v>
      </c>
      <c r="P27" s="10" t="str">
        <f t="shared" si="4"/>
        <v>사</v>
      </c>
      <c r="Q27" s="10" t="str">
        <f t="shared" si="1"/>
        <v>O.K!!</v>
      </c>
      <c r="R27" s="10"/>
      <c r="T27" s="11"/>
      <c r="U27" s="11">
        <v>536200</v>
      </c>
      <c r="V27" s="12">
        <f t="shared" si="5"/>
        <v>2.5</v>
      </c>
      <c r="W27" s="11">
        <f t="shared" si="6"/>
        <v>0</v>
      </c>
      <c r="X27" s="11">
        <f t="shared" si="2"/>
        <v>1340500</v>
      </c>
      <c r="Y27" s="5"/>
      <c r="Z27" s="11">
        <f t="shared" si="3"/>
        <v>0</v>
      </c>
    </row>
    <row r="28" spans="1:26" ht="23.1" customHeight="1" x14ac:dyDescent="0.3">
      <c r="A28" s="13"/>
      <c r="B28" s="13"/>
      <c r="C28" s="13"/>
      <c r="D28" s="14"/>
      <c r="E28" s="14"/>
      <c r="F28" s="13"/>
      <c r="G28" s="76"/>
      <c r="H28" s="76"/>
      <c r="I28" s="49"/>
      <c r="J28" s="13"/>
      <c r="K28" s="16"/>
      <c r="L28" s="16"/>
      <c r="M28" s="16"/>
      <c r="N28" s="17"/>
      <c r="O28" s="9" t="str">
        <f t="shared" ref="O28:O35" si="7">CONCATENATE(F28,P28)</f>
        <v>사</v>
      </c>
      <c r="P28" s="10" t="str">
        <f t="shared" ref="P28:P35" si="8">IF(J28=$B$2,$B$2,IF(J28="공","공",IF(J28="국","국","사")))</f>
        <v>사</v>
      </c>
      <c r="Q28" s="10" t="str">
        <f t="shared" ref="Q28:Q35" si="9">IF(G28&gt;F28,IF(F28=0," ","N.G!!"),"O.K!!")</f>
        <v>O.K!!</v>
      </c>
      <c r="R28" s="10"/>
      <c r="T28" s="11"/>
      <c r="U28" s="11">
        <v>536200</v>
      </c>
      <c r="V28" s="12">
        <f t="shared" si="5"/>
        <v>2.5</v>
      </c>
      <c r="W28" s="11">
        <f t="shared" si="6"/>
        <v>0</v>
      </c>
      <c r="X28" s="11">
        <f t="shared" si="2"/>
        <v>1340500</v>
      </c>
      <c r="Y28" s="5"/>
      <c r="Z28" s="11">
        <f t="shared" si="3"/>
        <v>0</v>
      </c>
    </row>
    <row r="29" spans="1:26" ht="23.1" customHeight="1" x14ac:dyDescent="0.3">
      <c r="A29" s="13"/>
      <c r="B29" s="13"/>
      <c r="C29" s="13"/>
      <c r="D29" s="14"/>
      <c r="E29" s="14"/>
      <c r="F29" s="13"/>
      <c r="G29" s="76"/>
      <c r="H29" s="76"/>
      <c r="I29" s="13"/>
      <c r="J29" s="13"/>
      <c r="K29" s="16"/>
      <c r="L29" s="16"/>
      <c r="M29" s="16"/>
      <c r="N29" s="17"/>
      <c r="O29" s="9" t="str">
        <f t="shared" si="7"/>
        <v>사</v>
      </c>
      <c r="P29" s="10" t="str">
        <f t="shared" si="8"/>
        <v>사</v>
      </c>
      <c r="Q29" s="10" t="str">
        <f t="shared" si="9"/>
        <v>O.K!!</v>
      </c>
      <c r="R29" s="10"/>
      <c r="T29" s="11"/>
      <c r="U29" s="11">
        <v>707300</v>
      </c>
      <c r="V29" s="12">
        <f t="shared" si="5"/>
        <v>2.5</v>
      </c>
      <c r="W29" s="11">
        <f t="shared" si="6"/>
        <v>0</v>
      </c>
      <c r="X29" s="11">
        <f t="shared" si="2"/>
        <v>1768250</v>
      </c>
      <c r="Y29" s="5"/>
      <c r="Z29" s="11">
        <f t="shared" si="3"/>
        <v>0</v>
      </c>
    </row>
    <row r="30" spans="1:26" ht="23.1" customHeight="1" x14ac:dyDescent="0.3">
      <c r="A30" s="13"/>
      <c r="B30" s="13"/>
      <c r="C30" s="13"/>
      <c r="D30" s="15"/>
      <c r="E30" s="15"/>
      <c r="F30" s="5"/>
      <c r="G30" s="76"/>
      <c r="H30" s="76"/>
      <c r="I30" s="13"/>
      <c r="J30" s="13"/>
      <c r="K30" s="16"/>
      <c r="L30" s="16"/>
      <c r="M30" s="16"/>
      <c r="N30" s="17"/>
      <c r="O30" s="9" t="str">
        <f t="shared" si="7"/>
        <v>사</v>
      </c>
      <c r="P30" s="10" t="str">
        <f t="shared" si="8"/>
        <v>사</v>
      </c>
      <c r="Q30" s="10" t="str">
        <f t="shared" si="9"/>
        <v>O.K!!</v>
      </c>
      <c r="R30" s="10"/>
      <c r="T30" s="11"/>
      <c r="U30" s="11">
        <v>231000</v>
      </c>
      <c r="V30" s="12">
        <f t="shared" si="5"/>
        <v>2.5</v>
      </c>
      <c r="W30" s="11">
        <f t="shared" si="6"/>
        <v>0</v>
      </c>
      <c r="X30" s="11">
        <f t="shared" si="2"/>
        <v>577500</v>
      </c>
      <c r="Y30" s="5"/>
      <c r="Z30" s="11">
        <f t="shared" si="3"/>
        <v>0</v>
      </c>
    </row>
    <row r="31" spans="1:26" ht="23.1" customHeight="1" x14ac:dyDescent="0.3">
      <c r="A31" s="13"/>
      <c r="B31" s="13"/>
      <c r="C31" s="13"/>
      <c r="D31" s="15"/>
      <c r="E31" s="15"/>
      <c r="F31" s="5"/>
      <c r="G31" s="76"/>
      <c r="H31" s="76"/>
      <c r="I31" s="13"/>
      <c r="J31" s="13"/>
      <c r="K31" s="16"/>
      <c r="L31" s="16"/>
      <c r="M31" s="16"/>
      <c r="N31" s="17"/>
      <c r="O31" s="9" t="str">
        <f t="shared" si="7"/>
        <v>사</v>
      </c>
      <c r="P31" s="10" t="str">
        <f t="shared" si="8"/>
        <v>사</v>
      </c>
      <c r="Q31" s="10" t="str">
        <f t="shared" si="9"/>
        <v>O.K!!</v>
      </c>
      <c r="R31" s="10"/>
      <c r="T31" s="11"/>
      <c r="U31" s="11">
        <v>729200</v>
      </c>
      <c r="V31" s="12">
        <f t="shared" si="5"/>
        <v>2.5</v>
      </c>
      <c r="W31" s="11">
        <f t="shared" si="6"/>
        <v>0</v>
      </c>
      <c r="X31" s="11">
        <f t="shared" si="2"/>
        <v>1823000</v>
      </c>
      <c r="Y31" s="5"/>
      <c r="Z31" s="11">
        <f t="shared" si="3"/>
        <v>0</v>
      </c>
    </row>
    <row r="32" spans="1:26" ht="23.1" customHeight="1" x14ac:dyDescent="0.3">
      <c r="A32" s="13"/>
      <c r="B32" s="13"/>
      <c r="C32" s="13"/>
      <c r="D32" s="15"/>
      <c r="E32" s="15"/>
      <c r="F32" s="5"/>
      <c r="G32" s="76"/>
      <c r="H32" s="76"/>
      <c r="I32" s="13"/>
      <c r="J32" s="13"/>
      <c r="K32" s="16"/>
      <c r="L32" s="16"/>
      <c r="M32" s="16"/>
      <c r="N32" s="17"/>
      <c r="O32" s="9" t="str">
        <f t="shared" si="7"/>
        <v>사</v>
      </c>
      <c r="P32" s="10" t="str">
        <f t="shared" si="8"/>
        <v>사</v>
      </c>
      <c r="Q32" s="10" t="str">
        <f t="shared" si="9"/>
        <v>O.K!!</v>
      </c>
      <c r="R32" s="10"/>
      <c r="T32" s="11">
        <v>231000</v>
      </c>
      <c r="U32" s="11"/>
      <c r="V32" s="12">
        <f t="shared" si="5"/>
        <v>2.5</v>
      </c>
      <c r="W32" s="11">
        <f t="shared" si="6"/>
        <v>577500</v>
      </c>
      <c r="X32" s="11">
        <f t="shared" si="2"/>
        <v>0</v>
      </c>
      <c r="Y32" s="5"/>
      <c r="Z32" s="11">
        <f t="shared" si="3"/>
        <v>0</v>
      </c>
    </row>
    <row r="33" spans="1:26" ht="23.1" customHeight="1" x14ac:dyDescent="0.3">
      <c r="A33" s="13"/>
      <c r="B33" s="13"/>
      <c r="C33" s="13"/>
      <c r="D33" s="15"/>
      <c r="E33" s="15"/>
      <c r="F33" s="5"/>
      <c r="G33" s="76"/>
      <c r="H33" s="76"/>
      <c r="I33" s="13"/>
      <c r="J33" s="13"/>
      <c r="K33" s="16"/>
      <c r="L33" s="16"/>
      <c r="M33" s="16"/>
      <c r="N33" s="17"/>
      <c r="O33" s="9" t="str">
        <f t="shared" si="7"/>
        <v>사</v>
      </c>
      <c r="P33" s="10" t="str">
        <f t="shared" si="8"/>
        <v>사</v>
      </c>
      <c r="Q33" s="10" t="str">
        <f t="shared" si="9"/>
        <v>O.K!!</v>
      </c>
      <c r="R33" s="10"/>
      <c r="T33" s="11">
        <v>287100</v>
      </c>
      <c r="U33" s="11"/>
      <c r="V33" s="12">
        <f t="shared" si="5"/>
        <v>2.5</v>
      </c>
      <c r="W33" s="11">
        <f t="shared" si="6"/>
        <v>717750</v>
      </c>
      <c r="X33" s="11">
        <f t="shared" si="2"/>
        <v>0</v>
      </c>
      <c r="Y33" s="5"/>
      <c r="Z33" s="11">
        <f t="shared" si="3"/>
        <v>0</v>
      </c>
    </row>
    <row r="34" spans="1:26" ht="24.95" customHeight="1" x14ac:dyDescent="0.3">
      <c r="A34" s="13"/>
      <c r="B34" s="13"/>
      <c r="C34" s="13"/>
      <c r="D34" s="15"/>
      <c r="E34" s="15"/>
      <c r="F34" s="5"/>
      <c r="G34" s="76"/>
      <c r="H34" s="76"/>
      <c r="I34" s="13"/>
      <c r="J34" s="13"/>
      <c r="K34" s="16"/>
      <c r="L34" s="16"/>
      <c r="M34" s="16"/>
      <c r="N34" s="17"/>
      <c r="O34" s="9" t="str">
        <f t="shared" si="7"/>
        <v>사</v>
      </c>
      <c r="P34" s="10" t="str">
        <f t="shared" si="8"/>
        <v>사</v>
      </c>
      <c r="Q34" s="10" t="str">
        <f t="shared" si="9"/>
        <v>O.K!!</v>
      </c>
      <c r="R34" s="10"/>
      <c r="T34" s="11">
        <v>729200</v>
      </c>
      <c r="U34" s="11"/>
      <c r="V34" s="12">
        <f t="shared" si="5"/>
        <v>2.5</v>
      </c>
      <c r="W34" s="11">
        <f t="shared" si="6"/>
        <v>1823000</v>
      </c>
      <c r="X34" s="11">
        <f t="shared" si="2"/>
        <v>0</v>
      </c>
      <c r="Y34" s="5"/>
      <c r="Z34" s="11">
        <f t="shared" si="3"/>
        <v>0</v>
      </c>
    </row>
    <row r="35" spans="1:26" ht="24.95" customHeight="1" x14ac:dyDescent="0.3">
      <c r="A35" s="13"/>
      <c r="B35" s="13"/>
      <c r="C35" s="13"/>
      <c r="D35" s="15"/>
      <c r="E35" s="15"/>
      <c r="F35" s="5"/>
      <c r="G35" s="76"/>
      <c r="H35" s="76"/>
      <c r="I35" s="13"/>
      <c r="J35" s="13"/>
      <c r="K35" s="16"/>
      <c r="L35" s="16"/>
      <c r="M35" s="16"/>
      <c r="N35" s="17"/>
      <c r="O35" s="9" t="str">
        <f t="shared" si="7"/>
        <v>사</v>
      </c>
      <c r="P35" s="10" t="str">
        <f t="shared" si="8"/>
        <v>사</v>
      </c>
      <c r="Q35" s="10" t="str">
        <f t="shared" si="9"/>
        <v>O.K!!</v>
      </c>
      <c r="R35" s="10"/>
      <c r="T35" s="11">
        <v>287100</v>
      </c>
      <c r="U35" s="11"/>
      <c r="V35" s="12">
        <f t="shared" si="5"/>
        <v>2.5</v>
      </c>
      <c r="W35" s="11">
        <f t="shared" si="6"/>
        <v>717750</v>
      </c>
      <c r="X35" s="11">
        <f t="shared" si="2"/>
        <v>0</v>
      </c>
      <c r="Y35" s="5"/>
      <c r="Z35" s="11">
        <f t="shared" si="3"/>
        <v>0</v>
      </c>
    </row>
    <row r="36" spans="1:26" ht="24.95" customHeight="1" x14ac:dyDescent="0.3">
      <c r="A36" s="13"/>
      <c r="B36" s="18"/>
      <c r="C36" s="19"/>
      <c r="D36" s="15"/>
      <c r="E36" s="15"/>
      <c r="F36" s="5"/>
      <c r="G36" s="64"/>
      <c r="H36" s="66"/>
      <c r="I36" s="18"/>
      <c r="J36" s="20"/>
      <c r="K36" s="16"/>
      <c r="L36" s="16"/>
      <c r="M36" s="16"/>
      <c r="N36" s="17"/>
      <c r="O36" s="9" t="str">
        <f t="shared" si="0"/>
        <v>사</v>
      </c>
      <c r="P36" s="10" t="str">
        <f t="shared" si="4"/>
        <v>사</v>
      </c>
      <c r="Q36" s="10" t="str">
        <f t="shared" si="1"/>
        <v>O.K!!</v>
      </c>
      <c r="R36" s="10"/>
      <c r="T36" s="11"/>
      <c r="U36" s="11"/>
      <c r="V36" s="12">
        <f t="shared" si="5"/>
        <v>2.5</v>
      </c>
      <c r="W36" s="11">
        <f t="shared" si="6"/>
        <v>0</v>
      </c>
      <c r="X36" s="11">
        <f t="shared" si="2"/>
        <v>0</v>
      </c>
      <c r="Y36" s="5"/>
      <c r="Z36" s="11">
        <f t="shared" si="3"/>
        <v>0</v>
      </c>
    </row>
    <row r="37" spans="1:26" ht="24.95" customHeight="1" x14ac:dyDescent="0.3">
      <c r="A37" s="13"/>
      <c r="B37" s="18"/>
      <c r="C37" s="19"/>
      <c r="D37" s="15"/>
      <c r="E37" s="15"/>
      <c r="F37" s="5"/>
      <c r="G37" s="64"/>
      <c r="H37" s="65"/>
      <c r="I37" s="21"/>
      <c r="J37" s="20"/>
      <c r="K37" s="16"/>
      <c r="L37" s="16"/>
      <c r="M37" s="16"/>
      <c r="N37" s="17"/>
      <c r="O37" s="9" t="str">
        <f t="shared" ref="O37:O68" si="10">CONCATENATE(F37,P37)</f>
        <v>사</v>
      </c>
      <c r="P37" s="10" t="str">
        <f t="shared" si="4"/>
        <v>사</v>
      </c>
      <c r="Q37" s="10" t="str">
        <f t="shared" ref="Q37:Q68" si="11">IF(G37&gt;F37,IF(F37=0," ","N.G!!"),"O.K!!")</f>
        <v>O.K!!</v>
      </c>
      <c r="R37" s="10"/>
      <c r="T37" s="11"/>
      <c r="U37" s="11"/>
      <c r="V37" s="12">
        <f t="shared" si="5"/>
        <v>2.5</v>
      </c>
      <c r="W37" s="11">
        <f t="shared" si="6"/>
        <v>0</v>
      </c>
      <c r="X37" s="11">
        <f t="shared" si="2"/>
        <v>0</v>
      </c>
      <c r="Y37" s="5"/>
      <c r="Z37" s="11">
        <f t="shared" si="3"/>
        <v>0</v>
      </c>
    </row>
    <row r="38" spans="1:26" ht="24.95" customHeight="1" x14ac:dyDescent="0.3">
      <c r="A38" s="13"/>
      <c r="B38" s="18"/>
      <c r="C38" s="19"/>
      <c r="D38" s="15"/>
      <c r="E38" s="15"/>
      <c r="F38" s="5"/>
      <c r="G38" s="64"/>
      <c r="H38" s="65"/>
      <c r="I38" s="21"/>
      <c r="J38" s="20"/>
      <c r="K38" s="16"/>
      <c r="L38" s="16"/>
      <c r="M38" s="16"/>
      <c r="N38" s="17"/>
      <c r="O38" s="9" t="str">
        <f t="shared" si="10"/>
        <v>사</v>
      </c>
      <c r="P38" s="10" t="str">
        <f t="shared" si="4"/>
        <v>사</v>
      </c>
      <c r="Q38" s="10" t="str">
        <f t="shared" si="11"/>
        <v>O.K!!</v>
      </c>
      <c r="R38" s="10"/>
      <c r="T38" s="11"/>
      <c r="U38" s="11"/>
      <c r="V38" s="12">
        <f t="shared" si="5"/>
        <v>2.5</v>
      </c>
      <c r="W38" s="11">
        <f t="shared" si="6"/>
        <v>0</v>
      </c>
      <c r="X38" s="11">
        <f t="shared" si="2"/>
        <v>0</v>
      </c>
      <c r="Y38" s="5"/>
      <c r="Z38" s="11">
        <f t="shared" si="3"/>
        <v>0</v>
      </c>
    </row>
    <row r="39" spans="1:26" ht="24.95" customHeight="1" x14ac:dyDescent="0.3">
      <c r="A39" s="13"/>
      <c r="B39" s="18"/>
      <c r="C39" s="19"/>
      <c r="D39" s="15"/>
      <c r="E39" s="15"/>
      <c r="F39" s="5"/>
      <c r="G39" s="64"/>
      <c r="H39" s="65"/>
      <c r="I39" s="23"/>
      <c r="J39" s="20"/>
      <c r="K39" s="16"/>
      <c r="L39" s="16"/>
      <c r="M39" s="16"/>
      <c r="N39" s="17"/>
      <c r="O39" s="9" t="str">
        <f t="shared" si="10"/>
        <v>사</v>
      </c>
      <c r="P39" s="10" t="str">
        <f t="shared" si="4"/>
        <v>사</v>
      </c>
      <c r="Q39" s="10" t="str">
        <f t="shared" si="11"/>
        <v>O.K!!</v>
      </c>
      <c r="R39" s="10"/>
      <c r="T39" s="11"/>
      <c r="U39" s="11"/>
      <c r="V39" s="12">
        <f t="shared" si="5"/>
        <v>2.5</v>
      </c>
      <c r="W39" s="11">
        <f t="shared" si="6"/>
        <v>0</v>
      </c>
      <c r="X39" s="11">
        <f t="shared" si="2"/>
        <v>0</v>
      </c>
      <c r="Y39" s="5"/>
      <c r="Z39" s="11">
        <f t="shared" ref="Z39:Z70" si="12">H39*U39*V39</f>
        <v>0</v>
      </c>
    </row>
    <row r="40" spans="1:26" ht="24.95" customHeight="1" x14ac:dyDescent="0.3">
      <c r="A40" s="13"/>
      <c r="B40" s="18"/>
      <c r="C40" s="19"/>
      <c r="D40" s="15"/>
      <c r="E40" s="15"/>
      <c r="F40" s="5"/>
      <c r="G40" s="64"/>
      <c r="H40" s="65"/>
      <c r="I40" s="21"/>
      <c r="J40" s="20"/>
      <c r="K40" s="16"/>
      <c r="L40" s="16"/>
      <c r="M40" s="16"/>
      <c r="N40" s="17"/>
      <c r="O40" s="9" t="str">
        <f t="shared" si="10"/>
        <v>사</v>
      </c>
      <c r="P40" s="10" t="str">
        <f t="shared" si="4"/>
        <v>사</v>
      </c>
      <c r="Q40" s="10" t="str">
        <f t="shared" si="11"/>
        <v>O.K!!</v>
      </c>
      <c r="R40" s="10"/>
      <c r="T40" s="11"/>
      <c r="U40" s="11"/>
      <c r="V40" s="12">
        <f t="shared" si="5"/>
        <v>2.5</v>
      </c>
      <c r="W40" s="11">
        <f t="shared" si="6"/>
        <v>0</v>
      </c>
      <c r="X40" s="11">
        <f t="shared" si="2"/>
        <v>0</v>
      </c>
      <c r="Y40" s="5"/>
      <c r="Z40" s="11">
        <f t="shared" si="12"/>
        <v>0</v>
      </c>
    </row>
    <row r="41" spans="1:26" ht="24.95" customHeight="1" x14ac:dyDescent="0.3">
      <c r="A41" s="13"/>
      <c r="B41" s="18"/>
      <c r="C41" s="19"/>
      <c r="D41" s="15"/>
      <c r="E41" s="15"/>
      <c r="F41" s="5"/>
      <c r="G41" s="64"/>
      <c r="H41" s="66"/>
      <c r="I41" s="18"/>
      <c r="J41" s="20"/>
      <c r="K41" s="16"/>
      <c r="L41" s="16"/>
      <c r="M41" s="16"/>
      <c r="N41" s="17"/>
      <c r="O41" s="9" t="str">
        <f t="shared" si="10"/>
        <v>사</v>
      </c>
      <c r="P41" s="10" t="str">
        <f t="shared" si="4"/>
        <v>사</v>
      </c>
      <c r="Q41" s="10" t="str">
        <f t="shared" si="11"/>
        <v>O.K!!</v>
      </c>
      <c r="R41" s="10"/>
      <c r="T41" s="11"/>
      <c r="U41" s="11"/>
      <c r="V41" s="12">
        <f t="shared" si="5"/>
        <v>2.5</v>
      </c>
      <c r="W41" s="11">
        <f t="shared" si="6"/>
        <v>0</v>
      </c>
      <c r="X41" s="11">
        <f t="shared" si="2"/>
        <v>0</v>
      </c>
      <c r="Y41" s="5"/>
      <c r="Z41" s="11">
        <f t="shared" si="12"/>
        <v>0</v>
      </c>
    </row>
    <row r="42" spans="1:26" ht="24.95" customHeight="1" x14ac:dyDescent="0.3">
      <c r="A42" s="13"/>
      <c r="B42" s="18"/>
      <c r="C42" s="19"/>
      <c r="D42" s="15"/>
      <c r="E42" s="15"/>
      <c r="F42" s="5"/>
      <c r="G42" s="64"/>
      <c r="H42" s="65"/>
      <c r="I42" s="21"/>
      <c r="J42" s="20"/>
      <c r="K42" s="16"/>
      <c r="L42" s="16"/>
      <c r="M42" s="16"/>
      <c r="N42" s="17"/>
      <c r="O42" s="9" t="str">
        <f t="shared" si="10"/>
        <v>사</v>
      </c>
      <c r="P42" s="10" t="str">
        <f t="shared" si="4"/>
        <v>사</v>
      </c>
      <c r="Q42" s="10" t="str">
        <f t="shared" si="11"/>
        <v>O.K!!</v>
      </c>
      <c r="R42" s="10"/>
      <c r="T42" s="11"/>
      <c r="U42" s="11"/>
      <c r="V42" s="12">
        <f t="shared" si="5"/>
        <v>2.5</v>
      </c>
      <c r="W42" s="11">
        <f t="shared" si="6"/>
        <v>0</v>
      </c>
      <c r="X42" s="11">
        <f t="shared" si="2"/>
        <v>0</v>
      </c>
      <c r="Y42" s="5"/>
      <c r="Z42" s="11">
        <f t="shared" si="12"/>
        <v>0</v>
      </c>
    </row>
    <row r="43" spans="1:26" ht="24.95" customHeight="1" x14ac:dyDescent="0.3">
      <c r="A43" s="13"/>
      <c r="B43" s="18"/>
      <c r="C43" s="19"/>
      <c r="D43" s="15"/>
      <c r="E43" s="15"/>
      <c r="F43" s="5"/>
      <c r="G43" s="64"/>
      <c r="H43" s="65"/>
      <c r="I43" s="21"/>
      <c r="J43" s="20"/>
      <c r="K43" s="16"/>
      <c r="L43" s="16"/>
      <c r="M43" s="16"/>
      <c r="N43" s="17"/>
      <c r="O43" s="9" t="str">
        <f t="shared" si="10"/>
        <v>사</v>
      </c>
      <c r="P43" s="10" t="str">
        <f t="shared" si="4"/>
        <v>사</v>
      </c>
      <c r="Q43" s="10" t="str">
        <f t="shared" si="11"/>
        <v>O.K!!</v>
      </c>
      <c r="R43" s="10"/>
      <c r="T43" s="11"/>
      <c r="U43" s="11"/>
      <c r="V43" s="12">
        <f t="shared" si="5"/>
        <v>2.5</v>
      </c>
      <c r="W43" s="11">
        <f t="shared" si="6"/>
        <v>0</v>
      </c>
      <c r="X43" s="11">
        <f t="shared" si="2"/>
        <v>0</v>
      </c>
      <c r="Y43" s="5"/>
      <c r="Z43" s="11">
        <f t="shared" si="12"/>
        <v>0</v>
      </c>
    </row>
    <row r="44" spans="1:26" ht="24.95" customHeight="1" x14ac:dyDescent="0.3">
      <c r="A44" s="13"/>
      <c r="B44" s="18"/>
      <c r="C44" s="19"/>
      <c r="D44" s="15"/>
      <c r="E44" s="15"/>
      <c r="F44" s="5"/>
      <c r="G44" s="64"/>
      <c r="H44" s="66"/>
      <c r="I44" s="18"/>
      <c r="J44" s="20"/>
      <c r="K44" s="16"/>
      <c r="L44" s="16"/>
      <c r="M44" s="16"/>
      <c r="N44" s="17"/>
      <c r="O44" s="9" t="str">
        <f t="shared" si="10"/>
        <v>사</v>
      </c>
      <c r="P44" s="10" t="str">
        <f t="shared" si="4"/>
        <v>사</v>
      </c>
      <c r="Q44" s="10" t="str">
        <f t="shared" si="11"/>
        <v>O.K!!</v>
      </c>
      <c r="R44" s="10"/>
      <c r="T44" s="11"/>
      <c r="U44" s="11"/>
      <c r="V44" s="12">
        <f t="shared" si="5"/>
        <v>2.5</v>
      </c>
      <c r="W44" s="11">
        <f t="shared" si="6"/>
        <v>0</v>
      </c>
      <c r="X44" s="11">
        <f t="shared" si="2"/>
        <v>0</v>
      </c>
      <c r="Y44" s="5"/>
      <c r="Z44" s="11">
        <f t="shared" si="12"/>
        <v>0</v>
      </c>
    </row>
    <row r="45" spans="1:26" ht="24.95" customHeight="1" x14ac:dyDescent="0.3">
      <c r="A45" s="13"/>
      <c r="B45" s="18"/>
      <c r="C45" s="19"/>
      <c r="D45" s="15"/>
      <c r="E45" s="15"/>
      <c r="F45" s="5"/>
      <c r="G45" s="64"/>
      <c r="H45" s="66"/>
      <c r="I45" s="18"/>
      <c r="J45" s="20"/>
      <c r="K45" s="16"/>
      <c r="L45" s="16"/>
      <c r="M45" s="16"/>
      <c r="N45" s="17"/>
      <c r="O45" s="9" t="str">
        <f t="shared" si="10"/>
        <v>사</v>
      </c>
      <c r="P45" s="10" t="str">
        <f t="shared" si="4"/>
        <v>사</v>
      </c>
      <c r="Q45" s="10" t="str">
        <f t="shared" si="11"/>
        <v>O.K!!</v>
      </c>
      <c r="R45" s="10"/>
      <c r="T45" s="11"/>
      <c r="U45" s="11"/>
      <c r="V45" s="12">
        <f t="shared" si="5"/>
        <v>2.5</v>
      </c>
      <c r="W45" s="11">
        <f t="shared" si="6"/>
        <v>0</v>
      </c>
      <c r="X45" s="11">
        <f t="shared" si="2"/>
        <v>0</v>
      </c>
      <c r="Y45" s="5"/>
      <c r="Z45" s="11">
        <f t="shared" si="12"/>
        <v>0</v>
      </c>
    </row>
    <row r="46" spans="1:26" ht="24.95" customHeight="1" x14ac:dyDescent="0.3">
      <c r="A46" s="13"/>
      <c r="B46" s="18"/>
      <c r="C46" s="19"/>
      <c r="D46" s="15"/>
      <c r="E46" s="15"/>
      <c r="F46" s="5"/>
      <c r="G46" s="64"/>
      <c r="H46" s="65"/>
      <c r="I46" s="21"/>
      <c r="J46" s="20"/>
      <c r="K46" s="16"/>
      <c r="L46" s="16"/>
      <c r="M46" s="16"/>
      <c r="N46" s="17"/>
      <c r="O46" s="9" t="str">
        <f t="shared" si="10"/>
        <v>사</v>
      </c>
      <c r="P46" s="10" t="str">
        <f t="shared" si="4"/>
        <v>사</v>
      </c>
      <c r="Q46" s="10" t="str">
        <f t="shared" si="11"/>
        <v>O.K!!</v>
      </c>
      <c r="R46" s="10"/>
      <c r="T46" s="11"/>
      <c r="U46" s="11"/>
      <c r="V46" s="12">
        <f t="shared" si="5"/>
        <v>2.5</v>
      </c>
      <c r="W46" s="11">
        <f t="shared" si="6"/>
        <v>0</v>
      </c>
      <c r="X46" s="11">
        <f t="shared" si="2"/>
        <v>0</v>
      </c>
      <c r="Y46" s="5"/>
      <c r="Z46" s="11">
        <f t="shared" si="12"/>
        <v>0</v>
      </c>
    </row>
    <row r="47" spans="1:26" ht="24.95" customHeight="1" x14ac:dyDescent="0.3">
      <c r="A47" s="13"/>
      <c r="B47" s="18"/>
      <c r="C47" s="19"/>
      <c r="D47" s="15"/>
      <c r="E47" s="15"/>
      <c r="F47" s="5"/>
      <c r="G47" s="64"/>
      <c r="H47" s="65"/>
      <c r="I47" s="21"/>
      <c r="J47" s="20"/>
      <c r="K47" s="16"/>
      <c r="L47" s="16"/>
      <c r="M47" s="16"/>
      <c r="N47" s="17"/>
      <c r="O47" s="9" t="str">
        <f t="shared" si="10"/>
        <v>사</v>
      </c>
      <c r="P47" s="10" t="str">
        <f t="shared" si="4"/>
        <v>사</v>
      </c>
      <c r="Q47" s="10" t="str">
        <f t="shared" si="11"/>
        <v>O.K!!</v>
      </c>
      <c r="R47" s="10"/>
      <c r="T47" s="11"/>
      <c r="U47" s="11"/>
      <c r="V47" s="12">
        <f t="shared" si="5"/>
        <v>2.5</v>
      </c>
      <c r="W47" s="11">
        <f t="shared" si="6"/>
        <v>0</v>
      </c>
      <c r="X47" s="11">
        <f t="shared" si="2"/>
        <v>0</v>
      </c>
      <c r="Y47" s="5"/>
      <c r="Z47" s="11">
        <f t="shared" si="12"/>
        <v>0</v>
      </c>
    </row>
    <row r="48" spans="1:26" ht="24.95" customHeight="1" x14ac:dyDescent="0.3">
      <c r="A48" s="13"/>
      <c r="B48" s="18"/>
      <c r="C48" s="19"/>
      <c r="D48" s="15"/>
      <c r="E48" s="15"/>
      <c r="F48" s="5"/>
      <c r="G48" s="64"/>
      <c r="H48" s="66"/>
      <c r="I48" s="22"/>
      <c r="J48" s="20"/>
      <c r="K48" s="16"/>
      <c r="L48" s="16"/>
      <c r="M48" s="16"/>
      <c r="N48" s="17"/>
      <c r="O48" s="9" t="str">
        <f t="shared" si="10"/>
        <v>사</v>
      </c>
      <c r="P48" s="10" t="str">
        <f t="shared" si="4"/>
        <v>사</v>
      </c>
      <c r="Q48" s="10" t="str">
        <f t="shared" si="11"/>
        <v>O.K!!</v>
      </c>
      <c r="R48" s="10"/>
      <c r="T48" s="11"/>
      <c r="U48" s="11"/>
      <c r="V48" s="12">
        <f t="shared" si="5"/>
        <v>2.5</v>
      </c>
      <c r="W48" s="11">
        <f t="shared" si="6"/>
        <v>0</v>
      </c>
      <c r="X48" s="11">
        <f t="shared" si="2"/>
        <v>0</v>
      </c>
      <c r="Y48" s="5"/>
      <c r="Z48" s="11">
        <f t="shared" si="12"/>
        <v>0</v>
      </c>
    </row>
    <row r="49" spans="1:26" ht="24.95" customHeight="1" x14ac:dyDescent="0.3">
      <c r="A49" s="13"/>
      <c r="B49" s="18"/>
      <c r="C49" s="19"/>
      <c r="D49" s="15"/>
      <c r="E49" s="15"/>
      <c r="F49" s="5"/>
      <c r="G49" s="64"/>
      <c r="H49" s="66"/>
      <c r="I49" s="22"/>
      <c r="J49" s="20"/>
      <c r="K49" s="16"/>
      <c r="L49" s="16"/>
      <c r="M49" s="16"/>
      <c r="N49" s="17"/>
      <c r="O49" s="9" t="str">
        <f t="shared" si="10"/>
        <v>사</v>
      </c>
      <c r="P49" s="10" t="str">
        <f t="shared" si="4"/>
        <v>사</v>
      </c>
      <c r="Q49" s="10" t="str">
        <f t="shared" si="11"/>
        <v>O.K!!</v>
      </c>
      <c r="R49" s="10"/>
      <c r="T49" s="11"/>
      <c r="U49" s="11"/>
      <c r="V49" s="12">
        <f t="shared" si="5"/>
        <v>2.5</v>
      </c>
      <c r="W49" s="11">
        <f t="shared" si="6"/>
        <v>0</v>
      </c>
      <c r="X49" s="11">
        <f t="shared" si="2"/>
        <v>0</v>
      </c>
      <c r="Y49" s="5"/>
      <c r="Z49" s="11">
        <f t="shared" si="12"/>
        <v>0</v>
      </c>
    </row>
    <row r="50" spans="1:26" ht="24.95" customHeight="1" x14ac:dyDescent="0.3">
      <c r="A50" s="13"/>
      <c r="B50" s="18"/>
      <c r="C50" s="19"/>
      <c r="D50" s="15"/>
      <c r="E50" s="15"/>
      <c r="F50" s="5"/>
      <c r="G50" s="64"/>
      <c r="H50" s="66"/>
      <c r="I50" s="18"/>
      <c r="J50" s="20"/>
      <c r="K50" s="16"/>
      <c r="L50" s="16"/>
      <c r="M50" s="16"/>
      <c r="N50" s="17"/>
      <c r="O50" s="9" t="str">
        <f t="shared" si="10"/>
        <v>사</v>
      </c>
      <c r="P50" s="10" t="str">
        <f t="shared" si="4"/>
        <v>사</v>
      </c>
      <c r="Q50" s="10" t="str">
        <f t="shared" si="11"/>
        <v>O.K!!</v>
      </c>
      <c r="R50" s="10"/>
      <c r="T50" s="11"/>
      <c r="U50" s="11"/>
      <c r="V50" s="12">
        <f t="shared" si="5"/>
        <v>2.5</v>
      </c>
      <c r="W50" s="11">
        <f t="shared" si="6"/>
        <v>0</v>
      </c>
      <c r="X50" s="11">
        <f t="shared" si="2"/>
        <v>0</v>
      </c>
      <c r="Y50" s="5"/>
      <c r="Z50" s="11">
        <f t="shared" si="12"/>
        <v>0</v>
      </c>
    </row>
    <row r="51" spans="1:26" ht="24.95" customHeight="1" x14ac:dyDescent="0.3">
      <c r="A51" s="13"/>
      <c r="B51" s="18"/>
      <c r="C51" s="19"/>
      <c r="D51" s="15"/>
      <c r="E51" s="15"/>
      <c r="F51" s="5"/>
      <c r="G51" s="64"/>
      <c r="H51" s="66"/>
      <c r="I51" s="22"/>
      <c r="J51" s="20"/>
      <c r="K51" s="16"/>
      <c r="L51" s="16"/>
      <c r="M51" s="16"/>
      <c r="N51" s="17"/>
      <c r="O51" s="9" t="str">
        <f t="shared" si="10"/>
        <v>사</v>
      </c>
      <c r="P51" s="10" t="str">
        <f t="shared" si="4"/>
        <v>사</v>
      </c>
      <c r="Q51" s="10" t="str">
        <f t="shared" si="11"/>
        <v>O.K!!</v>
      </c>
      <c r="R51" s="10"/>
      <c r="T51" s="11"/>
      <c r="U51" s="11"/>
      <c r="V51" s="12">
        <f t="shared" si="5"/>
        <v>2.5</v>
      </c>
      <c r="W51" s="11">
        <f t="shared" si="6"/>
        <v>0</v>
      </c>
      <c r="X51" s="11">
        <f t="shared" si="2"/>
        <v>0</v>
      </c>
      <c r="Y51" s="5"/>
      <c r="Z51" s="11">
        <f t="shared" si="12"/>
        <v>0</v>
      </c>
    </row>
    <row r="52" spans="1:26" ht="24.95" customHeight="1" x14ac:dyDescent="0.3">
      <c r="A52" s="13"/>
      <c r="B52" s="18"/>
      <c r="C52" s="19"/>
      <c r="D52" s="15"/>
      <c r="E52" s="15"/>
      <c r="F52" s="5"/>
      <c r="G52" s="64"/>
      <c r="H52" s="66"/>
      <c r="I52" s="18"/>
      <c r="J52" s="20"/>
      <c r="K52" s="16"/>
      <c r="L52" s="16"/>
      <c r="M52" s="16"/>
      <c r="N52" s="17"/>
      <c r="O52" s="9" t="str">
        <f t="shared" si="10"/>
        <v>사</v>
      </c>
      <c r="P52" s="10" t="str">
        <f t="shared" si="4"/>
        <v>사</v>
      </c>
      <c r="Q52" s="10" t="str">
        <f t="shared" si="11"/>
        <v>O.K!!</v>
      </c>
      <c r="R52" s="10"/>
      <c r="T52" s="11"/>
      <c r="U52" s="11"/>
      <c r="V52" s="12">
        <f t="shared" si="5"/>
        <v>2.5</v>
      </c>
      <c r="W52" s="11">
        <f t="shared" si="6"/>
        <v>0</v>
      </c>
      <c r="X52" s="11">
        <f t="shared" si="2"/>
        <v>0</v>
      </c>
      <c r="Y52" s="5"/>
      <c r="Z52" s="11">
        <f t="shared" si="12"/>
        <v>0</v>
      </c>
    </row>
    <row r="53" spans="1:26" ht="24.95" customHeight="1" x14ac:dyDescent="0.3">
      <c r="A53" s="13"/>
      <c r="B53" s="18"/>
      <c r="C53" s="19"/>
      <c r="D53" s="15"/>
      <c r="E53" s="15"/>
      <c r="F53" s="5"/>
      <c r="G53" s="64"/>
      <c r="H53" s="66"/>
      <c r="I53" s="18"/>
      <c r="J53" s="20"/>
      <c r="K53" s="16"/>
      <c r="L53" s="16"/>
      <c r="M53" s="16"/>
      <c r="N53" s="17"/>
      <c r="O53" s="9" t="str">
        <f t="shared" si="10"/>
        <v>사</v>
      </c>
      <c r="P53" s="10" t="str">
        <f t="shared" si="4"/>
        <v>사</v>
      </c>
      <c r="Q53" s="10" t="str">
        <f t="shared" si="11"/>
        <v>O.K!!</v>
      </c>
      <c r="R53" s="10"/>
      <c r="T53" s="11"/>
      <c r="U53" s="11"/>
      <c r="V53" s="12">
        <f t="shared" si="5"/>
        <v>2.5</v>
      </c>
      <c r="W53" s="11">
        <f t="shared" si="6"/>
        <v>0</v>
      </c>
      <c r="X53" s="11">
        <f t="shared" si="2"/>
        <v>0</v>
      </c>
      <c r="Y53" s="5"/>
      <c r="Z53" s="11">
        <f t="shared" si="12"/>
        <v>0</v>
      </c>
    </row>
    <row r="54" spans="1:26" ht="24.95" customHeight="1" x14ac:dyDescent="0.3">
      <c r="A54" s="13"/>
      <c r="B54" s="18"/>
      <c r="C54" s="19"/>
      <c r="D54" s="15"/>
      <c r="E54" s="15"/>
      <c r="F54" s="5"/>
      <c r="G54" s="64"/>
      <c r="H54" s="66"/>
      <c r="I54" s="18"/>
      <c r="J54" s="20"/>
      <c r="K54" s="16"/>
      <c r="L54" s="16"/>
      <c r="M54" s="16"/>
      <c r="N54" s="17"/>
      <c r="O54" s="9" t="str">
        <f t="shared" si="10"/>
        <v>사</v>
      </c>
      <c r="P54" s="10" t="str">
        <f t="shared" si="4"/>
        <v>사</v>
      </c>
      <c r="Q54" s="10" t="str">
        <f t="shared" si="11"/>
        <v>O.K!!</v>
      </c>
      <c r="R54" s="10"/>
      <c r="T54" s="11"/>
      <c r="U54" s="11"/>
      <c r="V54" s="12">
        <f t="shared" si="5"/>
        <v>2.5</v>
      </c>
      <c r="W54" s="11">
        <f t="shared" si="6"/>
        <v>0</v>
      </c>
      <c r="X54" s="11">
        <f t="shared" si="2"/>
        <v>0</v>
      </c>
      <c r="Y54" s="5"/>
      <c r="Z54" s="11">
        <f t="shared" si="12"/>
        <v>0</v>
      </c>
    </row>
    <row r="55" spans="1:26" ht="24.95" customHeight="1" x14ac:dyDescent="0.3">
      <c r="A55" s="13"/>
      <c r="B55" s="18"/>
      <c r="C55" s="19"/>
      <c r="D55" s="15"/>
      <c r="E55" s="15"/>
      <c r="F55" s="5"/>
      <c r="G55" s="64"/>
      <c r="H55" s="66"/>
      <c r="I55" s="18"/>
      <c r="J55" s="20"/>
      <c r="K55" s="16"/>
      <c r="L55" s="16"/>
      <c r="M55" s="16"/>
      <c r="N55" s="17"/>
      <c r="O55" s="9" t="str">
        <f t="shared" si="10"/>
        <v>사</v>
      </c>
      <c r="P55" s="10" t="str">
        <f t="shared" si="4"/>
        <v>사</v>
      </c>
      <c r="Q55" s="10" t="str">
        <f t="shared" si="11"/>
        <v>O.K!!</v>
      </c>
      <c r="R55" s="10"/>
      <c r="T55" s="11"/>
      <c r="U55" s="11"/>
      <c r="V55" s="12">
        <f t="shared" si="5"/>
        <v>2.5</v>
      </c>
      <c r="W55" s="11">
        <f t="shared" si="6"/>
        <v>0</v>
      </c>
      <c r="X55" s="11">
        <f t="shared" si="2"/>
        <v>0</v>
      </c>
      <c r="Y55" s="5"/>
      <c r="Z55" s="11">
        <f t="shared" si="12"/>
        <v>0</v>
      </c>
    </row>
    <row r="56" spans="1:26" ht="24.95" customHeight="1" x14ac:dyDescent="0.3">
      <c r="A56" s="13"/>
      <c r="B56" s="18"/>
      <c r="C56" s="19"/>
      <c r="D56" s="15"/>
      <c r="E56" s="15"/>
      <c r="F56" s="5"/>
      <c r="G56" s="64"/>
      <c r="H56" s="65"/>
      <c r="I56" s="21"/>
      <c r="J56" s="20"/>
      <c r="K56" s="16"/>
      <c r="L56" s="16"/>
      <c r="M56" s="16"/>
      <c r="N56" s="17"/>
      <c r="O56" s="9" t="str">
        <f t="shared" si="10"/>
        <v>사</v>
      </c>
      <c r="P56" s="10" t="str">
        <f t="shared" si="4"/>
        <v>사</v>
      </c>
      <c r="Q56" s="10" t="str">
        <f t="shared" si="11"/>
        <v>O.K!!</v>
      </c>
      <c r="R56" s="10"/>
      <c r="T56" s="11"/>
      <c r="U56" s="11"/>
      <c r="V56" s="12">
        <f t="shared" si="5"/>
        <v>2.5</v>
      </c>
      <c r="W56" s="11">
        <f t="shared" si="6"/>
        <v>0</v>
      </c>
      <c r="X56" s="11">
        <f t="shared" si="2"/>
        <v>0</v>
      </c>
      <c r="Y56" s="5"/>
      <c r="Z56" s="11">
        <f t="shared" si="12"/>
        <v>0</v>
      </c>
    </row>
    <row r="57" spans="1:26" ht="24.95" customHeight="1" x14ac:dyDescent="0.3">
      <c r="A57" s="13"/>
      <c r="B57" s="18"/>
      <c r="C57" s="19"/>
      <c r="D57" s="15"/>
      <c r="E57" s="15"/>
      <c r="F57" s="5"/>
      <c r="G57" s="64"/>
      <c r="H57" s="66"/>
      <c r="I57" s="18"/>
      <c r="J57" s="20"/>
      <c r="K57" s="16"/>
      <c r="L57" s="16"/>
      <c r="M57" s="16"/>
      <c r="N57" s="17"/>
      <c r="O57" s="9" t="str">
        <f t="shared" si="10"/>
        <v>사</v>
      </c>
      <c r="P57" s="10" t="str">
        <f t="shared" si="4"/>
        <v>사</v>
      </c>
      <c r="Q57" s="10" t="str">
        <f t="shared" si="11"/>
        <v>O.K!!</v>
      </c>
      <c r="R57" s="10"/>
      <c r="T57" s="11"/>
      <c r="U57" s="11"/>
      <c r="V57" s="12">
        <f t="shared" si="5"/>
        <v>2.5</v>
      </c>
      <c r="W57" s="11">
        <f t="shared" si="6"/>
        <v>0</v>
      </c>
      <c r="X57" s="11">
        <f t="shared" si="2"/>
        <v>0</v>
      </c>
      <c r="Y57" s="5"/>
      <c r="Z57" s="11">
        <f t="shared" si="12"/>
        <v>0</v>
      </c>
    </row>
    <row r="58" spans="1:26" ht="24.95" customHeight="1" x14ac:dyDescent="0.3">
      <c r="A58" s="13"/>
      <c r="B58" s="18"/>
      <c r="C58" s="19"/>
      <c r="D58" s="15"/>
      <c r="E58" s="15"/>
      <c r="F58" s="5"/>
      <c r="G58" s="64"/>
      <c r="H58" s="66"/>
      <c r="I58" s="18"/>
      <c r="J58" s="20"/>
      <c r="K58" s="16"/>
      <c r="L58" s="16"/>
      <c r="M58" s="16"/>
      <c r="N58" s="17"/>
      <c r="O58" s="9" t="str">
        <f t="shared" si="10"/>
        <v>사</v>
      </c>
      <c r="P58" s="10" t="str">
        <f t="shared" si="4"/>
        <v>사</v>
      </c>
      <c r="Q58" s="10" t="str">
        <f t="shared" si="11"/>
        <v>O.K!!</v>
      </c>
      <c r="R58" s="10"/>
      <c r="T58" s="11"/>
      <c r="U58" s="11"/>
      <c r="V58" s="12">
        <f t="shared" si="5"/>
        <v>2.5</v>
      </c>
      <c r="W58" s="11">
        <f t="shared" si="6"/>
        <v>0</v>
      </c>
      <c r="X58" s="11">
        <f t="shared" si="2"/>
        <v>0</v>
      </c>
      <c r="Y58" s="5"/>
      <c r="Z58" s="11">
        <f t="shared" si="12"/>
        <v>0</v>
      </c>
    </row>
    <row r="59" spans="1:26" ht="24.95" customHeight="1" x14ac:dyDescent="0.3">
      <c r="A59" s="13"/>
      <c r="B59" s="18"/>
      <c r="C59" s="19"/>
      <c r="D59" s="15"/>
      <c r="E59" s="15"/>
      <c r="F59" s="5"/>
      <c r="G59" s="64"/>
      <c r="H59" s="65"/>
      <c r="I59" s="21"/>
      <c r="J59" s="20"/>
      <c r="K59" s="16"/>
      <c r="L59" s="16"/>
      <c r="M59" s="16"/>
      <c r="N59" s="17"/>
      <c r="O59" s="9" t="str">
        <f t="shared" si="10"/>
        <v>사</v>
      </c>
      <c r="P59" s="10" t="str">
        <f t="shared" si="4"/>
        <v>사</v>
      </c>
      <c r="Q59" s="10" t="str">
        <f t="shared" si="11"/>
        <v>O.K!!</v>
      </c>
      <c r="R59" s="10"/>
      <c r="T59" s="11"/>
      <c r="U59" s="11"/>
      <c r="V59" s="12">
        <f t="shared" si="5"/>
        <v>2.5</v>
      </c>
      <c r="W59" s="11">
        <f t="shared" si="6"/>
        <v>0</v>
      </c>
      <c r="X59" s="11">
        <f t="shared" si="2"/>
        <v>0</v>
      </c>
      <c r="Y59" s="5"/>
      <c r="Z59" s="11">
        <f t="shared" si="12"/>
        <v>0</v>
      </c>
    </row>
    <row r="60" spans="1:26" ht="24.95" customHeight="1" x14ac:dyDescent="0.3">
      <c r="A60" s="13"/>
      <c r="B60" s="18"/>
      <c r="C60" s="19"/>
      <c r="D60" s="15"/>
      <c r="E60" s="15"/>
      <c r="F60" s="5"/>
      <c r="G60" s="64"/>
      <c r="H60" s="65"/>
      <c r="I60" s="21"/>
      <c r="J60" s="20"/>
      <c r="K60" s="16"/>
      <c r="L60" s="16"/>
      <c r="M60" s="16"/>
      <c r="N60" s="17"/>
      <c r="O60" s="9" t="str">
        <f t="shared" si="10"/>
        <v>사</v>
      </c>
      <c r="P60" s="10" t="str">
        <f t="shared" si="4"/>
        <v>사</v>
      </c>
      <c r="Q60" s="10" t="str">
        <f t="shared" si="11"/>
        <v>O.K!!</v>
      </c>
      <c r="R60" s="10"/>
      <c r="T60" s="11"/>
      <c r="U60" s="11"/>
      <c r="V60" s="12">
        <f t="shared" si="5"/>
        <v>2.5</v>
      </c>
      <c r="W60" s="11">
        <f t="shared" si="6"/>
        <v>0</v>
      </c>
      <c r="X60" s="11">
        <f t="shared" si="2"/>
        <v>0</v>
      </c>
      <c r="Y60" s="5"/>
      <c r="Z60" s="11">
        <f t="shared" si="12"/>
        <v>0</v>
      </c>
    </row>
    <row r="61" spans="1:26" ht="24.95" customHeight="1" x14ac:dyDescent="0.3">
      <c r="A61" s="13"/>
      <c r="B61" s="18"/>
      <c r="C61" s="19"/>
      <c r="D61" s="15"/>
      <c r="E61" s="15"/>
      <c r="F61" s="5"/>
      <c r="G61" s="64"/>
      <c r="H61" s="65"/>
      <c r="I61" s="21"/>
      <c r="J61" s="20"/>
      <c r="K61" s="16"/>
      <c r="L61" s="16"/>
      <c r="M61" s="16"/>
      <c r="N61" s="17"/>
      <c r="O61" s="9" t="str">
        <f t="shared" si="10"/>
        <v>사</v>
      </c>
      <c r="P61" s="10" t="str">
        <f t="shared" si="4"/>
        <v>사</v>
      </c>
      <c r="Q61" s="10" t="str">
        <f t="shared" si="11"/>
        <v>O.K!!</v>
      </c>
      <c r="R61" s="10"/>
      <c r="T61" s="11"/>
      <c r="U61" s="11"/>
      <c r="V61" s="12">
        <f t="shared" si="5"/>
        <v>2.5</v>
      </c>
      <c r="W61" s="11">
        <f t="shared" si="6"/>
        <v>0</v>
      </c>
      <c r="X61" s="11">
        <f t="shared" si="2"/>
        <v>0</v>
      </c>
      <c r="Y61" s="5"/>
      <c r="Z61" s="11">
        <f t="shared" si="12"/>
        <v>0</v>
      </c>
    </row>
    <row r="62" spans="1:26" ht="24.95" customHeight="1" x14ac:dyDescent="0.3">
      <c r="A62" s="13"/>
      <c r="B62" s="18"/>
      <c r="C62" s="19"/>
      <c r="D62" s="15"/>
      <c r="E62" s="15"/>
      <c r="F62" s="5"/>
      <c r="G62" s="64"/>
      <c r="H62" s="66"/>
      <c r="I62" s="18"/>
      <c r="J62" s="20"/>
      <c r="K62" s="16"/>
      <c r="L62" s="16"/>
      <c r="M62" s="16"/>
      <c r="N62" s="17"/>
      <c r="O62" s="9" t="str">
        <f t="shared" si="10"/>
        <v>사</v>
      </c>
      <c r="P62" s="10" t="str">
        <f t="shared" si="4"/>
        <v>사</v>
      </c>
      <c r="Q62" s="10" t="str">
        <f t="shared" si="11"/>
        <v>O.K!!</v>
      </c>
      <c r="R62" s="10"/>
      <c r="T62" s="11"/>
      <c r="U62" s="11"/>
      <c r="V62" s="12">
        <f t="shared" si="5"/>
        <v>2.5</v>
      </c>
      <c r="W62" s="11">
        <f t="shared" si="6"/>
        <v>0</v>
      </c>
      <c r="X62" s="11">
        <f t="shared" si="2"/>
        <v>0</v>
      </c>
      <c r="Y62" s="5"/>
      <c r="Z62" s="11">
        <f t="shared" si="12"/>
        <v>0</v>
      </c>
    </row>
    <row r="63" spans="1:26" ht="24.95" customHeight="1" x14ac:dyDescent="0.3">
      <c r="A63" s="13"/>
      <c r="B63" s="18"/>
      <c r="C63" s="19"/>
      <c r="D63" s="15"/>
      <c r="E63" s="15"/>
      <c r="F63" s="5"/>
      <c r="G63" s="64"/>
      <c r="H63" s="66"/>
      <c r="I63" s="18"/>
      <c r="J63" s="20"/>
      <c r="K63" s="16"/>
      <c r="L63" s="16"/>
      <c r="M63" s="16"/>
      <c r="N63" s="17"/>
      <c r="O63" s="9" t="str">
        <f t="shared" si="10"/>
        <v>사</v>
      </c>
      <c r="P63" s="10" t="str">
        <f t="shared" si="4"/>
        <v>사</v>
      </c>
      <c r="Q63" s="10" t="str">
        <f t="shared" si="11"/>
        <v>O.K!!</v>
      </c>
      <c r="R63" s="10"/>
      <c r="T63" s="11"/>
      <c r="U63" s="11"/>
      <c r="V63" s="12">
        <f t="shared" si="5"/>
        <v>2.5</v>
      </c>
      <c r="W63" s="11">
        <f t="shared" si="6"/>
        <v>0</v>
      </c>
      <c r="X63" s="11">
        <f t="shared" si="2"/>
        <v>0</v>
      </c>
      <c r="Y63" s="5"/>
      <c r="Z63" s="11">
        <f t="shared" si="12"/>
        <v>0</v>
      </c>
    </row>
    <row r="64" spans="1:26" ht="24.95" customHeight="1" x14ac:dyDescent="0.3">
      <c r="A64" s="13"/>
      <c r="B64" s="18"/>
      <c r="C64" s="19"/>
      <c r="D64" s="15"/>
      <c r="E64" s="15"/>
      <c r="F64" s="5"/>
      <c r="G64" s="64"/>
      <c r="H64" s="65"/>
      <c r="I64" s="21"/>
      <c r="J64" s="20"/>
      <c r="K64" s="16"/>
      <c r="L64" s="16"/>
      <c r="M64" s="16"/>
      <c r="N64" s="17"/>
      <c r="O64" s="9" t="str">
        <f t="shared" si="10"/>
        <v>사</v>
      </c>
      <c r="P64" s="10" t="str">
        <f t="shared" si="4"/>
        <v>사</v>
      </c>
      <c r="Q64" s="10" t="str">
        <f t="shared" si="11"/>
        <v>O.K!!</v>
      </c>
      <c r="R64" s="10"/>
      <c r="T64" s="11"/>
      <c r="U64" s="11"/>
      <c r="V64" s="12">
        <f t="shared" si="5"/>
        <v>2.5</v>
      </c>
      <c r="W64" s="11">
        <f t="shared" si="6"/>
        <v>0</v>
      </c>
      <c r="X64" s="11">
        <f t="shared" si="2"/>
        <v>0</v>
      </c>
      <c r="Y64" s="5"/>
      <c r="Z64" s="11">
        <f t="shared" si="12"/>
        <v>0</v>
      </c>
    </row>
    <row r="65" spans="1:26" ht="24.95" customHeight="1" x14ac:dyDescent="0.3">
      <c r="A65" s="13"/>
      <c r="B65" s="18"/>
      <c r="C65" s="19"/>
      <c r="D65" s="15"/>
      <c r="E65" s="15"/>
      <c r="F65" s="5"/>
      <c r="G65" s="64"/>
      <c r="H65" s="65"/>
      <c r="I65" s="24"/>
      <c r="J65" s="20"/>
      <c r="K65" s="16"/>
      <c r="L65" s="16"/>
      <c r="M65" s="16"/>
      <c r="N65" s="17"/>
      <c r="O65" s="9" t="str">
        <f t="shared" si="10"/>
        <v>사</v>
      </c>
      <c r="P65" s="10" t="str">
        <f t="shared" si="4"/>
        <v>사</v>
      </c>
      <c r="Q65" s="10" t="str">
        <f t="shared" si="11"/>
        <v>O.K!!</v>
      </c>
      <c r="R65" s="10"/>
      <c r="T65" s="11"/>
      <c r="U65" s="11"/>
      <c r="V65" s="12">
        <f t="shared" si="5"/>
        <v>2.5</v>
      </c>
      <c r="W65" s="11">
        <f t="shared" si="6"/>
        <v>0</v>
      </c>
      <c r="X65" s="11">
        <f t="shared" si="2"/>
        <v>0</v>
      </c>
      <c r="Y65" s="5"/>
      <c r="Z65" s="11">
        <f t="shared" si="12"/>
        <v>0</v>
      </c>
    </row>
    <row r="66" spans="1:26" ht="24.95" customHeight="1" x14ac:dyDescent="0.3">
      <c r="A66" s="13"/>
      <c r="B66" s="18"/>
      <c r="C66" s="19"/>
      <c r="D66" s="15"/>
      <c r="E66" s="15"/>
      <c r="F66" s="5"/>
      <c r="G66" s="64"/>
      <c r="H66" s="65"/>
      <c r="I66" s="21"/>
      <c r="J66" s="20"/>
      <c r="K66" s="16"/>
      <c r="L66" s="16"/>
      <c r="M66" s="16"/>
      <c r="N66" s="17"/>
      <c r="O66" s="9" t="str">
        <f t="shared" si="10"/>
        <v>사</v>
      </c>
      <c r="P66" s="10" t="str">
        <f t="shared" si="4"/>
        <v>사</v>
      </c>
      <c r="Q66" s="10" t="str">
        <f t="shared" si="11"/>
        <v>O.K!!</v>
      </c>
      <c r="R66" s="10"/>
      <c r="T66" s="11"/>
      <c r="U66" s="11"/>
      <c r="V66" s="12">
        <f t="shared" si="5"/>
        <v>2.5</v>
      </c>
      <c r="W66" s="11">
        <f t="shared" si="6"/>
        <v>0</v>
      </c>
      <c r="X66" s="11">
        <f t="shared" si="2"/>
        <v>0</v>
      </c>
      <c r="Y66" s="5"/>
      <c r="Z66" s="11">
        <f t="shared" si="12"/>
        <v>0</v>
      </c>
    </row>
    <row r="67" spans="1:26" ht="24.95" customHeight="1" x14ac:dyDescent="0.3">
      <c r="A67" s="13"/>
      <c r="B67" s="18"/>
      <c r="C67" s="19"/>
      <c r="D67" s="15"/>
      <c r="E67" s="15"/>
      <c r="F67" s="5"/>
      <c r="G67" s="64"/>
      <c r="H67" s="65"/>
      <c r="I67" s="21"/>
      <c r="J67" s="20"/>
      <c r="K67" s="16"/>
      <c r="L67" s="16"/>
      <c r="M67" s="16"/>
      <c r="N67" s="17"/>
      <c r="O67" s="9" t="str">
        <f t="shared" si="10"/>
        <v>사</v>
      </c>
      <c r="P67" s="10" t="str">
        <f t="shared" si="4"/>
        <v>사</v>
      </c>
      <c r="Q67" s="10" t="str">
        <f t="shared" si="11"/>
        <v>O.K!!</v>
      </c>
      <c r="R67" s="10"/>
      <c r="T67" s="11"/>
      <c r="U67" s="11"/>
      <c r="V67" s="12">
        <f t="shared" si="5"/>
        <v>2.5</v>
      </c>
      <c r="W67" s="11">
        <f t="shared" si="6"/>
        <v>0</v>
      </c>
      <c r="X67" s="11">
        <f t="shared" si="2"/>
        <v>0</v>
      </c>
      <c r="Y67" s="5"/>
      <c r="Z67" s="11">
        <f t="shared" si="12"/>
        <v>0</v>
      </c>
    </row>
    <row r="68" spans="1:26" ht="24.95" customHeight="1" x14ac:dyDescent="0.3">
      <c r="A68" s="13"/>
      <c r="B68" s="18"/>
      <c r="C68" s="19"/>
      <c r="D68" s="15"/>
      <c r="E68" s="15"/>
      <c r="F68" s="5"/>
      <c r="G68" s="64"/>
      <c r="H68" s="65"/>
      <c r="I68" s="21"/>
      <c r="J68" s="20"/>
      <c r="K68" s="16"/>
      <c r="L68" s="16"/>
      <c r="M68" s="16"/>
      <c r="N68" s="17"/>
      <c r="O68" s="9" t="str">
        <f t="shared" si="10"/>
        <v>사</v>
      </c>
      <c r="P68" s="10" t="str">
        <f t="shared" si="4"/>
        <v>사</v>
      </c>
      <c r="Q68" s="10" t="str">
        <f t="shared" si="11"/>
        <v>O.K!!</v>
      </c>
      <c r="R68" s="10"/>
      <c r="T68" s="11"/>
      <c r="U68" s="11"/>
      <c r="V68" s="12">
        <f t="shared" si="5"/>
        <v>2.5</v>
      </c>
      <c r="W68" s="11">
        <f t="shared" si="6"/>
        <v>0</v>
      </c>
      <c r="X68" s="11">
        <f t="shared" si="2"/>
        <v>0</v>
      </c>
      <c r="Y68" s="5"/>
      <c r="Z68" s="11">
        <f t="shared" si="12"/>
        <v>0</v>
      </c>
    </row>
    <row r="69" spans="1:26" ht="24.95" customHeight="1" x14ac:dyDescent="0.3">
      <c r="A69" s="13"/>
      <c r="B69" s="18"/>
      <c r="C69" s="19"/>
      <c r="D69" s="15"/>
      <c r="E69" s="15"/>
      <c r="F69" s="5"/>
      <c r="G69" s="64"/>
      <c r="H69" s="65"/>
      <c r="I69" s="21"/>
      <c r="J69" s="20"/>
      <c r="K69" s="16"/>
      <c r="L69" s="16"/>
      <c r="M69" s="16"/>
      <c r="N69" s="17"/>
      <c r="O69" s="9" t="str">
        <f t="shared" ref="O69:O93" si="13">CONCATENATE(F69,P69)</f>
        <v>사</v>
      </c>
      <c r="P69" s="10" t="str">
        <f t="shared" si="4"/>
        <v>사</v>
      </c>
      <c r="Q69" s="10" t="str">
        <f t="shared" ref="Q69:Q93" si="14">IF(G69&gt;F69,IF(F69=0," ","N.G!!"),"O.K!!")</f>
        <v>O.K!!</v>
      </c>
      <c r="R69" s="10"/>
      <c r="T69" s="11"/>
      <c r="U69" s="11"/>
      <c r="V69" s="12">
        <f t="shared" si="5"/>
        <v>2.5</v>
      </c>
      <c r="W69" s="11">
        <f t="shared" si="6"/>
        <v>0</v>
      </c>
      <c r="X69" s="11">
        <f t="shared" si="2"/>
        <v>0</v>
      </c>
      <c r="Y69" s="5"/>
      <c r="Z69" s="11">
        <f t="shared" si="12"/>
        <v>0</v>
      </c>
    </row>
    <row r="70" spans="1:26" ht="24.95" customHeight="1" x14ac:dyDescent="0.3">
      <c r="A70" s="13"/>
      <c r="B70" s="18"/>
      <c r="C70" s="19"/>
      <c r="D70" s="15"/>
      <c r="E70" s="15"/>
      <c r="F70" s="5"/>
      <c r="G70" s="64"/>
      <c r="H70" s="65"/>
      <c r="I70" s="23"/>
      <c r="J70" s="20"/>
      <c r="K70" s="16"/>
      <c r="L70" s="16"/>
      <c r="M70" s="16"/>
      <c r="N70" s="17"/>
      <c r="O70" s="9" t="str">
        <f t="shared" si="13"/>
        <v>사</v>
      </c>
      <c r="P70" s="10" t="str">
        <f t="shared" si="4"/>
        <v>사</v>
      </c>
      <c r="Q70" s="10" t="str">
        <f t="shared" si="14"/>
        <v>O.K!!</v>
      </c>
      <c r="R70" s="10"/>
      <c r="T70" s="11"/>
      <c r="U70" s="11"/>
      <c r="V70" s="12">
        <f t="shared" si="5"/>
        <v>2.5</v>
      </c>
      <c r="W70" s="11">
        <f t="shared" si="6"/>
        <v>0</v>
      </c>
      <c r="X70" s="11">
        <f t="shared" si="2"/>
        <v>0</v>
      </c>
      <c r="Y70" s="5"/>
      <c r="Z70" s="11">
        <f t="shared" si="12"/>
        <v>0</v>
      </c>
    </row>
    <row r="71" spans="1:26" ht="24.95" customHeight="1" x14ac:dyDescent="0.3">
      <c r="A71" s="13"/>
      <c r="B71" s="18"/>
      <c r="C71" s="19"/>
      <c r="D71" s="15"/>
      <c r="E71" s="15"/>
      <c r="F71" s="5"/>
      <c r="G71" s="64"/>
      <c r="H71" s="65"/>
      <c r="I71" s="21"/>
      <c r="J71" s="20"/>
      <c r="K71" s="16"/>
      <c r="L71" s="16"/>
      <c r="M71" s="16"/>
      <c r="N71" s="17"/>
      <c r="O71" s="9" t="str">
        <f t="shared" si="13"/>
        <v>사</v>
      </c>
      <c r="P71" s="10" t="str">
        <f t="shared" ref="P71:P93" si="15">IF(J71=$B$2,$B$2,IF(J71="공","공",IF(J71="국","국","사")))</f>
        <v>사</v>
      </c>
      <c r="Q71" s="10" t="str">
        <f t="shared" si="14"/>
        <v>O.K!!</v>
      </c>
      <c r="R71" s="10"/>
      <c r="T71" s="11"/>
      <c r="U71" s="11"/>
      <c r="V71" s="12">
        <f t="shared" ref="V71:V93" si="16">V$4</f>
        <v>2.5</v>
      </c>
      <c r="W71" s="11">
        <f t="shared" ref="W71:W93" si="17">T71*V71</f>
        <v>0</v>
      </c>
      <c r="X71" s="11">
        <f t="shared" ref="X71:X93" si="18">U71*V71</f>
        <v>0</v>
      </c>
      <c r="Y71" s="5"/>
      <c r="Z71" s="11">
        <f t="shared" ref="Z71:Z93" si="19">H71*U71*V71</f>
        <v>0</v>
      </c>
    </row>
    <row r="72" spans="1:26" ht="24.95" customHeight="1" x14ac:dyDescent="0.3">
      <c r="A72" s="13"/>
      <c r="B72" s="18"/>
      <c r="C72" s="19"/>
      <c r="D72" s="15"/>
      <c r="E72" s="15"/>
      <c r="F72" s="5"/>
      <c r="G72" s="64"/>
      <c r="H72" s="65"/>
      <c r="I72" s="21"/>
      <c r="J72" s="20"/>
      <c r="K72" s="16"/>
      <c r="L72" s="16"/>
      <c r="M72" s="16"/>
      <c r="N72" s="17"/>
      <c r="O72" s="9" t="str">
        <f t="shared" si="13"/>
        <v>사</v>
      </c>
      <c r="P72" s="10" t="str">
        <f t="shared" si="15"/>
        <v>사</v>
      </c>
      <c r="Q72" s="10" t="str">
        <f t="shared" si="14"/>
        <v>O.K!!</v>
      </c>
      <c r="R72" s="10"/>
      <c r="T72" s="11"/>
      <c r="U72" s="11"/>
      <c r="V72" s="12">
        <f t="shared" si="16"/>
        <v>2.5</v>
      </c>
      <c r="W72" s="11">
        <f t="shared" si="17"/>
        <v>0</v>
      </c>
      <c r="X72" s="11">
        <f t="shared" si="18"/>
        <v>0</v>
      </c>
      <c r="Y72" s="5"/>
      <c r="Z72" s="11">
        <f t="shared" si="19"/>
        <v>0</v>
      </c>
    </row>
    <row r="73" spans="1:26" ht="24.95" customHeight="1" x14ac:dyDescent="0.3">
      <c r="A73" s="13"/>
      <c r="B73" s="18"/>
      <c r="C73" s="19"/>
      <c r="D73" s="15"/>
      <c r="E73" s="15"/>
      <c r="F73" s="5"/>
      <c r="G73" s="64"/>
      <c r="H73" s="65"/>
      <c r="I73" s="20"/>
      <c r="J73" s="20"/>
      <c r="K73" s="16"/>
      <c r="L73" s="16"/>
      <c r="M73" s="16"/>
      <c r="N73" s="17"/>
      <c r="O73" s="9" t="str">
        <f t="shared" si="13"/>
        <v>사</v>
      </c>
      <c r="P73" s="10" t="str">
        <f t="shared" si="15"/>
        <v>사</v>
      </c>
      <c r="Q73" s="10" t="str">
        <f t="shared" si="14"/>
        <v>O.K!!</v>
      </c>
      <c r="R73" s="10"/>
      <c r="T73" s="11"/>
      <c r="U73" s="11"/>
      <c r="V73" s="12">
        <f t="shared" si="16"/>
        <v>2.5</v>
      </c>
      <c r="W73" s="11">
        <f t="shared" si="17"/>
        <v>0</v>
      </c>
      <c r="X73" s="11">
        <f t="shared" si="18"/>
        <v>0</v>
      </c>
      <c r="Y73" s="5"/>
      <c r="Z73" s="11">
        <f t="shared" si="19"/>
        <v>0</v>
      </c>
    </row>
    <row r="74" spans="1:26" ht="24.95" customHeight="1" x14ac:dyDescent="0.3">
      <c r="A74" s="13"/>
      <c r="B74" s="18"/>
      <c r="C74" s="19"/>
      <c r="D74" s="15"/>
      <c r="E74" s="15"/>
      <c r="F74" s="5"/>
      <c r="G74" s="64"/>
      <c r="H74" s="65"/>
      <c r="I74" s="21"/>
      <c r="J74" s="20"/>
      <c r="K74" s="16"/>
      <c r="L74" s="16"/>
      <c r="M74" s="16"/>
      <c r="N74" s="17"/>
      <c r="O74" s="9" t="str">
        <f t="shared" si="13"/>
        <v>사</v>
      </c>
      <c r="P74" s="10" t="str">
        <f t="shared" si="15"/>
        <v>사</v>
      </c>
      <c r="Q74" s="10" t="str">
        <f t="shared" si="14"/>
        <v>O.K!!</v>
      </c>
      <c r="R74" s="10"/>
      <c r="T74" s="11"/>
      <c r="U74" s="11"/>
      <c r="V74" s="12">
        <f t="shared" si="16"/>
        <v>2.5</v>
      </c>
      <c r="W74" s="11">
        <f t="shared" si="17"/>
        <v>0</v>
      </c>
      <c r="X74" s="11">
        <f t="shared" si="18"/>
        <v>0</v>
      </c>
      <c r="Y74" s="5"/>
      <c r="Z74" s="11">
        <f t="shared" si="19"/>
        <v>0</v>
      </c>
    </row>
    <row r="75" spans="1:26" ht="24.95" customHeight="1" x14ac:dyDescent="0.3">
      <c r="A75" s="13"/>
      <c r="B75" s="18"/>
      <c r="C75" s="19"/>
      <c r="D75" s="15"/>
      <c r="E75" s="15"/>
      <c r="F75" s="5"/>
      <c r="G75" s="64"/>
      <c r="H75" s="65"/>
      <c r="I75" s="21"/>
      <c r="J75" s="20"/>
      <c r="K75" s="16"/>
      <c r="L75" s="16"/>
      <c r="M75" s="16"/>
      <c r="N75" s="17"/>
      <c r="O75" s="9" t="str">
        <f t="shared" si="13"/>
        <v>사</v>
      </c>
      <c r="P75" s="10" t="str">
        <f t="shared" si="15"/>
        <v>사</v>
      </c>
      <c r="Q75" s="10" t="str">
        <f t="shared" si="14"/>
        <v>O.K!!</v>
      </c>
      <c r="R75" s="10"/>
      <c r="T75" s="11"/>
      <c r="U75" s="11"/>
      <c r="V75" s="12">
        <f t="shared" si="16"/>
        <v>2.5</v>
      </c>
      <c r="W75" s="11">
        <f t="shared" si="17"/>
        <v>0</v>
      </c>
      <c r="X75" s="11">
        <f t="shared" si="18"/>
        <v>0</v>
      </c>
      <c r="Y75" s="5"/>
      <c r="Z75" s="11">
        <f t="shared" si="19"/>
        <v>0</v>
      </c>
    </row>
    <row r="76" spans="1:26" ht="24.95" customHeight="1" x14ac:dyDescent="0.3">
      <c r="A76" s="13"/>
      <c r="B76" s="18"/>
      <c r="C76" s="19"/>
      <c r="D76" s="15"/>
      <c r="E76" s="15"/>
      <c r="F76" s="5"/>
      <c r="G76" s="64"/>
      <c r="H76" s="65"/>
      <c r="I76" s="21"/>
      <c r="J76" s="20"/>
      <c r="K76" s="16"/>
      <c r="L76" s="16"/>
      <c r="M76" s="16"/>
      <c r="N76" s="17"/>
      <c r="O76" s="9" t="str">
        <f t="shared" si="13"/>
        <v>사</v>
      </c>
      <c r="P76" s="10" t="str">
        <f t="shared" si="15"/>
        <v>사</v>
      </c>
      <c r="Q76" s="10" t="str">
        <f t="shared" si="14"/>
        <v>O.K!!</v>
      </c>
      <c r="R76" s="10"/>
      <c r="T76" s="11"/>
      <c r="U76" s="11"/>
      <c r="V76" s="12">
        <f t="shared" si="16"/>
        <v>2.5</v>
      </c>
      <c r="W76" s="11">
        <f t="shared" si="17"/>
        <v>0</v>
      </c>
      <c r="X76" s="11">
        <f t="shared" si="18"/>
        <v>0</v>
      </c>
      <c r="Y76" s="5"/>
      <c r="Z76" s="11">
        <f t="shared" si="19"/>
        <v>0</v>
      </c>
    </row>
    <row r="77" spans="1:26" ht="24.95" customHeight="1" x14ac:dyDescent="0.3">
      <c r="A77" s="13"/>
      <c r="B77" s="18"/>
      <c r="C77" s="19"/>
      <c r="D77" s="15"/>
      <c r="E77" s="15"/>
      <c r="F77" s="5"/>
      <c r="G77" s="64"/>
      <c r="H77" s="66"/>
      <c r="I77" s="18"/>
      <c r="J77" s="20"/>
      <c r="K77" s="16"/>
      <c r="L77" s="16"/>
      <c r="M77" s="16"/>
      <c r="N77" s="17"/>
      <c r="O77" s="9" t="str">
        <f t="shared" si="13"/>
        <v>사</v>
      </c>
      <c r="P77" s="10" t="str">
        <f t="shared" si="15"/>
        <v>사</v>
      </c>
      <c r="Q77" s="10" t="str">
        <f t="shared" si="14"/>
        <v>O.K!!</v>
      </c>
      <c r="R77" s="10"/>
      <c r="T77" s="11"/>
      <c r="U77" s="11"/>
      <c r="V77" s="12">
        <f t="shared" si="16"/>
        <v>2.5</v>
      </c>
      <c r="W77" s="11">
        <f t="shared" si="17"/>
        <v>0</v>
      </c>
      <c r="X77" s="11">
        <f t="shared" si="18"/>
        <v>0</v>
      </c>
      <c r="Y77" s="5"/>
      <c r="Z77" s="11">
        <f t="shared" si="19"/>
        <v>0</v>
      </c>
    </row>
    <row r="78" spans="1:26" ht="24.95" customHeight="1" x14ac:dyDescent="0.3">
      <c r="A78" s="13"/>
      <c r="B78" s="18"/>
      <c r="C78" s="19"/>
      <c r="D78" s="15"/>
      <c r="E78" s="15"/>
      <c r="F78" s="5"/>
      <c r="G78" s="64"/>
      <c r="H78" s="66"/>
      <c r="I78" s="18"/>
      <c r="J78" s="20"/>
      <c r="K78" s="16"/>
      <c r="L78" s="16"/>
      <c r="M78" s="16"/>
      <c r="N78" s="17"/>
      <c r="O78" s="9" t="str">
        <f t="shared" si="13"/>
        <v>사</v>
      </c>
      <c r="P78" s="10" t="str">
        <f t="shared" si="15"/>
        <v>사</v>
      </c>
      <c r="Q78" s="10" t="str">
        <f t="shared" si="14"/>
        <v>O.K!!</v>
      </c>
      <c r="R78" s="10"/>
      <c r="T78" s="11"/>
      <c r="U78" s="11"/>
      <c r="V78" s="12">
        <f t="shared" si="16"/>
        <v>2.5</v>
      </c>
      <c r="W78" s="11">
        <f t="shared" si="17"/>
        <v>0</v>
      </c>
      <c r="X78" s="11">
        <f t="shared" si="18"/>
        <v>0</v>
      </c>
      <c r="Y78" s="5"/>
      <c r="Z78" s="11">
        <f t="shared" si="19"/>
        <v>0</v>
      </c>
    </row>
    <row r="79" spans="1:26" ht="24.95" customHeight="1" x14ac:dyDescent="0.3">
      <c r="A79" s="13"/>
      <c r="B79" s="18"/>
      <c r="C79" s="19"/>
      <c r="D79" s="15"/>
      <c r="E79" s="15"/>
      <c r="F79" s="5"/>
      <c r="G79" s="64"/>
      <c r="H79" s="65"/>
      <c r="I79" s="21"/>
      <c r="J79" s="20"/>
      <c r="K79" s="16"/>
      <c r="L79" s="16"/>
      <c r="M79" s="16"/>
      <c r="N79" s="17"/>
      <c r="O79" s="9" t="str">
        <f t="shared" si="13"/>
        <v>사</v>
      </c>
      <c r="P79" s="10" t="str">
        <f t="shared" si="15"/>
        <v>사</v>
      </c>
      <c r="Q79" s="10" t="str">
        <f t="shared" si="14"/>
        <v>O.K!!</v>
      </c>
      <c r="R79" s="10"/>
      <c r="T79" s="11"/>
      <c r="U79" s="11"/>
      <c r="V79" s="12">
        <f t="shared" si="16"/>
        <v>2.5</v>
      </c>
      <c r="W79" s="11">
        <f t="shared" si="17"/>
        <v>0</v>
      </c>
      <c r="X79" s="11">
        <f t="shared" si="18"/>
        <v>0</v>
      </c>
      <c r="Y79" s="5"/>
      <c r="Z79" s="11">
        <f t="shared" si="19"/>
        <v>0</v>
      </c>
    </row>
    <row r="80" spans="1:26" ht="24.95" customHeight="1" x14ac:dyDescent="0.3">
      <c r="A80" s="13"/>
      <c r="B80" s="18"/>
      <c r="C80" s="19"/>
      <c r="D80" s="15"/>
      <c r="E80" s="15"/>
      <c r="F80" s="5"/>
      <c r="G80" s="64"/>
      <c r="H80" s="65"/>
      <c r="I80" s="21"/>
      <c r="J80" s="20"/>
      <c r="K80" s="16"/>
      <c r="L80" s="16"/>
      <c r="M80" s="16"/>
      <c r="N80" s="17"/>
      <c r="O80" s="9" t="str">
        <f t="shared" si="13"/>
        <v>사</v>
      </c>
      <c r="P80" s="10" t="str">
        <f t="shared" si="15"/>
        <v>사</v>
      </c>
      <c r="Q80" s="10" t="str">
        <f t="shared" si="14"/>
        <v>O.K!!</v>
      </c>
      <c r="R80" s="10"/>
      <c r="T80" s="11"/>
      <c r="U80" s="11"/>
      <c r="V80" s="12">
        <f t="shared" si="16"/>
        <v>2.5</v>
      </c>
      <c r="W80" s="11">
        <f t="shared" si="17"/>
        <v>0</v>
      </c>
      <c r="X80" s="11">
        <f t="shared" si="18"/>
        <v>0</v>
      </c>
      <c r="Y80" s="5"/>
      <c r="Z80" s="11">
        <f t="shared" si="19"/>
        <v>0</v>
      </c>
    </row>
    <row r="81" spans="1:26" ht="24.95" customHeight="1" x14ac:dyDescent="0.3">
      <c r="A81" s="13"/>
      <c r="B81" s="18"/>
      <c r="C81" s="19"/>
      <c r="D81" s="15"/>
      <c r="E81" s="15"/>
      <c r="F81" s="5"/>
      <c r="G81" s="64"/>
      <c r="H81" s="65"/>
      <c r="I81" s="21"/>
      <c r="J81" s="20"/>
      <c r="K81" s="16"/>
      <c r="L81" s="16"/>
      <c r="M81" s="16"/>
      <c r="N81" s="17"/>
      <c r="O81" s="9" t="str">
        <f t="shared" si="13"/>
        <v>사</v>
      </c>
      <c r="P81" s="10" t="str">
        <f t="shared" si="15"/>
        <v>사</v>
      </c>
      <c r="Q81" s="10" t="str">
        <f t="shared" si="14"/>
        <v>O.K!!</v>
      </c>
      <c r="R81" s="10"/>
      <c r="T81" s="11"/>
      <c r="U81" s="11"/>
      <c r="V81" s="12">
        <f t="shared" si="16"/>
        <v>2.5</v>
      </c>
      <c r="W81" s="11">
        <f t="shared" si="17"/>
        <v>0</v>
      </c>
      <c r="X81" s="11">
        <f t="shared" si="18"/>
        <v>0</v>
      </c>
      <c r="Y81" s="5"/>
      <c r="Z81" s="11">
        <f t="shared" si="19"/>
        <v>0</v>
      </c>
    </row>
    <row r="82" spans="1:26" ht="24.95" customHeight="1" x14ac:dyDescent="0.3">
      <c r="A82" s="13"/>
      <c r="B82" s="18"/>
      <c r="C82" s="19"/>
      <c r="D82" s="15"/>
      <c r="E82" s="15"/>
      <c r="F82" s="5"/>
      <c r="G82" s="64"/>
      <c r="H82" s="65"/>
      <c r="I82" s="21"/>
      <c r="J82" s="20"/>
      <c r="K82" s="16"/>
      <c r="L82" s="16"/>
      <c r="M82" s="16"/>
      <c r="N82" s="17"/>
      <c r="O82" s="9" t="str">
        <f t="shared" si="13"/>
        <v>사</v>
      </c>
      <c r="P82" s="10" t="str">
        <f t="shared" si="15"/>
        <v>사</v>
      </c>
      <c r="Q82" s="10" t="str">
        <f t="shared" si="14"/>
        <v>O.K!!</v>
      </c>
      <c r="R82" s="10"/>
      <c r="T82" s="11"/>
      <c r="U82" s="11"/>
      <c r="V82" s="12">
        <f t="shared" si="16"/>
        <v>2.5</v>
      </c>
      <c r="W82" s="11">
        <f t="shared" si="17"/>
        <v>0</v>
      </c>
      <c r="X82" s="11">
        <f t="shared" si="18"/>
        <v>0</v>
      </c>
      <c r="Y82" s="5"/>
      <c r="Z82" s="11">
        <f t="shared" si="19"/>
        <v>0</v>
      </c>
    </row>
    <row r="83" spans="1:26" ht="24.95" customHeight="1" x14ac:dyDescent="0.3">
      <c r="A83" s="13"/>
      <c r="B83" s="18"/>
      <c r="C83" s="19"/>
      <c r="D83" s="15"/>
      <c r="E83" s="15"/>
      <c r="F83" s="5"/>
      <c r="G83" s="64"/>
      <c r="H83" s="65"/>
      <c r="I83" s="22"/>
      <c r="J83" s="20"/>
      <c r="K83" s="16"/>
      <c r="L83" s="16"/>
      <c r="M83" s="16"/>
      <c r="N83" s="17"/>
      <c r="O83" s="9" t="str">
        <f t="shared" si="13"/>
        <v>사</v>
      </c>
      <c r="P83" s="10" t="str">
        <f t="shared" si="15"/>
        <v>사</v>
      </c>
      <c r="Q83" s="10" t="str">
        <f t="shared" si="14"/>
        <v>O.K!!</v>
      </c>
      <c r="R83" s="10"/>
      <c r="T83" s="11"/>
      <c r="U83" s="11"/>
      <c r="V83" s="12">
        <f t="shared" si="16"/>
        <v>2.5</v>
      </c>
      <c r="W83" s="11">
        <f t="shared" si="17"/>
        <v>0</v>
      </c>
      <c r="X83" s="11">
        <f t="shared" si="18"/>
        <v>0</v>
      </c>
      <c r="Y83" s="5"/>
      <c r="Z83" s="11">
        <f t="shared" si="19"/>
        <v>0</v>
      </c>
    </row>
    <row r="84" spans="1:26" ht="24.95" customHeight="1" x14ac:dyDescent="0.3">
      <c r="A84" s="13"/>
      <c r="B84" s="18"/>
      <c r="C84" s="19"/>
      <c r="D84" s="15"/>
      <c r="E84" s="15"/>
      <c r="F84" s="5"/>
      <c r="G84" s="64"/>
      <c r="H84" s="65"/>
      <c r="I84" s="22"/>
      <c r="J84" s="20"/>
      <c r="K84" s="16"/>
      <c r="L84" s="16"/>
      <c r="M84" s="16"/>
      <c r="N84" s="17"/>
      <c r="O84" s="9" t="str">
        <f t="shared" si="13"/>
        <v>사</v>
      </c>
      <c r="P84" s="10" t="str">
        <f t="shared" si="15"/>
        <v>사</v>
      </c>
      <c r="Q84" s="10" t="str">
        <f t="shared" si="14"/>
        <v>O.K!!</v>
      </c>
      <c r="R84" s="10"/>
      <c r="T84" s="11"/>
      <c r="U84" s="11"/>
      <c r="V84" s="12">
        <f t="shared" si="16"/>
        <v>2.5</v>
      </c>
      <c r="W84" s="11">
        <f t="shared" si="17"/>
        <v>0</v>
      </c>
      <c r="X84" s="11">
        <f t="shared" si="18"/>
        <v>0</v>
      </c>
      <c r="Y84" s="5"/>
      <c r="Z84" s="11">
        <f t="shared" si="19"/>
        <v>0</v>
      </c>
    </row>
    <row r="85" spans="1:26" ht="24.95" customHeight="1" x14ac:dyDescent="0.3">
      <c r="A85" s="13"/>
      <c r="B85" s="18"/>
      <c r="C85" s="19"/>
      <c r="D85" s="15"/>
      <c r="E85" s="15"/>
      <c r="F85" s="5"/>
      <c r="G85" s="64"/>
      <c r="H85" s="65"/>
      <c r="I85" s="21"/>
      <c r="J85" s="20"/>
      <c r="K85" s="16"/>
      <c r="L85" s="16"/>
      <c r="M85" s="16"/>
      <c r="N85" s="17"/>
      <c r="O85" s="9" t="str">
        <f t="shared" si="13"/>
        <v>사</v>
      </c>
      <c r="P85" s="10" t="str">
        <f t="shared" si="15"/>
        <v>사</v>
      </c>
      <c r="Q85" s="10" t="str">
        <f t="shared" si="14"/>
        <v>O.K!!</v>
      </c>
      <c r="R85" s="10"/>
      <c r="T85" s="11"/>
      <c r="U85" s="11"/>
      <c r="V85" s="12">
        <f t="shared" si="16"/>
        <v>2.5</v>
      </c>
      <c r="W85" s="11">
        <f t="shared" si="17"/>
        <v>0</v>
      </c>
      <c r="X85" s="11">
        <f t="shared" si="18"/>
        <v>0</v>
      </c>
      <c r="Y85" s="5"/>
      <c r="Z85" s="11">
        <f t="shared" si="19"/>
        <v>0</v>
      </c>
    </row>
    <row r="86" spans="1:26" ht="24.95" customHeight="1" x14ac:dyDescent="0.3">
      <c r="A86" s="13"/>
      <c r="B86" s="18"/>
      <c r="C86" s="19"/>
      <c r="D86" s="15"/>
      <c r="E86" s="15"/>
      <c r="F86" s="5"/>
      <c r="G86" s="64"/>
      <c r="H86" s="65"/>
      <c r="I86" s="21"/>
      <c r="J86" s="20"/>
      <c r="K86" s="16"/>
      <c r="L86" s="16"/>
      <c r="M86" s="16"/>
      <c r="N86" s="17"/>
      <c r="O86" s="9" t="str">
        <f t="shared" si="13"/>
        <v>사</v>
      </c>
      <c r="P86" s="10" t="str">
        <f t="shared" si="15"/>
        <v>사</v>
      </c>
      <c r="Q86" s="10" t="str">
        <f t="shared" si="14"/>
        <v>O.K!!</v>
      </c>
      <c r="R86" s="10"/>
      <c r="T86" s="11"/>
      <c r="U86" s="11"/>
      <c r="V86" s="12">
        <f t="shared" si="16"/>
        <v>2.5</v>
      </c>
      <c r="W86" s="11">
        <f t="shared" si="17"/>
        <v>0</v>
      </c>
      <c r="X86" s="11">
        <f t="shared" si="18"/>
        <v>0</v>
      </c>
      <c r="Y86" s="5"/>
      <c r="Z86" s="11">
        <f t="shared" si="19"/>
        <v>0</v>
      </c>
    </row>
    <row r="87" spans="1:26" ht="24.95" customHeight="1" x14ac:dyDescent="0.3">
      <c r="A87" s="13"/>
      <c r="B87" s="18"/>
      <c r="C87" s="19"/>
      <c r="D87" s="15"/>
      <c r="E87" s="15"/>
      <c r="F87" s="5"/>
      <c r="G87" s="64"/>
      <c r="H87" s="65"/>
      <c r="I87" s="22"/>
      <c r="J87" s="20"/>
      <c r="K87" s="16"/>
      <c r="L87" s="16"/>
      <c r="M87" s="16"/>
      <c r="N87" s="17"/>
      <c r="O87" s="9" t="str">
        <f t="shared" si="13"/>
        <v>사</v>
      </c>
      <c r="P87" s="10" t="str">
        <f t="shared" si="15"/>
        <v>사</v>
      </c>
      <c r="Q87" s="10" t="str">
        <f t="shared" si="14"/>
        <v>O.K!!</v>
      </c>
      <c r="R87" s="10"/>
      <c r="T87" s="11"/>
      <c r="U87" s="11"/>
      <c r="V87" s="12">
        <f t="shared" si="16"/>
        <v>2.5</v>
      </c>
      <c r="W87" s="11">
        <f t="shared" si="17"/>
        <v>0</v>
      </c>
      <c r="X87" s="11">
        <f t="shared" si="18"/>
        <v>0</v>
      </c>
      <c r="Y87" s="5"/>
      <c r="Z87" s="11">
        <f t="shared" si="19"/>
        <v>0</v>
      </c>
    </row>
    <row r="88" spans="1:26" ht="24.95" customHeight="1" x14ac:dyDescent="0.3">
      <c r="A88" s="13"/>
      <c r="B88" s="18"/>
      <c r="C88" s="19"/>
      <c r="D88" s="15"/>
      <c r="E88" s="15"/>
      <c r="F88" s="5"/>
      <c r="G88" s="64"/>
      <c r="H88" s="65"/>
      <c r="I88" s="22"/>
      <c r="J88" s="20"/>
      <c r="K88" s="16"/>
      <c r="L88" s="16"/>
      <c r="M88" s="16"/>
      <c r="N88" s="17"/>
      <c r="O88" s="9" t="str">
        <f t="shared" si="13"/>
        <v>사</v>
      </c>
      <c r="P88" s="10" t="str">
        <f t="shared" si="15"/>
        <v>사</v>
      </c>
      <c r="Q88" s="10" t="str">
        <f t="shared" si="14"/>
        <v>O.K!!</v>
      </c>
      <c r="R88" s="10"/>
      <c r="T88" s="11"/>
      <c r="U88" s="11"/>
      <c r="V88" s="12">
        <f t="shared" si="16"/>
        <v>2.5</v>
      </c>
      <c r="W88" s="11">
        <f t="shared" si="17"/>
        <v>0</v>
      </c>
      <c r="X88" s="11">
        <f t="shared" si="18"/>
        <v>0</v>
      </c>
      <c r="Y88" s="5"/>
      <c r="Z88" s="11">
        <f t="shared" si="19"/>
        <v>0</v>
      </c>
    </row>
    <row r="89" spans="1:26" ht="24.95" customHeight="1" x14ac:dyDescent="0.3">
      <c r="A89" s="13"/>
      <c r="B89" s="18"/>
      <c r="C89" s="19"/>
      <c r="D89" s="15"/>
      <c r="E89" s="15"/>
      <c r="F89" s="5"/>
      <c r="G89" s="64"/>
      <c r="H89" s="65"/>
      <c r="I89" s="22"/>
      <c r="J89" s="20"/>
      <c r="K89" s="16"/>
      <c r="L89" s="16"/>
      <c r="M89" s="16"/>
      <c r="N89" s="17"/>
      <c r="O89" s="9" t="str">
        <f t="shared" si="13"/>
        <v>사</v>
      </c>
      <c r="P89" s="10" t="str">
        <f t="shared" si="15"/>
        <v>사</v>
      </c>
      <c r="Q89" s="10" t="str">
        <f t="shared" si="14"/>
        <v>O.K!!</v>
      </c>
      <c r="R89" s="10"/>
      <c r="T89" s="11"/>
      <c r="U89" s="11"/>
      <c r="V89" s="12">
        <f t="shared" si="16"/>
        <v>2.5</v>
      </c>
      <c r="W89" s="11">
        <f t="shared" si="17"/>
        <v>0</v>
      </c>
      <c r="X89" s="11">
        <f t="shared" si="18"/>
        <v>0</v>
      </c>
      <c r="Y89" s="5"/>
      <c r="Z89" s="11">
        <f t="shared" si="19"/>
        <v>0</v>
      </c>
    </row>
    <row r="90" spans="1:26" ht="24.95" customHeight="1" x14ac:dyDescent="0.3">
      <c r="A90" s="13"/>
      <c r="B90" s="5"/>
      <c r="C90" s="5"/>
      <c r="D90" s="15"/>
      <c r="E90" s="15"/>
      <c r="F90" s="5"/>
      <c r="G90" s="64"/>
      <c r="H90" s="67"/>
      <c r="I90" s="5"/>
      <c r="J90" s="5"/>
      <c r="K90" s="5"/>
      <c r="L90" s="5"/>
      <c r="M90" s="5"/>
      <c r="N90" s="5"/>
      <c r="O90" s="9" t="str">
        <f t="shared" si="13"/>
        <v>사</v>
      </c>
      <c r="P90" s="10" t="str">
        <f t="shared" si="15"/>
        <v>사</v>
      </c>
      <c r="Q90" s="10" t="str">
        <f t="shared" si="14"/>
        <v>O.K!!</v>
      </c>
      <c r="R90" s="10"/>
      <c r="T90" s="11"/>
      <c r="U90" s="11"/>
      <c r="V90" s="12">
        <f t="shared" si="16"/>
        <v>2.5</v>
      </c>
      <c r="W90" s="11">
        <f t="shared" si="17"/>
        <v>0</v>
      </c>
      <c r="X90" s="11">
        <f t="shared" si="18"/>
        <v>0</v>
      </c>
      <c r="Y90" s="5" t="e">
        <f>#REF!*U90*V90</f>
        <v>#REF!</v>
      </c>
      <c r="Z90" s="11">
        <f t="shared" si="19"/>
        <v>0</v>
      </c>
    </row>
    <row r="91" spans="1:26" ht="24.95" customHeight="1" x14ac:dyDescent="0.3">
      <c r="A91" s="13"/>
      <c r="B91" s="5"/>
      <c r="C91" s="5"/>
      <c r="D91" s="15"/>
      <c r="E91" s="15"/>
      <c r="F91" s="5"/>
      <c r="G91" s="64"/>
      <c r="H91" s="67"/>
      <c r="I91" s="5"/>
      <c r="J91" s="5"/>
      <c r="K91" s="5"/>
      <c r="L91" s="5"/>
      <c r="M91" s="5"/>
      <c r="N91" s="5"/>
      <c r="O91" s="9" t="str">
        <f t="shared" si="13"/>
        <v>사</v>
      </c>
      <c r="P91" s="10" t="str">
        <f t="shared" si="15"/>
        <v>사</v>
      </c>
      <c r="Q91" s="10" t="str">
        <f t="shared" si="14"/>
        <v>O.K!!</v>
      </c>
      <c r="R91" s="10"/>
      <c r="T91" s="11"/>
      <c r="U91" s="11"/>
      <c r="V91" s="12">
        <f t="shared" si="16"/>
        <v>2.5</v>
      </c>
      <c r="W91" s="11">
        <f t="shared" si="17"/>
        <v>0</v>
      </c>
      <c r="X91" s="11">
        <f t="shared" si="18"/>
        <v>0</v>
      </c>
      <c r="Y91" s="5" t="e">
        <f>#REF!*U91*V91</f>
        <v>#REF!</v>
      </c>
      <c r="Z91" s="11">
        <f t="shared" si="19"/>
        <v>0</v>
      </c>
    </row>
    <row r="92" spans="1:26" ht="24.95" customHeight="1" x14ac:dyDescent="0.3">
      <c r="A92" s="13"/>
      <c r="B92" s="5"/>
      <c r="C92" s="5"/>
      <c r="D92" s="15"/>
      <c r="E92" s="15"/>
      <c r="F92" s="5"/>
      <c r="G92" s="64"/>
      <c r="H92" s="67"/>
      <c r="I92" s="5"/>
      <c r="J92" s="5"/>
      <c r="K92" s="5"/>
      <c r="L92" s="5"/>
      <c r="M92" s="5"/>
      <c r="N92" s="5"/>
      <c r="O92" s="9" t="str">
        <f t="shared" si="13"/>
        <v>사</v>
      </c>
      <c r="P92" s="10" t="str">
        <f t="shared" si="15"/>
        <v>사</v>
      </c>
      <c r="Q92" s="10" t="str">
        <f t="shared" si="14"/>
        <v>O.K!!</v>
      </c>
      <c r="R92" s="10"/>
      <c r="T92" s="11"/>
      <c r="U92" s="11"/>
      <c r="V92" s="12">
        <f t="shared" si="16"/>
        <v>2.5</v>
      </c>
      <c r="W92" s="11">
        <f t="shared" si="17"/>
        <v>0</v>
      </c>
      <c r="X92" s="11">
        <f t="shared" si="18"/>
        <v>0</v>
      </c>
      <c r="Y92" s="5" t="e">
        <f>#REF!*U92*V92</f>
        <v>#REF!</v>
      </c>
      <c r="Z92" s="11">
        <f t="shared" si="19"/>
        <v>0</v>
      </c>
    </row>
    <row r="93" spans="1:26" ht="24.95" customHeight="1" x14ac:dyDescent="0.3">
      <c r="A93" s="13"/>
      <c r="B93" s="5"/>
      <c r="C93" s="5"/>
      <c r="D93" s="15"/>
      <c r="E93" s="15"/>
      <c r="F93" s="5"/>
      <c r="G93" s="64"/>
      <c r="H93" s="67"/>
      <c r="I93" s="5"/>
      <c r="J93" s="5"/>
      <c r="K93" s="5"/>
      <c r="L93" s="5"/>
      <c r="M93" s="5"/>
      <c r="N93" s="5"/>
      <c r="O93" s="9" t="str">
        <f t="shared" si="13"/>
        <v>사</v>
      </c>
      <c r="P93" s="10" t="str">
        <f t="shared" si="15"/>
        <v>사</v>
      </c>
      <c r="Q93" s="10" t="str">
        <f t="shared" si="14"/>
        <v>O.K!!</v>
      </c>
      <c r="R93" s="10"/>
      <c r="T93" s="11"/>
      <c r="U93" s="11"/>
      <c r="V93" s="12">
        <f t="shared" si="16"/>
        <v>2.5</v>
      </c>
      <c r="W93" s="11">
        <f t="shared" si="17"/>
        <v>0</v>
      </c>
      <c r="X93" s="11">
        <f t="shared" si="18"/>
        <v>0</v>
      </c>
      <c r="Y93" s="5" t="e">
        <f>#REF!*U93*V93</f>
        <v>#REF!</v>
      </c>
      <c r="Z93" s="11">
        <f t="shared" si="19"/>
        <v>0</v>
      </c>
    </row>
    <row r="115" spans="4:5" ht="16.5" x14ac:dyDescent="0.3">
      <c r="D115"/>
      <c r="E115"/>
    </row>
  </sheetData>
  <mergeCells count="16">
    <mergeCell ref="W2:W3"/>
    <mergeCell ref="X2:X3"/>
    <mergeCell ref="Z2:Z3"/>
    <mergeCell ref="A4:E4"/>
    <mergeCell ref="O2:O3"/>
    <mergeCell ref="P2:P3"/>
    <mergeCell ref="Q2:Q3"/>
    <mergeCell ref="R2:R3"/>
    <mergeCell ref="T2:U3"/>
    <mergeCell ref="V2:V3"/>
    <mergeCell ref="D2:E2"/>
    <mergeCell ref="A1:N1"/>
    <mergeCell ref="B2:C2"/>
    <mergeCell ref="I2:J2"/>
    <mergeCell ref="K2:M2"/>
    <mergeCell ref="N2:N3"/>
  </mergeCells>
  <phoneticPr fontId="2" type="noConversion"/>
  <printOptions horizontalCentered="1"/>
  <pageMargins left="0.59055118110236227" right="0.59055118110236227" top="0.98425196850393704" bottom="0.59055118110236227" header="0.59055118110236227" footer="0.39370078740157483"/>
  <pageSetup paperSize="9" scale="86" orientation="landscape" r:id="rId1"/>
  <headerFooter>
    <oddHeader xml:space="preserve">&amp;C&amp;"돋움,굵게"&amp;18편 입 용 지 조 서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용지집계</vt:lpstr>
      <vt:lpstr>용지조서</vt:lpstr>
      <vt:lpstr>용지조서!Print_Area</vt:lpstr>
      <vt:lpstr>용지집계!Print_Area</vt:lpstr>
      <vt:lpstr>용지조서!Print_Titles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jongmin hong</cp:lastModifiedBy>
  <cp:lastPrinted>2023-10-17T13:11:10Z</cp:lastPrinted>
  <dcterms:created xsi:type="dcterms:W3CDTF">2018-02-08T11:19:26Z</dcterms:created>
  <dcterms:modified xsi:type="dcterms:W3CDTF">2023-10-17T13:11:12Z</dcterms:modified>
</cp:coreProperties>
</file>