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60" windowWidth="11250" windowHeight="11640" tabRatio="743" firstSheet="18" activeTab="24"/>
  </bookViews>
  <sheets>
    <sheet name="재단법인세입결산서" sheetId="28" r:id="rId1"/>
    <sheet name="재단법인세출결산서 " sheetId="29" r:id="rId2"/>
    <sheet name="수가성노인복지센터 세입결산서" sheetId="21" r:id="rId3"/>
    <sheet name="수가성노인복지센터세출결산서" sheetId="25" r:id="rId4"/>
    <sheet name="수가성요양보호사교육원세출결산서" sheetId="30" r:id="rId5"/>
    <sheet name="수가성요양보호사교육원세입결산서" sheetId="27" r:id="rId6"/>
    <sheet name="복지용구세입결산서" sheetId="2" r:id="rId7"/>
    <sheet name="복지용구세출결산서" sheetId="3" r:id="rId8"/>
    <sheet name="요양원세입결산서" sheetId="35" r:id="rId9"/>
    <sheet name="요양원세출결산서" sheetId="34" r:id="rId10"/>
    <sheet name="빨래차세입결산서" sheetId="33" r:id="rId11"/>
    <sheet name="빨래차세출결산서" sheetId="32" r:id="rId12"/>
    <sheet name="노인돌봄세입결산서" sheetId="36" r:id="rId13"/>
    <sheet name="노인돌봄세출결산서" sheetId="31" r:id="rId14"/>
    <sheet name="과목전용조서" sheetId="4" r:id="rId15"/>
    <sheet name="예비비사용조서" sheetId="5" r:id="rId16"/>
    <sheet name="기본재산수입명세서" sheetId="6" r:id="rId17"/>
    <sheet name="사업수입명세서" sheetId="7" r:id="rId18"/>
    <sheet name="정부보조금명세서" sheetId="8" r:id="rId19"/>
    <sheet name="후원금(금전)수입명세서" sheetId="15" r:id="rId20"/>
    <sheet name="인건비명세서" sheetId="9" r:id="rId21"/>
    <sheet name="사업비명세서" sheetId="10" r:id="rId22"/>
    <sheet name="기타비용명세서" sheetId="11" r:id="rId23"/>
    <sheet name="감사보고서" sheetId="12" r:id="rId24"/>
    <sheet name="총괄표" sheetId="37" r:id="rId25"/>
  </sheets>
  <definedNames>
    <definedName name="_xlnm._FilterDatabase" localSheetId="6" hidden="1">복지용구세입결산서!$A$4:$W$16</definedName>
    <definedName name="_xlnm._FilterDatabase" localSheetId="7" hidden="1">복지용구세출결산서!$A$4:$H$55</definedName>
    <definedName name="_xlnm._FilterDatabase" localSheetId="3" hidden="1">수가성노인복지센터세출결산서!$A$4:$H$133</definedName>
    <definedName name="_xlnm._FilterDatabase" localSheetId="5" hidden="1">수가성요양보호사교육원세입결산서!$A$4:$H$19</definedName>
    <definedName name="_xlnm._FilterDatabase" localSheetId="4" hidden="1">수가성요양보호사교육원세출결산서!$A$4:$H$13</definedName>
    <definedName name="_xlnm.Print_Area" localSheetId="3">수가성노인복지센터세출결산서!$A$1:$H$168</definedName>
    <definedName name="_xlnm.Print_Area" localSheetId="5">수가성요양보호사교육원세입결산서!$A$1:$H$19</definedName>
    <definedName name="_xlnm.Print_Area" localSheetId="4">수가성요양보호사교육원세출결산서!$A$1:$H$13</definedName>
    <definedName name="_xlnm.Print_Area" localSheetId="20">인건비명세서!$A$1:$D$24</definedName>
    <definedName name="_xlnm.Print_Titles" localSheetId="6">복지용구세입결산서!$1:$4</definedName>
    <definedName name="_xlnm.Print_Titles" localSheetId="7">복지용구세출결산서!$3:$4</definedName>
    <definedName name="_xlnm.Print_Titles" localSheetId="3">수가성노인복지센터세출결산서!$1:$4</definedName>
    <definedName name="_xlnm.Print_Titles" localSheetId="5">수가성요양보호사교육원세입결산서!$1:$4</definedName>
    <definedName name="_xlnm.Print_Titles" localSheetId="4">수가성요양보호사교육원세출결산서!$1:$4</definedName>
  </definedNames>
  <calcPr calcId="125725"/>
</workbook>
</file>

<file path=xl/calcChain.xml><?xml version="1.0" encoding="utf-8"?>
<calcChain xmlns="http://schemas.openxmlformats.org/spreadsheetml/2006/main">
  <c r="C10" i="37"/>
  <c r="B10"/>
  <c r="D10" s="1"/>
  <c r="C9"/>
  <c r="B9"/>
  <c r="D9" s="1"/>
  <c r="D8"/>
  <c r="B8"/>
  <c r="C7"/>
  <c r="B7"/>
  <c r="D7" s="1"/>
  <c r="C6"/>
  <c r="C3" s="1"/>
  <c r="B6"/>
  <c r="D6" s="1"/>
  <c r="C5"/>
  <c r="B5"/>
  <c r="D5" s="1"/>
  <c r="D3" s="1"/>
  <c r="D4"/>
  <c r="B3"/>
  <c r="E24" i="33"/>
  <c r="H24"/>
  <c r="H22"/>
  <c r="H21"/>
  <c r="H19"/>
  <c r="H18"/>
  <c r="E22"/>
  <c r="E21"/>
  <c r="E19"/>
  <c r="F14" i="28"/>
  <c r="F13"/>
  <c r="F14" i="29"/>
  <c r="F13"/>
  <c r="B10" i="9" l="1"/>
  <c r="B9"/>
  <c r="B8"/>
  <c r="B7"/>
  <c r="B5"/>
  <c r="B4"/>
  <c r="B11" s="1"/>
  <c r="D30" i="8"/>
  <c r="E42" i="31"/>
  <c r="E45" s="1"/>
  <c r="E41"/>
  <c r="E44" s="1"/>
  <c r="E40"/>
  <c r="H39"/>
  <c r="H40" s="1"/>
  <c r="H38"/>
  <c r="E37"/>
  <c r="H36"/>
  <c r="H37" s="1"/>
  <c r="H35"/>
  <c r="E34"/>
  <c r="H33"/>
  <c r="H34" s="1"/>
  <c r="H32"/>
  <c r="E31"/>
  <c r="H30"/>
  <c r="H31" s="1"/>
  <c r="H29"/>
  <c r="E28"/>
  <c r="H27"/>
  <c r="H28" s="1"/>
  <c r="H26"/>
  <c r="E25"/>
  <c r="H24"/>
  <c r="H25" s="1"/>
  <c r="H23"/>
  <c r="E22"/>
  <c r="H21"/>
  <c r="H22" s="1"/>
  <c r="H20"/>
  <c r="E19"/>
  <c r="H18"/>
  <c r="H19" s="1"/>
  <c r="H17"/>
  <c r="E15"/>
  <c r="E14"/>
  <c r="E13"/>
  <c r="H12"/>
  <c r="H13" s="1"/>
  <c r="H11"/>
  <c r="E10"/>
  <c r="H9"/>
  <c r="H10" s="1"/>
  <c r="H8"/>
  <c r="E7"/>
  <c r="E16" s="1"/>
  <c r="H6"/>
  <c r="H15" s="1"/>
  <c r="H5"/>
  <c r="H14" s="1"/>
  <c r="E14" i="36"/>
  <c r="H14" s="1"/>
  <c r="E9"/>
  <c r="E12" s="1"/>
  <c r="E8"/>
  <c r="E11" s="1"/>
  <c r="H7"/>
  <c r="E7"/>
  <c r="E48" i="31" l="1"/>
  <c r="E46"/>
  <c r="H45"/>
  <c r="E47"/>
  <c r="H44"/>
  <c r="H41"/>
  <c r="H42"/>
  <c r="H7"/>
  <c r="H16" s="1"/>
  <c r="E43"/>
  <c r="E15" i="36"/>
  <c r="E13"/>
  <c r="H8"/>
  <c r="H11" s="1"/>
  <c r="H9"/>
  <c r="E10"/>
  <c r="H43" i="31" l="1"/>
  <c r="E49"/>
  <c r="H47"/>
  <c r="H46"/>
  <c r="H48"/>
  <c r="H49" s="1"/>
  <c r="E16" i="36"/>
  <c r="H15"/>
  <c r="H16" s="1"/>
  <c r="H12"/>
  <c r="H13" s="1"/>
  <c r="H10"/>
  <c r="H23" i="33" l="1"/>
  <c r="G24"/>
  <c r="G23"/>
  <c r="E23"/>
  <c r="H16"/>
  <c r="H15"/>
  <c r="H14"/>
  <c r="G16"/>
  <c r="G15"/>
  <c r="G14"/>
  <c r="H13"/>
  <c r="H10"/>
  <c r="H9"/>
  <c r="H8"/>
  <c r="E10"/>
  <c r="E9"/>
  <c r="E8"/>
  <c r="G27"/>
  <c r="E27"/>
  <c r="G26"/>
  <c r="G13"/>
  <c r="H12"/>
  <c r="H11"/>
  <c r="E7"/>
  <c r="H7" s="1"/>
  <c r="H6"/>
  <c r="H5"/>
  <c r="H21" i="32"/>
  <c r="H20"/>
  <c r="G21"/>
  <c r="G24" s="1"/>
  <c r="G20"/>
  <c r="G23" s="1"/>
  <c r="E21"/>
  <c r="E24" s="1"/>
  <c r="E20"/>
  <c r="E23" s="1"/>
  <c r="E19"/>
  <c r="H19" s="1"/>
  <c r="H18"/>
  <c r="H17"/>
  <c r="G16"/>
  <c r="H15"/>
  <c r="H14"/>
  <c r="G13"/>
  <c r="H12"/>
  <c r="H11"/>
  <c r="G10"/>
  <c r="E10"/>
  <c r="H9"/>
  <c r="H8"/>
  <c r="G7"/>
  <c r="E7"/>
  <c r="H6"/>
  <c r="H5"/>
  <c r="H25" i="33" l="1"/>
  <c r="H26"/>
  <c r="H27"/>
  <c r="G28"/>
  <c r="G25"/>
  <c r="H24" i="32"/>
  <c r="H23"/>
  <c r="H7"/>
  <c r="H10"/>
  <c r="H13"/>
  <c r="H16"/>
  <c r="G25"/>
  <c r="E25"/>
  <c r="G22"/>
  <c r="E22"/>
  <c r="H28" i="33" l="1"/>
  <c r="H25" i="32"/>
  <c r="H22"/>
  <c r="E139" i="34"/>
  <c r="E79"/>
  <c r="F45" i="35"/>
  <c r="F44"/>
  <c r="H43"/>
  <c r="H42"/>
  <c r="H41"/>
  <c r="F43"/>
  <c r="F42"/>
  <c r="F41"/>
  <c r="H132" i="34"/>
  <c r="H135" s="1"/>
  <c r="F132"/>
  <c r="F135" s="1"/>
  <c r="H131"/>
  <c r="H134" s="1"/>
  <c r="F131"/>
  <c r="F134" s="1"/>
  <c r="H130"/>
  <c r="F130"/>
  <c r="H126"/>
  <c r="F126"/>
  <c r="H125"/>
  <c r="F125"/>
  <c r="H124"/>
  <c r="F124"/>
  <c r="H121"/>
  <c r="F121"/>
  <c r="H114"/>
  <c r="F114"/>
  <c r="H113"/>
  <c r="F113"/>
  <c r="H112"/>
  <c r="F112"/>
  <c r="H109"/>
  <c r="F109"/>
  <c r="H104"/>
  <c r="H106" s="1"/>
  <c r="F104"/>
  <c r="F106" s="1"/>
  <c r="H103"/>
  <c r="F103"/>
  <c r="H100"/>
  <c r="F100"/>
  <c r="H96"/>
  <c r="H117" s="1"/>
  <c r="F96"/>
  <c r="F117" s="1"/>
  <c r="H95"/>
  <c r="H116" s="1"/>
  <c r="F95"/>
  <c r="F116" s="1"/>
  <c r="H94"/>
  <c r="F94"/>
  <c r="H91"/>
  <c r="F91"/>
  <c r="H88"/>
  <c r="F88"/>
  <c r="H85"/>
  <c r="F85"/>
  <c r="H82"/>
  <c r="F82"/>
  <c r="H79"/>
  <c r="F79"/>
  <c r="H72"/>
  <c r="H75" s="1"/>
  <c r="F72"/>
  <c r="F75" s="1"/>
  <c r="H71"/>
  <c r="H74" s="1"/>
  <c r="F71"/>
  <c r="F74" s="1"/>
  <c r="H70"/>
  <c r="F70"/>
  <c r="H67"/>
  <c r="F67"/>
  <c r="H60"/>
  <c r="F60"/>
  <c r="H59"/>
  <c r="F59"/>
  <c r="H58"/>
  <c r="F58"/>
  <c r="H55"/>
  <c r="F55"/>
  <c r="H52"/>
  <c r="F52"/>
  <c r="H49"/>
  <c r="F49"/>
  <c r="H46"/>
  <c r="F46"/>
  <c r="H43"/>
  <c r="F43"/>
  <c r="H39"/>
  <c r="F39"/>
  <c r="H38"/>
  <c r="F38"/>
  <c r="H37"/>
  <c r="F37"/>
  <c r="H34"/>
  <c r="F34"/>
  <c r="H31"/>
  <c r="F31"/>
  <c r="H27"/>
  <c r="H63" s="1"/>
  <c r="F27"/>
  <c r="F63" s="1"/>
  <c r="H26"/>
  <c r="H62" s="1"/>
  <c r="F26"/>
  <c r="H25"/>
  <c r="F25"/>
  <c r="H22"/>
  <c r="F22"/>
  <c r="H19"/>
  <c r="F19"/>
  <c r="H16"/>
  <c r="F16"/>
  <c r="H13"/>
  <c r="F13"/>
  <c r="H10"/>
  <c r="F10"/>
  <c r="H7"/>
  <c r="F7"/>
  <c r="E45" i="35"/>
  <c r="E44"/>
  <c r="F39"/>
  <c r="F38"/>
  <c r="F37"/>
  <c r="H37" s="1"/>
  <c r="H40" s="1"/>
  <c r="H36"/>
  <c r="H39" s="1"/>
  <c r="H35"/>
  <c r="H38" s="1"/>
  <c r="F33"/>
  <c r="H33" s="1"/>
  <c r="F32"/>
  <c r="H32" s="1"/>
  <c r="F31"/>
  <c r="H31" s="1"/>
  <c r="H30"/>
  <c r="H29"/>
  <c r="F27"/>
  <c r="H27" s="1"/>
  <c r="F26"/>
  <c r="H26" s="1"/>
  <c r="F25"/>
  <c r="H25" s="1"/>
  <c r="H24"/>
  <c r="H23"/>
  <c r="H22"/>
  <c r="F21"/>
  <c r="H21" s="1"/>
  <c r="F20"/>
  <c r="H19"/>
  <c r="H18"/>
  <c r="H17"/>
  <c r="H20" s="1"/>
  <c r="E16"/>
  <c r="H16" s="1"/>
  <c r="H15"/>
  <c r="H14"/>
  <c r="E13"/>
  <c r="H13" s="1"/>
  <c r="H12"/>
  <c r="H11"/>
  <c r="H9"/>
  <c r="F9"/>
  <c r="H8"/>
  <c r="F8"/>
  <c r="F7"/>
  <c r="H7" s="1"/>
  <c r="E7"/>
  <c r="H6"/>
  <c r="H5"/>
  <c r="H54" i="3"/>
  <c r="H53"/>
  <c r="F32"/>
  <c r="H33"/>
  <c r="H32"/>
  <c r="F33"/>
  <c r="F54"/>
  <c r="F53"/>
  <c r="H44"/>
  <c r="H36"/>
  <c r="H35"/>
  <c r="F39"/>
  <c r="F42" s="1"/>
  <c r="F38"/>
  <c r="F41" s="1"/>
  <c r="H27"/>
  <c r="H26"/>
  <c r="H24"/>
  <c r="H23"/>
  <c r="H29" s="1"/>
  <c r="H30"/>
  <c r="F30"/>
  <c r="F29"/>
  <c r="H18"/>
  <c r="H17"/>
  <c r="H15"/>
  <c r="H14"/>
  <c r="H12"/>
  <c r="H11"/>
  <c r="H9"/>
  <c r="H8"/>
  <c r="H6"/>
  <c r="H5"/>
  <c r="H21"/>
  <c r="H20"/>
  <c r="F21"/>
  <c r="F20"/>
  <c r="H15" i="2"/>
  <c r="H14"/>
  <c r="F15"/>
  <c r="F14"/>
  <c r="H9"/>
  <c r="H8"/>
  <c r="F9"/>
  <c r="F8"/>
  <c r="H6"/>
  <c r="H5"/>
  <c r="F13" i="30"/>
  <c r="F12"/>
  <c r="F11"/>
  <c r="F10"/>
  <c r="F9"/>
  <c r="F8"/>
  <c r="F7"/>
  <c r="F19" i="27"/>
  <c r="F18"/>
  <c r="F17"/>
  <c r="H15"/>
  <c r="H14"/>
  <c r="F16"/>
  <c r="F15"/>
  <c r="F14"/>
  <c r="F13"/>
  <c r="F10"/>
  <c r="F9"/>
  <c r="F8"/>
  <c r="F7"/>
  <c r="H7" i="30"/>
  <c r="H6"/>
  <c r="H5"/>
  <c r="H99" i="25"/>
  <c r="H98"/>
  <c r="H54"/>
  <c r="H55"/>
  <c r="H53"/>
  <c r="F131"/>
  <c r="F72"/>
  <c r="F71"/>
  <c r="F69"/>
  <c r="F68"/>
  <c r="F25"/>
  <c r="G132"/>
  <c r="G131"/>
  <c r="G99"/>
  <c r="G102" s="1"/>
  <c r="G98"/>
  <c r="G84"/>
  <c r="G83"/>
  <c r="G69"/>
  <c r="G68"/>
  <c r="H10"/>
  <c r="G79"/>
  <c r="G55"/>
  <c r="F102"/>
  <c r="F101"/>
  <c r="G101"/>
  <c r="F99"/>
  <c r="F98"/>
  <c r="F126"/>
  <c r="F129" s="1"/>
  <c r="F125"/>
  <c r="F128" s="1"/>
  <c r="H124"/>
  <c r="F124"/>
  <c r="H123"/>
  <c r="H126" s="1"/>
  <c r="H127" s="1"/>
  <c r="H122"/>
  <c r="H125" s="1"/>
  <c r="F94"/>
  <c r="F91"/>
  <c r="F61"/>
  <c r="F40" i="34" l="1"/>
  <c r="F62"/>
  <c r="F64" s="1"/>
  <c r="F61"/>
  <c r="F115"/>
  <c r="F127"/>
  <c r="H40"/>
  <c r="H61"/>
  <c r="H115"/>
  <c r="H127"/>
  <c r="F138"/>
  <c r="F136"/>
  <c r="F76"/>
  <c r="F118"/>
  <c r="F137"/>
  <c r="H138"/>
  <c r="H136"/>
  <c r="H64"/>
  <c r="H76"/>
  <c r="H118"/>
  <c r="H137"/>
  <c r="F28"/>
  <c r="F73"/>
  <c r="F97"/>
  <c r="F133"/>
  <c r="H28"/>
  <c r="H73"/>
  <c r="H97"/>
  <c r="H133"/>
  <c r="F46" i="35"/>
  <c r="H45"/>
  <c r="H44"/>
  <c r="F10"/>
  <c r="H10" s="1"/>
  <c r="F28"/>
  <c r="H28" s="1"/>
  <c r="F34"/>
  <c r="H34" s="1"/>
  <c r="F40"/>
  <c r="E46"/>
  <c r="H39" i="3"/>
  <c r="H42" s="1"/>
  <c r="H38"/>
  <c r="H41" s="1"/>
  <c r="H11" i="30"/>
  <c r="H12"/>
  <c r="H13"/>
  <c r="H8"/>
  <c r="H9"/>
  <c r="H10"/>
  <c r="G103" i="25"/>
  <c r="G100"/>
  <c r="F130"/>
  <c r="H128"/>
  <c r="H129"/>
  <c r="F127"/>
  <c r="H130" s="1"/>
  <c r="H61" i="21"/>
  <c r="H48"/>
  <c r="H42"/>
  <c r="H39"/>
  <c r="H38"/>
  <c r="H62" s="1"/>
  <c r="H37"/>
  <c r="H33"/>
  <c r="H36" s="1"/>
  <c r="H35"/>
  <c r="H34"/>
  <c r="H32"/>
  <c r="H31"/>
  <c r="G63"/>
  <c r="G62"/>
  <c r="G61"/>
  <c r="F63"/>
  <c r="F62"/>
  <c r="F61"/>
  <c r="E63"/>
  <c r="E62"/>
  <c r="E61"/>
  <c r="H60"/>
  <c r="H59"/>
  <c r="H58"/>
  <c r="G60"/>
  <c r="G59"/>
  <c r="E60"/>
  <c r="E59"/>
  <c r="H57"/>
  <c r="G57"/>
  <c r="G56"/>
  <c r="E57"/>
  <c r="E56"/>
  <c r="F57"/>
  <c r="F56"/>
  <c r="F55"/>
  <c r="H54"/>
  <c r="H53"/>
  <c r="H52"/>
  <c r="F54"/>
  <c r="G51"/>
  <c r="E51"/>
  <c r="F35"/>
  <c r="F38" s="1"/>
  <c r="F34"/>
  <c r="F37" s="1"/>
  <c r="F33"/>
  <c r="F36" s="1"/>
  <c r="F39" s="1"/>
  <c r="F6"/>
  <c r="E15"/>
  <c r="E18" s="1"/>
  <c r="E17"/>
  <c r="E16"/>
  <c r="F8"/>
  <c r="F7"/>
  <c r="H46" i="35" l="1"/>
  <c r="H139" i="34"/>
  <c r="F139"/>
  <c r="H63" i="21"/>
  <c r="F8" i="29"/>
  <c r="F11" s="1"/>
  <c r="F7"/>
  <c r="F10" s="1"/>
  <c r="H13" s="1"/>
  <c r="F6"/>
  <c r="H6" s="1"/>
  <c r="H5"/>
  <c r="H4"/>
  <c r="F8" i="28"/>
  <c r="F7"/>
  <c r="F11"/>
  <c r="F10"/>
  <c r="H13" s="1"/>
  <c r="F6"/>
  <c r="H5"/>
  <c r="H4"/>
  <c r="H13" i="27"/>
  <c r="H12"/>
  <c r="H11"/>
  <c r="H7"/>
  <c r="H6"/>
  <c r="H5"/>
  <c r="E133" i="25"/>
  <c r="F117"/>
  <c r="F120" s="1"/>
  <c r="F116"/>
  <c r="F119" s="1"/>
  <c r="F115"/>
  <c r="H115" s="1"/>
  <c r="H114"/>
  <c r="H117" s="1"/>
  <c r="H113"/>
  <c r="H116" s="1"/>
  <c r="F108"/>
  <c r="F111" s="1"/>
  <c r="F107"/>
  <c r="F110" s="1"/>
  <c r="F106"/>
  <c r="H106" s="1"/>
  <c r="H105"/>
  <c r="H104"/>
  <c r="G97"/>
  <c r="H97" s="1"/>
  <c r="H96"/>
  <c r="H95"/>
  <c r="G94"/>
  <c r="H94" s="1"/>
  <c r="H93"/>
  <c r="H92"/>
  <c r="G91"/>
  <c r="H91" s="1"/>
  <c r="H90"/>
  <c r="H102" s="1"/>
  <c r="H132" s="1"/>
  <c r="H89"/>
  <c r="G87"/>
  <c r="F84"/>
  <c r="F87" s="1"/>
  <c r="G86"/>
  <c r="F83"/>
  <c r="F82"/>
  <c r="H82" s="1"/>
  <c r="H81"/>
  <c r="H80"/>
  <c r="F79"/>
  <c r="H79" s="1"/>
  <c r="H78"/>
  <c r="H77"/>
  <c r="G72"/>
  <c r="E69"/>
  <c r="G71"/>
  <c r="E68"/>
  <c r="F67"/>
  <c r="E67"/>
  <c r="H66"/>
  <c r="H65"/>
  <c r="F64"/>
  <c r="H64" s="1"/>
  <c r="H63"/>
  <c r="H62"/>
  <c r="E61"/>
  <c r="H61" s="1"/>
  <c r="H60"/>
  <c r="H59"/>
  <c r="F58"/>
  <c r="H58" s="1"/>
  <c r="G52"/>
  <c r="F52"/>
  <c r="E52"/>
  <c r="H51"/>
  <c r="H50"/>
  <c r="F49"/>
  <c r="H49" s="1"/>
  <c r="H48"/>
  <c r="H47"/>
  <c r="G46"/>
  <c r="F46"/>
  <c r="H45"/>
  <c r="H44"/>
  <c r="G43"/>
  <c r="F43"/>
  <c r="E43"/>
  <c r="H42"/>
  <c r="H41"/>
  <c r="F40"/>
  <c r="H40" s="1"/>
  <c r="H39"/>
  <c r="H38"/>
  <c r="F36"/>
  <c r="F35"/>
  <c r="F34"/>
  <c r="H34" s="1"/>
  <c r="H33"/>
  <c r="H32"/>
  <c r="F31"/>
  <c r="H31" s="1"/>
  <c r="H30"/>
  <c r="H29"/>
  <c r="F28"/>
  <c r="H28" s="1"/>
  <c r="H27"/>
  <c r="H26"/>
  <c r="F24"/>
  <c r="E24"/>
  <c r="E72" s="1"/>
  <c r="F23"/>
  <c r="E23"/>
  <c r="E71" s="1"/>
  <c r="F22"/>
  <c r="H22" s="1"/>
  <c r="H21"/>
  <c r="H20"/>
  <c r="F19"/>
  <c r="H19" s="1"/>
  <c r="H18"/>
  <c r="H17"/>
  <c r="F16"/>
  <c r="H16" s="1"/>
  <c r="H15"/>
  <c r="H14"/>
  <c r="F13"/>
  <c r="E13"/>
  <c r="H12"/>
  <c r="H11"/>
  <c r="F10"/>
  <c r="H9"/>
  <c r="H8"/>
  <c r="F7"/>
  <c r="E7"/>
  <c r="H6"/>
  <c r="H5"/>
  <c r="H56" i="21"/>
  <c r="F59"/>
  <c r="H55"/>
  <c r="F58"/>
  <c r="H51"/>
  <c r="F51"/>
  <c r="H50"/>
  <c r="H49"/>
  <c r="F44"/>
  <c r="F47" s="1"/>
  <c r="F43"/>
  <c r="F46" s="1"/>
  <c r="F42"/>
  <c r="F45" s="1"/>
  <c r="F48" s="1"/>
  <c r="H41"/>
  <c r="H44" s="1"/>
  <c r="H47" s="1"/>
  <c r="H40"/>
  <c r="H43" s="1"/>
  <c r="H46" s="1"/>
  <c r="G26"/>
  <c r="G29" s="1"/>
  <c r="G25"/>
  <c r="G28" s="1"/>
  <c r="G24"/>
  <c r="G27" s="1"/>
  <c r="G30" s="1"/>
  <c r="H23"/>
  <c r="H26" s="1"/>
  <c r="H29" s="1"/>
  <c r="H22"/>
  <c r="H25" s="1"/>
  <c r="H28" s="1"/>
  <c r="E20"/>
  <c r="E19"/>
  <c r="H14"/>
  <c r="H13"/>
  <c r="F11"/>
  <c r="F10"/>
  <c r="H5"/>
  <c r="H4"/>
  <c r="H48" i="3"/>
  <c r="H51" s="1"/>
  <c r="H47"/>
  <c r="H50" s="1"/>
  <c r="H46"/>
  <c r="H37"/>
  <c r="H28"/>
  <c r="H25"/>
  <c r="H22"/>
  <c r="H19"/>
  <c r="H16"/>
  <c r="H13"/>
  <c r="H10"/>
  <c r="H7"/>
  <c r="F46"/>
  <c r="F37"/>
  <c r="F28"/>
  <c r="F25"/>
  <c r="F19"/>
  <c r="F16"/>
  <c r="F13"/>
  <c r="F10"/>
  <c r="F7"/>
  <c r="H12" i="2"/>
  <c r="H11"/>
  <c r="H7"/>
  <c r="F7"/>
  <c r="H14" i="28" l="1"/>
  <c r="F15"/>
  <c r="H15" s="1"/>
  <c r="H7" i="29"/>
  <c r="H10" s="1"/>
  <c r="H8"/>
  <c r="H11" s="1"/>
  <c r="H13" i="2"/>
  <c r="H19" i="27"/>
  <c r="H101" i="25"/>
  <c r="H100"/>
  <c r="H13"/>
  <c r="H36"/>
  <c r="H46"/>
  <c r="H107"/>
  <c r="H110" s="1"/>
  <c r="H67"/>
  <c r="H83"/>
  <c r="H86" s="1"/>
  <c r="F100"/>
  <c r="H118"/>
  <c r="F121"/>
  <c r="H35"/>
  <c r="H37" s="1"/>
  <c r="F37"/>
  <c r="H52"/>
  <c r="H43"/>
  <c r="H68"/>
  <c r="F70"/>
  <c r="E70"/>
  <c r="E25"/>
  <c r="H6" i="21"/>
  <c r="F9"/>
  <c r="F12" s="1"/>
  <c r="H16"/>
  <c r="H19" s="1"/>
  <c r="H17"/>
  <c r="H20" s="1"/>
  <c r="H24"/>
  <c r="H27" s="1"/>
  <c r="H30" s="1"/>
  <c r="F15" i="29"/>
  <c r="H15" s="1"/>
  <c r="H14"/>
  <c r="F9"/>
  <c r="H6" i="28"/>
  <c r="H7"/>
  <c r="H10" s="1"/>
  <c r="H8"/>
  <c r="H11" s="1"/>
  <c r="F9"/>
  <c r="H18" i="27"/>
  <c r="H16"/>
  <c r="H17"/>
  <c r="H8"/>
  <c r="H9"/>
  <c r="H10"/>
  <c r="E131" i="25"/>
  <c r="H71"/>
  <c r="E132"/>
  <c r="E73"/>
  <c r="H72"/>
  <c r="H25"/>
  <c r="F132"/>
  <c r="F73"/>
  <c r="G73"/>
  <c r="G88"/>
  <c r="F112"/>
  <c r="H7"/>
  <c r="H23"/>
  <c r="H69"/>
  <c r="H70" s="1"/>
  <c r="H84"/>
  <c r="H87" s="1"/>
  <c r="H88" s="1"/>
  <c r="G85"/>
  <c r="F86"/>
  <c r="F88" s="1"/>
  <c r="H108"/>
  <c r="H111" s="1"/>
  <c r="H112" s="1"/>
  <c r="H119"/>
  <c r="H120"/>
  <c r="H24"/>
  <c r="G70"/>
  <c r="F85"/>
  <c r="H85" s="1"/>
  <c r="F109"/>
  <c r="H109" s="1"/>
  <c r="F118"/>
  <c r="H121" s="1"/>
  <c r="H9" i="21"/>
  <c r="H12" s="1"/>
  <c r="F60"/>
  <c r="H7"/>
  <c r="H10" s="1"/>
  <c r="H8"/>
  <c r="H11" s="1"/>
  <c r="H15"/>
  <c r="H45"/>
  <c r="H16" i="2"/>
  <c r="H52" i="3"/>
  <c r="H49"/>
  <c r="H31"/>
  <c r="H40"/>
  <c r="H10" i="2"/>
  <c r="H43" i="3" l="1"/>
  <c r="H55"/>
  <c r="H34"/>
  <c r="H103" i="25"/>
  <c r="H131"/>
  <c r="G133"/>
  <c r="F12" i="29"/>
  <c r="H9"/>
  <c r="H12" s="1"/>
  <c r="F12" i="28"/>
  <c r="H9"/>
  <c r="H12" s="1"/>
  <c r="H133" i="25"/>
  <c r="F103"/>
  <c r="F133"/>
  <c r="H73"/>
  <c r="E21" i="21" l="1"/>
  <c r="H18"/>
  <c r="H21" s="1"/>
  <c r="F48" i="3" l="1"/>
  <c r="F51" s="1"/>
  <c r="F47"/>
  <c r="F12" i="2"/>
  <c r="F11"/>
  <c r="F12" i="15"/>
  <c r="D26"/>
  <c r="F13" i="2" l="1"/>
  <c r="F10"/>
  <c r="F31" i="3"/>
  <c r="F43"/>
  <c r="F40"/>
  <c r="F16" i="2"/>
  <c r="F22" i="3"/>
  <c r="F49"/>
  <c r="F50"/>
  <c r="F52" s="1"/>
  <c r="F34" l="1"/>
  <c r="F55" l="1"/>
  <c r="E25" i="33"/>
  <c r="E26"/>
  <c r="E28"/>
</calcChain>
</file>

<file path=xl/sharedStrings.xml><?xml version="1.0" encoding="utf-8"?>
<sst xmlns="http://schemas.openxmlformats.org/spreadsheetml/2006/main" count="1442" uniqueCount="395">
  <si>
    <t>(단위 : 원)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</si>
  <si>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</si>
  <si>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</si>
  <si>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</si>
  <si>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비고</t>
    <phoneticPr fontId="2" type="noConversion"/>
  </si>
  <si>
    <t>관</t>
  </si>
  <si>
    <t>회의비</t>
    <phoneticPr fontId="2" type="noConversion"/>
  </si>
  <si>
    <t xml:space="preserve"> </t>
    <phoneticPr fontId="2" type="noConversion"/>
  </si>
  <si>
    <t>과목</t>
  </si>
  <si>
    <t>구분</t>
  </si>
  <si>
    <t>자부담</t>
  </si>
  <si>
    <t>후원금</t>
  </si>
  <si>
    <t>항</t>
  </si>
  <si>
    <t>목</t>
  </si>
  <si>
    <t>예산</t>
  </si>
  <si>
    <t>결산</t>
  </si>
  <si>
    <t>증감</t>
  </si>
  <si>
    <t>총합계</t>
  </si>
  <si>
    <t>(단위: 원)</t>
    <phoneticPr fontId="2" type="noConversion"/>
  </si>
  <si>
    <t>계</t>
  </si>
  <si>
    <t>재산조성비</t>
  </si>
  <si>
    <t>시설비</t>
  </si>
  <si>
    <t>자산취득비</t>
  </si>
  <si>
    <t>예비비</t>
  </si>
  <si>
    <t>총계</t>
  </si>
  <si>
    <t>과 목 전 용 조 서</t>
    <phoneticPr fontId="2" type="noConversion"/>
  </si>
  <si>
    <t xml:space="preserve">과  목 </t>
    <phoneticPr fontId="2" type="noConversion"/>
  </si>
  <si>
    <t>전  용</t>
    <phoneticPr fontId="2" type="noConversion"/>
  </si>
  <si>
    <t>예산액
(1)</t>
    <phoneticPr fontId="2" type="noConversion"/>
  </si>
  <si>
    <t>전용액
(2)</t>
    <phoneticPr fontId="2" type="noConversion"/>
  </si>
  <si>
    <t>예산현액
(1+2=3)</t>
    <phoneticPr fontId="2" type="noConversion"/>
  </si>
  <si>
    <t>지출액
(4)</t>
    <phoneticPr fontId="2" type="noConversion"/>
  </si>
  <si>
    <t>불용액
(3-4)</t>
    <phoneticPr fontId="2" type="noConversion"/>
  </si>
  <si>
    <t>전  용
사  유</t>
    <phoneticPr fontId="2" type="noConversion"/>
  </si>
  <si>
    <t>연월일</t>
    <phoneticPr fontId="2" type="noConversion"/>
  </si>
  <si>
    <t>예비비사용조서</t>
    <phoneticPr fontId="2" type="noConversion"/>
  </si>
  <si>
    <t xml:space="preserve">사용일자 </t>
    <phoneticPr fontId="2" type="noConversion"/>
  </si>
  <si>
    <t>금액</t>
    <phoneticPr fontId="2" type="noConversion"/>
  </si>
  <si>
    <t>사유</t>
    <phoneticPr fontId="2" type="noConversion"/>
  </si>
  <si>
    <t>사용내역</t>
    <phoneticPr fontId="2" type="noConversion"/>
  </si>
  <si>
    <t>기본재산수입명세서</t>
    <phoneticPr fontId="2" type="noConversion"/>
  </si>
  <si>
    <t>재산종류</t>
    <phoneticPr fontId="2" type="noConversion"/>
  </si>
  <si>
    <t>수량</t>
    <phoneticPr fontId="2" type="noConversion"/>
  </si>
  <si>
    <t>평가액</t>
    <phoneticPr fontId="2" type="noConversion"/>
  </si>
  <si>
    <t>수입액</t>
    <phoneticPr fontId="2" type="noConversion"/>
  </si>
  <si>
    <t>산출기초</t>
    <phoneticPr fontId="2" type="noConversion"/>
  </si>
  <si>
    <t>운영방법</t>
    <phoneticPr fontId="2" type="noConversion"/>
  </si>
  <si>
    <t>사 업 수 입 명 세 서</t>
    <phoneticPr fontId="2" type="noConversion"/>
  </si>
  <si>
    <t>사업종류</t>
    <phoneticPr fontId="2" type="noConversion"/>
  </si>
  <si>
    <t>내역</t>
    <phoneticPr fontId="2" type="noConversion"/>
  </si>
  <si>
    <t>산출내역</t>
    <phoneticPr fontId="2" type="noConversion"/>
  </si>
  <si>
    <t xml:space="preserve"> 비   고</t>
    <phoneticPr fontId="2" type="noConversion"/>
  </si>
  <si>
    <t>수령일</t>
  </si>
  <si>
    <t>보조구분</t>
  </si>
  <si>
    <t>보조내역</t>
  </si>
  <si>
    <t>금액</t>
  </si>
  <si>
    <t>보조기관</t>
  </si>
  <si>
    <t>산출기초</t>
  </si>
  <si>
    <t>구  분</t>
    <phoneticPr fontId="2" type="noConversion"/>
  </si>
  <si>
    <t>보조구분</t>
    <phoneticPr fontId="2" type="noConversion"/>
  </si>
  <si>
    <t>보조내역</t>
    <phoneticPr fontId="2" type="noConversion"/>
  </si>
  <si>
    <t>기타 비용 명세서</t>
    <phoneticPr fontId="2" type="noConversion"/>
  </si>
  <si>
    <t>사무용품</t>
    <phoneticPr fontId="2" type="noConversion"/>
  </si>
  <si>
    <t>전기안전</t>
    <phoneticPr fontId="2" type="noConversion"/>
  </si>
  <si>
    <t>신문</t>
    <phoneticPr fontId="2" type="noConversion"/>
  </si>
  <si>
    <t>복사용지</t>
    <phoneticPr fontId="2" type="noConversion"/>
  </si>
  <si>
    <t>기타물품</t>
    <phoneticPr fontId="2" type="noConversion"/>
  </si>
  <si>
    <t>수수료</t>
    <phoneticPr fontId="2" type="noConversion"/>
  </si>
  <si>
    <t>기타비용</t>
    <phoneticPr fontId="2" type="noConversion"/>
  </si>
  <si>
    <t>사진</t>
    <phoneticPr fontId="2" type="noConversion"/>
  </si>
  <si>
    <t>내  역</t>
    <phoneticPr fontId="2" type="noConversion"/>
  </si>
  <si>
    <t>금    액</t>
    <phoneticPr fontId="2" type="noConversion"/>
  </si>
  <si>
    <t xml:space="preserve"> </t>
    <phoneticPr fontId="11" type="noConversion"/>
  </si>
  <si>
    <t>감 사 보 고 서</t>
    <phoneticPr fontId="2" type="noConversion"/>
  </si>
  <si>
    <t xml:space="preserve">   본인 등은 사회복지법인 재무․회계 규칙 제20조 제1항의 규</t>
    <phoneticPr fontId="2" type="noConversion"/>
  </si>
  <si>
    <t>회계에 속하는 수입과 지출에 관한 제반 증빙서류와 장부를</t>
  </si>
  <si>
    <t>일반적인 감사기준에 따라 감사를 실시하였습니다.</t>
  </si>
  <si>
    <t xml:space="preserve">   업무집행내용과 결산서의 각항은 정확하였으며, 그 회계처</t>
    <phoneticPr fontId="2" type="noConversion"/>
  </si>
  <si>
    <t>리는 적정하였습니다.</t>
  </si>
  <si>
    <t xml:space="preserve">           후원금수입 및 사용결과 보고서 </t>
    <phoneticPr fontId="2" type="noConversion"/>
  </si>
  <si>
    <t xml:space="preserve">                  기간</t>
    <phoneticPr fontId="2" type="noConversion"/>
  </si>
  <si>
    <t xml:space="preserve">1일  부터     </t>
    <phoneticPr fontId="2" type="noConversion"/>
  </si>
  <si>
    <t xml:space="preserve">31일  까지     </t>
    <phoneticPr fontId="2" type="noConversion"/>
  </si>
  <si>
    <t>1.후원금(금전)수입명세서</t>
    <phoneticPr fontId="2" type="noConversion"/>
  </si>
  <si>
    <t>(단위 : 원)</t>
    <phoneticPr fontId="2" type="noConversion"/>
  </si>
  <si>
    <t>연번</t>
    <phoneticPr fontId="2" type="noConversion"/>
  </si>
  <si>
    <t>월/일</t>
    <phoneticPr fontId="2" type="noConversion"/>
  </si>
  <si>
    <t>후원금의종류</t>
    <phoneticPr fontId="2" type="noConversion"/>
  </si>
  <si>
    <t>후원자</t>
    <phoneticPr fontId="2" type="noConversion"/>
  </si>
  <si>
    <t>내역</t>
    <phoneticPr fontId="2" type="noConversion"/>
  </si>
  <si>
    <t>금액</t>
    <phoneticPr fontId="2" type="noConversion"/>
  </si>
  <si>
    <t>비고</t>
    <phoneticPr fontId="2" type="noConversion"/>
  </si>
  <si>
    <t>누  계</t>
    <phoneticPr fontId="2" type="noConversion"/>
  </si>
  <si>
    <t>(단위:원)</t>
    <phoneticPr fontId="2" type="noConversion"/>
  </si>
  <si>
    <t>후원자</t>
    <phoneticPr fontId="2" type="noConversion"/>
  </si>
  <si>
    <t>내역</t>
    <phoneticPr fontId="2" type="noConversion"/>
  </si>
  <si>
    <t>품명</t>
    <phoneticPr fontId="2" type="noConversion"/>
  </si>
  <si>
    <t>수량</t>
    <phoneticPr fontId="2" type="noConversion"/>
  </si>
  <si>
    <t>단위</t>
    <phoneticPr fontId="2" type="noConversion"/>
  </si>
  <si>
    <t>(단위:원)</t>
    <phoneticPr fontId="2" type="noConversion"/>
  </si>
  <si>
    <t>사용일자</t>
    <phoneticPr fontId="2" type="noConversion"/>
  </si>
  <si>
    <t>사용내역</t>
    <phoneticPr fontId="2" type="noConversion"/>
  </si>
  <si>
    <t>금액</t>
    <phoneticPr fontId="2" type="noConversion"/>
  </si>
  <si>
    <t>산출기준</t>
    <phoneticPr fontId="2" type="noConversion"/>
  </si>
  <si>
    <t>비고</t>
    <phoneticPr fontId="2" type="noConversion"/>
  </si>
  <si>
    <t>합계</t>
    <phoneticPr fontId="2" type="noConversion"/>
  </si>
  <si>
    <t>연번</t>
    <phoneticPr fontId="2" type="noConversion"/>
  </si>
  <si>
    <t>월/일</t>
    <phoneticPr fontId="2" type="noConversion"/>
  </si>
  <si>
    <t>사용처</t>
    <phoneticPr fontId="2" type="noConversion"/>
  </si>
  <si>
    <t>수량</t>
    <phoneticPr fontId="2" type="noConversion"/>
  </si>
  <si>
    <t>단위</t>
    <phoneticPr fontId="2" type="noConversion"/>
  </si>
  <si>
    <t>금융기관등의 명칭</t>
    <phoneticPr fontId="2" type="noConversion"/>
  </si>
  <si>
    <t>계좌번호</t>
    <phoneticPr fontId="2" type="noConversion"/>
  </si>
  <si>
    <t>계좌명의</t>
    <phoneticPr fontId="2" type="noConversion"/>
  </si>
  <si>
    <t>비고</t>
    <phoneticPr fontId="2" type="noConversion"/>
  </si>
  <si>
    <t>사무비</t>
    <phoneticPr fontId="1" type="noConversion"/>
  </si>
  <si>
    <t>운영비</t>
    <phoneticPr fontId="1" type="noConversion"/>
  </si>
  <si>
    <t>제세공과금</t>
    <phoneticPr fontId="1" type="noConversion"/>
  </si>
  <si>
    <t xml:space="preserve">   2. 후원금(물품)수입명세서</t>
    <phoneticPr fontId="2" type="noConversion"/>
  </si>
  <si>
    <t>월/일</t>
    <phoneticPr fontId="2" type="noConversion"/>
  </si>
  <si>
    <t>후원물품의종류</t>
    <phoneticPr fontId="2" type="noConversion"/>
  </si>
  <si>
    <t>정부보조금</t>
    <phoneticPr fontId="1" type="noConversion"/>
  </si>
  <si>
    <t xml:space="preserve">보조금수입 </t>
    <phoneticPr fontId="1" type="noConversion"/>
  </si>
  <si>
    <t>장기요양급여수입</t>
    <phoneticPr fontId="1" type="noConversion"/>
  </si>
  <si>
    <t>전입금</t>
    <phoneticPr fontId="1" type="noConversion"/>
  </si>
  <si>
    <t>잡수입</t>
    <phoneticPr fontId="1" type="noConversion"/>
  </si>
  <si>
    <t>소계</t>
    <phoneticPr fontId="1" type="noConversion"/>
  </si>
  <si>
    <t>인건비</t>
    <phoneticPr fontId="1" type="noConversion"/>
  </si>
  <si>
    <t>급여</t>
    <phoneticPr fontId="1" type="noConversion"/>
  </si>
  <si>
    <t>상여금</t>
    <phoneticPr fontId="1" type="noConversion"/>
  </si>
  <si>
    <t>제수당</t>
    <phoneticPr fontId="1" type="noConversion"/>
  </si>
  <si>
    <t>퇴직적립금</t>
    <phoneticPr fontId="1" type="noConversion"/>
  </si>
  <si>
    <t>사회복지부담비용</t>
    <phoneticPr fontId="1" type="noConversion"/>
  </si>
  <si>
    <t>기타후생경비</t>
    <phoneticPr fontId="1" type="noConversion"/>
  </si>
  <si>
    <t>기관운영비</t>
    <phoneticPr fontId="1" type="noConversion"/>
  </si>
  <si>
    <t>직책보조비</t>
    <phoneticPr fontId="1" type="noConversion"/>
  </si>
  <si>
    <t>업무추진비</t>
    <phoneticPr fontId="1" type="noConversion"/>
  </si>
  <si>
    <t>여비</t>
    <phoneticPr fontId="1" type="noConversion"/>
  </si>
  <si>
    <t>수용비및 수수료</t>
    <phoneticPr fontId="1" type="noConversion"/>
  </si>
  <si>
    <t>공공요금</t>
    <phoneticPr fontId="1" type="noConversion"/>
  </si>
  <si>
    <t>차량비</t>
    <phoneticPr fontId="1" type="noConversion"/>
  </si>
  <si>
    <t>교육비</t>
    <phoneticPr fontId="1" type="noConversion"/>
  </si>
  <si>
    <t>시설장비유지보수</t>
    <phoneticPr fontId="1" type="noConversion"/>
  </si>
  <si>
    <t>사업비</t>
    <phoneticPr fontId="1" type="noConversion"/>
  </si>
  <si>
    <t>연료비</t>
    <phoneticPr fontId="1" type="noConversion"/>
  </si>
  <si>
    <t>해당사항없음</t>
    <phoneticPr fontId="11" type="noConversion"/>
  </si>
  <si>
    <t>                       사회복지법인  수가성재단</t>
    <phoneticPr fontId="11" type="noConversion"/>
  </si>
  <si>
    <t>                              감 사  이  강  석 (인)</t>
    <phoneticPr fontId="11" type="noConversion"/>
  </si>
  <si>
    <t>                              감 사  김  정  욱 (인)</t>
    <phoneticPr fontId="11" type="noConversion"/>
  </si>
  <si>
    <t>사회복지법인 수가성재단 대표이사 귀하</t>
    <phoneticPr fontId="11" type="noConversion"/>
  </si>
  <si>
    <t>.</t>
    <phoneticPr fontId="11" type="noConversion"/>
  </si>
  <si>
    <t>3. 후원금(금전)사용명세서</t>
    <phoneticPr fontId="2" type="noConversion"/>
  </si>
  <si>
    <t>4. 후원금(물품)사용명세서</t>
    <phoneticPr fontId="2" type="noConversion"/>
  </si>
  <si>
    <t>5.후원금 전용계좌</t>
    <phoneticPr fontId="2" type="noConversion"/>
  </si>
  <si>
    <t xml:space="preserve"> </t>
    <phoneticPr fontId="11" type="noConversion"/>
  </si>
  <si>
    <t>토지</t>
    <phoneticPr fontId="2" type="noConversion"/>
  </si>
  <si>
    <t>노인복지시설</t>
    <phoneticPr fontId="11" type="noConversion"/>
  </si>
  <si>
    <t>건물</t>
    <phoneticPr fontId="11" type="noConversion"/>
  </si>
  <si>
    <r>
      <t>760.54</t>
    </r>
    <r>
      <rPr>
        <sz val="11"/>
        <rFont val="맑은 고딕"/>
        <family val="3"/>
        <charset val="129"/>
      </rPr>
      <t>㎡</t>
    </r>
    <phoneticPr fontId="11" type="noConversion"/>
  </si>
  <si>
    <r>
      <t>5,578</t>
    </r>
    <r>
      <rPr>
        <sz val="11"/>
        <rFont val="맑은 고딕"/>
        <family val="3"/>
        <charset val="129"/>
      </rPr>
      <t>㎡</t>
    </r>
    <phoneticPr fontId="11" type="noConversion"/>
  </si>
  <si>
    <t>별지</t>
    <phoneticPr fontId="2" type="noConversion"/>
  </si>
  <si>
    <t>참조</t>
    <phoneticPr fontId="2" type="noConversion"/>
  </si>
  <si>
    <t>사업비명세서</t>
    <phoneticPr fontId="2" type="noConversion"/>
  </si>
  <si>
    <t>수가성노인복지센터</t>
    <phoneticPr fontId="11" type="noConversion"/>
  </si>
  <si>
    <t>수가성노인복시센터</t>
    <phoneticPr fontId="2" type="noConversion"/>
  </si>
  <si>
    <t>수가성노인복지센터</t>
    <phoneticPr fontId="2" type="noConversion"/>
  </si>
  <si>
    <t xml:space="preserve"> </t>
    <phoneticPr fontId="11" type="noConversion"/>
  </si>
  <si>
    <t xml:space="preserve"> </t>
    <phoneticPr fontId="11" type="noConversion"/>
  </si>
  <si>
    <t>보조금수입</t>
    <phoneticPr fontId="1" type="noConversion"/>
  </si>
  <si>
    <t>경상보조금수입</t>
    <phoneticPr fontId="1" type="noConversion"/>
  </si>
  <si>
    <t>후원금수입</t>
    <phoneticPr fontId="1" type="noConversion"/>
  </si>
  <si>
    <t>이월금</t>
    <phoneticPr fontId="1" type="noConversion"/>
  </si>
  <si>
    <t>기타예금이자수입</t>
    <phoneticPr fontId="1" type="noConversion"/>
  </si>
  <si>
    <t>(단위: 원)</t>
    <phoneticPr fontId="2" type="noConversion"/>
  </si>
  <si>
    <t>회의비</t>
    <phoneticPr fontId="1" type="noConversion"/>
  </si>
  <si>
    <t>프로그램운영비</t>
    <phoneticPr fontId="1" type="noConversion"/>
  </si>
  <si>
    <t>기타운영비</t>
    <phoneticPr fontId="1" type="noConversion"/>
  </si>
  <si>
    <t>시군구반납금</t>
    <phoneticPr fontId="1" type="noConversion"/>
  </si>
  <si>
    <t>소     계</t>
    <phoneticPr fontId="2" type="noConversion"/>
  </si>
  <si>
    <t>전출금</t>
    <phoneticPr fontId="1" type="noConversion"/>
  </si>
  <si>
    <t>잡지출</t>
    <phoneticPr fontId="1" type="noConversion"/>
  </si>
  <si>
    <t xml:space="preserve"> </t>
    <phoneticPr fontId="33" type="noConversion"/>
  </si>
  <si>
    <t>2011 수가성노인복지센터 세입결산서</t>
    <phoneticPr fontId="2" type="noConversion"/>
  </si>
  <si>
    <t>요양급여수입</t>
    <phoneticPr fontId="33" type="noConversion"/>
  </si>
  <si>
    <t>전입금</t>
    <phoneticPr fontId="33" type="noConversion"/>
  </si>
  <si>
    <t>법인전입금</t>
    <phoneticPr fontId="33" type="noConversion"/>
  </si>
  <si>
    <t>소계</t>
    <phoneticPr fontId="33" type="noConversion"/>
  </si>
  <si>
    <t>예산</t>
    <phoneticPr fontId="33" type="noConversion"/>
  </si>
  <si>
    <t>결산</t>
    <phoneticPr fontId="33" type="noConversion"/>
  </si>
  <si>
    <t>증감</t>
    <phoneticPr fontId="33" type="noConversion"/>
  </si>
  <si>
    <t>기타잡수입</t>
    <phoneticPr fontId="33" type="noConversion"/>
  </si>
  <si>
    <t>2011년  수가성노인복지센터 세출결산서</t>
    <phoneticPr fontId="2" type="noConversion"/>
  </si>
  <si>
    <t>사회보험부담비용</t>
    <phoneticPr fontId="1" type="noConversion"/>
  </si>
  <si>
    <t>기타후생경비</t>
    <phoneticPr fontId="1" type="noConversion"/>
  </si>
  <si>
    <t>사업비</t>
    <phoneticPr fontId="1" type="noConversion"/>
  </si>
  <si>
    <t>방문요양사업</t>
    <phoneticPr fontId="1" type="noConversion"/>
  </si>
  <si>
    <t>복지용구사업</t>
    <phoneticPr fontId="1" type="noConversion"/>
  </si>
  <si>
    <t>요양원사업</t>
    <phoneticPr fontId="1" type="noConversion"/>
  </si>
  <si>
    <t>법인회계전출금</t>
    <phoneticPr fontId="1" type="noConversion"/>
  </si>
  <si>
    <t>예비비</t>
    <phoneticPr fontId="1" type="noConversion"/>
  </si>
  <si>
    <t>행사운영비</t>
    <phoneticPr fontId="1" type="noConversion"/>
  </si>
  <si>
    <t>2011년  수가성요양보호사교육원 세입결산서</t>
    <phoneticPr fontId="2" type="noConversion"/>
  </si>
  <si>
    <t>사업수입</t>
    <phoneticPr fontId="1" type="noConversion"/>
  </si>
  <si>
    <t>전입금</t>
    <phoneticPr fontId="1" type="noConversion"/>
  </si>
  <si>
    <t>법인전입금</t>
    <phoneticPr fontId="1" type="noConversion"/>
  </si>
  <si>
    <t>사업비</t>
    <phoneticPr fontId="1" type="noConversion"/>
  </si>
  <si>
    <t>사업비</t>
    <phoneticPr fontId="1" type="noConversion"/>
  </si>
  <si>
    <t>양보호사교육원</t>
    <phoneticPr fontId="1" type="noConversion"/>
  </si>
  <si>
    <t xml:space="preserve"> </t>
    <phoneticPr fontId="33" type="noConversion"/>
  </si>
  <si>
    <t>2011년  수가성요양보호사교육원 세출결산서</t>
    <phoneticPr fontId="2" type="noConversion"/>
  </si>
  <si>
    <t>2011 수가성재단복지용구 세입결산서</t>
    <phoneticPr fontId="2" type="noConversion"/>
  </si>
  <si>
    <t>2011년  수가성재단복지용구 세출결산서</t>
    <phoneticPr fontId="2" type="noConversion"/>
  </si>
  <si>
    <t>복지용구수입</t>
    <phoneticPr fontId="1" type="noConversion"/>
  </si>
  <si>
    <t>복지용구수입</t>
    <phoneticPr fontId="1" type="noConversion"/>
  </si>
  <si>
    <t>소계</t>
    <phoneticPr fontId="1" type="noConversion"/>
  </si>
  <si>
    <t>정에 의하여 사회복지법인 수가성재단의 2011년 1월 1일부터 2011</t>
    <phoneticPr fontId="2" type="noConversion"/>
  </si>
  <si>
    <t>년 12월 31일로 종결되는 회계연도의 업무집행 내용과 2011년</t>
    <phoneticPr fontId="2" type="noConversion"/>
  </si>
  <si>
    <t>정부보조금</t>
    <phoneticPr fontId="1" type="noConversion"/>
  </si>
  <si>
    <t>입소자부담금수입</t>
    <phoneticPr fontId="1" type="noConversion"/>
  </si>
  <si>
    <t>입소비용수입</t>
    <phoneticPr fontId="1" type="noConversion"/>
  </si>
  <si>
    <t>기타보조금 수입</t>
    <phoneticPr fontId="1" type="noConversion"/>
  </si>
  <si>
    <t>4,860,000</t>
    <phoneticPr fontId="1" type="noConversion"/>
  </si>
  <si>
    <t>요양급여수입</t>
    <phoneticPr fontId="1" type="noConversion"/>
  </si>
  <si>
    <t>전년도 이월금</t>
    <phoneticPr fontId="1" type="noConversion"/>
  </si>
  <si>
    <t>기타예급이자 수입</t>
    <phoneticPr fontId="1" type="noConversion"/>
  </si>
  <si>
    <t>기타잡수입</t>
    <phoneticPr fontId="1" type="noConversion"/>
  </si>
  <si>
    <t>2011년  수가성재단노인요양원 세출결산서</t>
    <phoneticPr fontId="2" type="noConversion"/>
  </si>
  <si>
    <t>(단위: 원)</t>
    <phoneticPr fontId="2" type="noConversion"/>
  </si>
  <si>
    <t>인건비</t>
    <phoneticPr fontId="1" type="noConversion"/>
  </si>
  <si>
    <t>일용잡급</t>
    <phoneticPr fontId="1" type="noConversion"/>
  </si>
  <si>
    <t>제수당</t>
    <phoneticPr fontId="1" type="noConversion"/>
  </si>
  <si>
    <t>퇴직적립금</t>
    <phoneticPr fontId="1" type="noConversion"/>
  </si>
  <si>
    <t>업무추진비</t>
    <phoneticPr fontId="1" type="noConversion"/>
  </si>
  <si>
    <t>회의비</t>
    <phoneticPr fontId="1" type="noConversion"/>
  </si>
  <si>
    <t>여비</t>
    <phoneticPr fontId="1" type="noConversion"/>
  </si>
  <si>
    <t>제세공과금</t>
    <phoneticPr fontId="1" type="noConversion"/>
  </si>
  <si>
    <t>시설장비유지비</t>
    <phoneticPr fontId="1" type="noConversion"/>
  </si>
  <si>
    <t>생계비</t>
    <phoneticPr fontId="1" type="noConversion"/>
  </si>
  <si>
    <t>수용기관경비</t>
    <phoneticPr fontId="1" type="noConversion"/>
  </si>
  <si>
    <t>피복비</t>
    <phoneticPr fontId="1" type="noConversion"/>
  </si>
  <si>
    <t>의료비</t>
    <phoneticPr fontId="1" type="noConversion"/>
  </si>
  <si>
    <t>연료비</t>
    <phoneticPr fontId="1" type="noConversion"/>
  </si>
  <si>
    <t>복지활동비</t>
    <phoneticPr fontId="1" type="noConversion"/>
  </si>
  <si>
    <t>도서구입비</t>
    <phoneticPr fontId="1" type="noConversion"/>
  </si>
  <si>
    <t>이미용서비스</t>
    <phoneticPr fontId="1" type="noConversion"/>
  </si>
  <si>
    <t xml:space="preserve">
교육사업비</t>
    <phoneticPr fontId="1" type="noConversion"/>
  </si>
  <si>
    <t>의료재활사업비</t>
    <phoneticPr fontId="1" type="noConversion"/>
  </si>
  <si>
    <t>프로그램운영비</t>
    <phoneticPr fontId="1" type="noConversion"/>
  </si>
  <si>
    <t>법인회계전출금</t>
    <phoneticPr fontId="1" type="noConversion"/>
  </si>
  <si>
    <t>2011 수가성재단노인요양원 세입결산서</t>
    <phoneticPr fontId="2" type="noConversion"/>
  </si>
  <si>
    <t>이월금</t>
    <phoneticPr fontId="1" type="noConversion"/>
  </si>
  <si>
    <t>소계</t>
    <phoneticPr fontId="33" type="noConversion"/>
  </si>
  <si>
    <t>예산</t>
    <phoneticPr fontId="33" type="noConversion"/>
  </si>
  <si>
    <t>결산</t>
    <phoneticPr fontId="33" type="noConversion"/>
  </si>
  <si>
    <t>증감</t>
    <phoneticPr fontId="33" type="noConversion"/>
  </si>
  <si>
    <t>빨래재료비</t>
    <phoneticPr fontId="1" type="noConversion"/>
  </si>
  <si>
    <t>2011년  이동빨래방사업 세출결산서</t>
    <phoneticPr fontId="2" type="noConversion"/>
  </si>
  <si>
    <t>사업비</t>
    <phoneticPr fontId="33" type="noConversion"/>
  </si>
  <si>
    <t>이동빨래방사업</t>
    <phoneticPr fontId="1" type="noConversion"/>
  </si>
  <si>
    <t>유류비및수리비</t>
    <phoneticPr fontId="1" type="noConversion"/>
  </si>
  <si>
    <t>2011년  이동빨래방사업 세입결산서</t>
    <phoneticPr fontId="2" type="noConversion"/>
  </si>
  <si>
    <t>보조금수입</t>
    <phoneticPr fontId="33" type="noConversion"/>
  </si>
  <si>
    <t>시군구보조금</t>
    <phoneticPr fontId="1" type="noConversion"/>
  </si>
  <si>
    <t>후원금수입</t>
    <phoneticPr fontId="33" type="noConversion"/>
  </si>
  <si>
    <t>비지정후원금</t>
    <phoneticPr fontId="1" type="noConversion"/>
  </si>
  <si>
    <t>후원금수입</t>
    <phoneticPr fontId="33" type="noConversion"/>
  </si>
  <si>
    <t>2011 노인돌봄 기본서비스 세입결산서</t>
    <phoneticPr fontId="2" type="noConversion"/>
  </si>
  <si>
    <t>경상보조금 수입</t>
    <phoneticPr fontId="1" type="noConversion"/>
  </si>
  <si>
    <t>2011년  노인돌봄 기본서비스 세출결산서</t>
    <phoneticPr fontId="2" type="noConversion"/>
  </si>
  <si>
    <t>생활교육자재비</t>
    <phoneticPr fontId="1" type="noConversion"/>
  </si>
  <si>
    <t>통신비</t>
    <phoneticPr fontId="1" type="noConversion"/>
  </si>
  <si>
    <t>2/11</t>
  </si>
  <si>
    <t>1/26</t>
  </si>
  <si>
    <t>경상보조금</t>
  </si>
  <si>
    <t>세탁차 운영보조금</t>
  </si>
  <si>
    <t>영동군청</t>
  </si>
  <si>
    <t>세탁자직원 1명</t>
  </si>
  <si>
    <t>2/15</t>
  </si>
  <si>
    <t>시군구보조</t>
  </si>
  <si>
    <t>방문요양등급외보조금</t>
  </si>
  <si>
    <t>방문요양등급외 80명</t>
  </si>
  <si>
    <t>3/3</t>
  </si>
  <si>
    <t>시설종자자수당</t>
  </si>
  <si>
    <t>시설종사자수당 6명</t>
  </si>
  <si>
    <t>4/1</t>
  </si>
  <si>
    <t>시설종사자수당 3명</t>
  </si>
  <si>
    <t>4/28</t>
  </si>
  <si>
    <t>시설종자자수당 3명</t>
  </si>
  <si>
    <t>6/1</t>
  </si>
  <si>
    <t>6/3</t>
  </si>
  <si>
    <t>6/28</t>
  </si>
  <si>
    <t>7/18</t>
  </si>
  <si>
    <t>8/1</t>
  </si>
  <si>
    <t>8/4</t>
  </si>
  <si>
    <t>8/26</t>
  </si>
  <si>
    <t>8/30</t>
  </si>
  <si>
    <t>9/28</t>
  </si>
  <si>
    <t>시설종사자수당 2명</t>
  </si>
  <si>
    <t>10/28</t>
  </si>
  <si>
    <t>11/24</t>
  </si>
  <si>
    <t>시설종사자수당</t>
  </si>
  <si>
    <t>12/23</t>
  </si>
  <si>
    <t>합계</t>
    <phoneticPr fontId="11" type="noConversion"/>
  </si>
  <si>
    <t>요양보호사교육원</t>
    <phoneticPr fontId="11" type="noConversion"/>
  </si>
  <si>
    <t>수강료</t>
    <phoneticPr fontId="11" type="noConversion"/>
  </si>
  <si>
    <t>수강료500,000원*73명</t>
    <phoneticPr fontId="11" type="noConversion"/>
  </si>
  <si>
    <t>2/10</t>
  </si>
  <si>
    <t>노인돌보미 기본서비스</t>
  </si>
  <si>
    <t>노인돌보미 기본서비스지원</t>
  </si>
  <si>
    <t>노인돌보미 2명,</t>
  </si>
  <si>
    <t>정부보조금 명세서</t>
    <phoneticPr fontId="11" type="noConversion"/>
  </si>
  <si>
    <t xml:space="preserve">노인돌보미 17명,
서비스관리자 1명
</t>
    <phoneticPr fontId="11" type="noConversion"/>
  </si>
  <si>
    <t xml:space="preserve"> </t>
    <phoneticPr fontId="11" type="noConversion"/>
  </si>
  <si>
    <t xml:space="preserve"> </t>
    <phoneticPr fontId="11" type="noConversion"/>
  </si>
  <si>
    <t>2011년     1월</t>
    <phoneticPr fontId="2" type="noConversion"/>
  </si>
  <si>
    <t>2011년   12월</t>
    <phoneticPr fontId="2" type="noConversion"/>
  </si>
  <si>
    <t>구  분</t>
  </si>
  <si>
    <t>금  액</t>
  </si>
  <si>
    <t>산출내역</t>
  </si>
  <si>
    <t>급여</t>
  </si>
  <si>
    <t>상여금</t>
  </si>
  <si>
    <t>제수당</t>
  </si>
  <si>
    <t>퇴직금및퇴직적립금</t>
  </si>
  <si>
    <t>사회보험비용</t>
  </si>
  <si>
    <t>&lt;&lt;합  계&gt;&gt;</t>
  </si>
  <si>
    <t xml:space="preserve"> </t>
  </si>
  <si>
    <t>비고</t>
    <phoneticPr fontId="11" type="noConversion"/>
  </si>
  <si>
    <t>인 건 비 명 세 서</t>
    <phoneticPr fontId="11" type="noConversion"/>
  </si>
  <si>
    <t xml:space="preserve"> </t>
    <phoneticPr fontId="11" type="noConversion"/>
  </si>
  <si>
    <t xml:space="preserve"> </t>
    <phoneticPr fontId="11" type="noConversion"/>
  </si>
  <si>
    <t>기타후생비경비</t>
    <phoneticPr fontId="11" type="noConversion"/>
  </si>
  <si>
    <t>일용잡급</t>
    <phoneticPr fontId="11" type="noConversion"/>
  </si>
  <si>
    <t>일용잡급 400,000원 1명</t>
    <phoneticPr fontId="11" type="noConversion"/>
  </si>
  <si>
    <t>원장, 센터장, 재단사무국장, 사무국장, 재가팀장, 행정팀장, 복지팀장, 요양보호사, 급식비, 명절수당, 관내여비, 직급보조비</t>
    <phoneticPr fontId="11" type="noConversion"/>
  </si>
  <si>
    <t>원장, 센터장, 재단사무국국장, 사무국장,지원센터장, 재가팀장, 행정팀장, 복지팀장,회계팀장, 간호사, 사회복지사, 요양보호사 114명</t>
    <phoneticPr fontId="11" type="noConversion"/>
  </si>
  <si>
    <t>원장, 센터장, 재단사무국장, 사무국장, 재가팀장, 행정팀장, 복지팀장, 요양보호사, 고용보험,산재보험,국민연금보험,국민건강,장기요양보험</t>
    <phoneticPr fontId="11" type="noConversion"/>
  </si>
  <si>
    <t>원장, 센터장, 재단사무국국장, 사무국장,지원센터장, 재가팀장, 행정팀장, 복지팀장, 회계팀장, 간호사, 사회복지사, 요양보호사 114명</t>
    <phoneticPr fontId="11" type="noConversion"/>
  </si>
  <si>
    <t>원장, 센터장, 재단사무국장, 사무국장, 재가팀장, 행정팀장, 복지팀장, 
요양보호사, 연장근로, 가족수당, 일직, 숙직수당, 특별수당, 자녀학비수당</t>
    <phoneticPr fontId="11" type="noConversion"/>
  </si>
  <si>
    <t>원장, 센터장, 재단사무국장, 사무국장, 재가팀장, 행정팀장, 복지팀장, 요양보호사, 퇴직금 및 퇴직적립금</t>
    <phoneticPr fontId="11" type="noConversion"/>
  </si>
  <si>
    <t>(단위 :    원)</t>
    <phoneticPr fontId="2" type="noConversion"/>
  </si>
  <si>
    <t>(단위  :  원)</t>
    <phoneticPr fontId="11" type="noConversion"/>
  </si>
  <si>
    <t>수가성재단요양원</t>
    <phoneticPr fontId="2" type="noConversion"/>
  </si>
  <si>
    <t>어르신들위한 짜장면급식 행사보상금</t>
    <phoneticPr fontId="11" type="noConversion"/>
  </si>
  <si>
    <t>사업비</t>
  </si>
  <si>
    <t>인건비</t>
  </si>
  <si>
    <t>2011.12.05</t>
  </si>
  <si>
    <t>-1,290,000</t>
  </si>
  <si>
    <t>운영비 부족으로 급여에서 불용금액전용</t>
  </si>
  <si>
    <t>사회보험부담금</t>
  </si>
  <si>
    <t>-755,810</t>
  </si>
  <si>
    <t xml:space="preserve"> 운영비 부족으로 사회보험부담금에서전용</t>
  </si>
  <si>
    <t>운영비</t>
  </si>
  <si>
    <t>기관운영비</t>
  </si>
  <si>
    <t>820,230</t>
  </si>
  <si>
    <t>기관운영비 부족으로 사회보험부담금에서 전용</t>
  </si>
  <si>
    <t>회의비</t>
  </si>
  <si>
    <t>100,000</t>
  </si>
  <si>
    <t>회의비 부족으로 공공요금에서한 전용</t>
  </si>
  <si>
    <t>차량비</t>
  </si>
  <si>
    <t>900,000</t>
  </si>
  <si>
    <t>차량비 부족으로 급여불용금액 전용</t>
  </si>
  <si>
    <t>공공요금</t>
  </si>
  <si>
    <t>-141,420</t>
  </si>
  <si>
    <t>교육비 및 회의비부족으로 공공요금에서 전용</t>
  </si>
  <si>
    <t>교육비</t>
  </si>
  <si>
    <t>41,000</t>
  </si>
  <si>
    <t>교육비 부족으로 공공요금에서 전용</t>
  </si>
  <si>
    <t>수용비</t>
  </si>
  <si>
    <t>326,000</t>
  </si>
  <si>
    <t>수용비 부족분을 급여에서 전용</t>
  </si>
  <si>
    <t>합계</t>
    <phoneticPr fontId="11" type="noConversion"/>
  </si>
  <si>
    <t>노인돌봄 기본서비스</t>
    <phoneticPr fontId="2" type="noConversion"/>
  </si>
  <si>
    <t>어르신을 위한 행사를 긴급히 수행해야할 사항이 발생</t>
    <phoneticPr fontId="11" type="noConversion"/>
  </si>
  <si>
    <t>2012년  3 월 27 일</t>
    <phoneticPr fontId="11" type="noConversion"/>
  </si>
  <si>
    <t>2011 수가성재단 세입결산서</t>
    <phoneticPr fontId="2" type="noConversion"/>
  </si>
  <si>
    <t>2011 수가성재단 세출결산서</t>
    <phoneticPr fontId="2" type="noConversion"/>
  </si>
  <si>
    <t>잡수익</t>
    <phoneticPr fontId="33" type="noConversion"/>
  </si>
  <si>
    <t>기타예금이자</t>
    <phoneticPr fontId="33" type="noConversion"/>
  </si>
  <si>
    <t>예산</t>
    <phoneticPr fontId="33" type="noConversion"/>
  </si>
  <si>
    <t>결산</t>
    <phoneticPr fontId="33" type="noConversion"/>
  </si>
  <si>
    <t>증감</t>
    <phoneticPr fontId="33" type="noConversion"/>
  </si>
  <si>
    <t>2011년 수가성재단 세입세출예산결산총괄표</t>
    <phoneticPr fontId="49" type="noConversion"/>
  </si>
  <si>
    <t>구분</t>
    <phoneticPr fontId="49" type="noConversion"/>
  </si>
  <si>
    <t>세입액</t>
    <phoneticPr fontId="49" type="noConversion"/>
  </si>
  <si>
    <t>세출액</t>
    <phoneticPr fontId="49" type="noConversion"/>
  </si>
  <si>
    <t>잔액(이월액)</t>
    <phoneticPr fontId="49" type="noConversion"/>
  </si>
  <si>
    <t>비고</t>
    <phoneticPr fontId="49" type="noConversion"/>
  </si>
  <si>
    <t>계</t>
    <phoneticPr fontId="49" type="noConversion"/>
  </si>
  <si>
    <t>수가성재단</t>
    <phoneticPr fontId="49" type="noConversion"/>
  </si>
  <si>
    <t>노인복지센터</t>
    <phoneticPr fontId="49" type="noConversion"/>
  </si>
  <si>
    <t>수가성요양원</t>
    <phoneticPr fontId="49" type="noConversion"/>
  </si>
  <si>
    <t>수가성복지용구</t>
    <phoneticPr fontId="49" type="noConversion"/>
  </si>
  <si>
    <t>이동빨래방서비스</t>
    <phoneticPr fontId="49" type="noConversion"/>
  </si>
  <si>
    <t>노인돌봄기본서비스</t>
    <phoneticPr fontId="49" type="noConversion"/>
  </si>
  <si>
    <t>요양보호사교육원</t>
    <phoneticPr fontId="49" type="noConversion"/>
  </si>
</sst>
</file>

<file path=xl/styles.xml><?xml version="1.0" encoding="utf-8"?>
<styleSheet xmlns="http://schemas.openxmlformats.org/spreadsheetml/2006/main">
  <numFmts count="12">
    <numFmt numFmtId="41" formatCode="_-* #,##0_-;\-* #,##0_-;_-* &quot;-&quot;_-;_-@_-"/>
    <numFmt numFmtId="176" formatCode="_-* #,##0_-;&quot;\&quot;\!\-* #,##0_-;_-* &quot;-&quot;_-;_-@_-"/>
    <numFmt numFmtId="177" formatCode="#,##0;[Red]&quot;△&quot;#,##0"/>
    <numFmt numFmtId="178" formatCode="#,##0_ "/>
    <numFmt numFmtId="179" formatCode="#,##0;[Red]#,##0"/>
    <numFmt numFmtId="180" formatCode="yyyy&quot;년&quot;\ m&quot;월&quot;\ d&quot;일&quot;;@"/>
    <numFmt numFmtId="181" formatCode="m&quot;/&quot;d"/>
    <numFmt numFmtId="182" formatCode="m&quot;/&quot;d;@"/>
    <numFmt numFmtId="183" formatCode="#,##0;[Black]&quot;△&quot;#,##0"/>
    <numFmt numFmtId="184" formatCode="0_ "/>
    <numFmt numFmtId="185" formatCode="0_);[Red]\(0\)"/>
    <numFmt numFmtId="186" formatCode="#,##0_);[Red]\(#,##0\)"/>
  </numFmts>
  <fonts count="52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u/>
      <sz val="25"/>
      <color indexed="8"/>
      <name val="굴림"/>
      <family val="3"/>
    </font>
    <font>
      <b/>
      <sz val="8"/>
      <color indexed="8"/>
      <name val="굴림"/>
      <family val="3"/>
    </font>
    <font>
      <sz val="8"/>
      <color indexed="8"/>
      <name val="굴림"/>
      <family val="3"/>
    </font>
    <font>
      <b/>
      <u/>
      <sz val="25"/>
      <color indexed="8"/>
      <name val="굴림"/>
      <family val="3"/>
      <charset val="129"/>
    </font>
    <font>
      <b/>
      <sz val="9"/>
      <color indexed="8"/>
      <name val="굴림"/>
      <family val="3"/>
      <charset val="129"/>
    </font>
    <font>
      <b/>
      <sz val="10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b/>
      <u/>
      <sz val="20"/>
      <name val="굴림"/>
      <family val="3"/>
      <charset val="129"/>
    </font>
    <font>
      <sz val="8"/>
      <name val="맑은 고딕"/>
      <family val="3"/>
      <charset val="129"/>
    </font>
    <font>
      <b/>
      <u/>
      <sz val="12"/>
      <name val="굴림"/>
      <family val="3"/>
      <charset val="129"/>
    </font>
    <font>
      <sz val="11"/>
      <name val="굴림"/>
      <family val="3"/>
      <charset val="129"/>
    </font>
    <font>
      <sz val="12"/>
      <name val="굴림"/>
      <family val="3"/>
      <charset val="129"/>
    </font>
    <font>
      <sz val="12"/>
      <name val="돋움"/>
      <family val="3"/>
      <charset val="129"/>
    </font>
    <font>
      <b/>
      <sz val="20"/>
      <name val="굴림"/>
      <family val="3"/>
      <charset val="129"/>
    </font>
    <font>
      <sz val="10"/>
      <name val="굴림"/>
      <family val="3"/>
      <charset val="129"/>
    </font>
    <font>
      <sz val="10"/>
      <name val="돋움"/>
      <family val="3"/>
      <charset val="129"/>
    </font>
    <font>
      <b/>
      <sz val="11"/>
      <name val="굴림"/>
      <family val="3"/>
      <charset val="129"/>
    </font>
    <font>
      <b/>
      <sz val="11"/>
      <name val="돋움"/>
      <family val="3"/>
      <charset val="129"/>
    </font>
    <font>
      <b/>
      <u/>
      <sz val="24"/>
      <color indexed="8"/>
      <name val="한양신명조"/>
      <family val="3"/>
      <charset val="129"/>
    </font>
    <font>
      <sz val="16"/>
      <name val="굴림"/>
      <family val="3"/>
      <charset val="129"/>
    </font>
    <font>
      <sz val="16"/>
      <color indexed="8"/>
      <name val="한양신명조"/>
      <family val="3"/>
      <charset val="129"/>
    </font>
    <font>
      <b/>
      <sz val="16"/>
      <color indexed="8"/>
      <name val="한양신명조"/>
      <family val="3"/>
      <charset val="129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20"/>
      <name val="돋움"/>
      <family val="3"/>
      <charset val="129"/>
    </font>
    <font>
      <b/>
      <u/>
      <sz val="20"/>
      <name val="돋움"/>
      <family val="3"/>
      <charset val="129"/>
    </font>
    <font>
      <b/>
      <u/>
      <sz val="24"/>
      <name val="돋움"/>
      <family val="3"/>
      <charset val="129"/>
    </font>
    <font>
      <sz val="9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color theme="1"/>
      <name val="굴림"/>
      <family val="3"/>
    </font>
    <font>
      <sz val="8"/>
      <name val="맑은 고딕"/>
      <family val="3"/>
      <charset val="129"/>
      <scheme val="minor"/>
    </font>
    <font>
      <sz val="9"/>
      <name val="굴림"/>
      <family val="3"/>
      <charset val="129"/>
    </font>
    <font>
      <sz val="8"/>
      <name val="굴림"/>
      <family val="3"/>
      <charset val="129"/>
    </font>
    <font>
      <sz val="8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b/>
      <sz val="14"/>
      <name val="돋움"/>
      <family val="3"/>
      <charset val="129"/>
    </font>
    <font>
      <sz val="14"/>
      <name val="돋움"/>
      <family val="3"/>
      <charset val="129"/>
    </font>
    <font>
      <sz val="14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8"/>
      <color theme="1"/>
      <name val="돋움"/>
      <family val="3"/>
      <charset val="129"/>
    </font>
    <font>
      <sz val="8"/>
      <color rgb="FFFF0000"/>
      <name val="돋움"/>
      <family val="3"/>
      <charset val="129"/>
    </font>
    <font>
      <u/>
      <sz val="2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b/>
      <u/>
      <sz val="22"/>
      <color theme="1"/>
      <name val="굴림"/>
      <family val="3"/>
      <charset val="129"/>
    </font>
    <font>
      <u/>
      <sz val="18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EAF1DD"/>
        <bgColor indexed="64"/>
      </patternFill>
    </fill>
  </fills>
  <borders count="134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41" fontId="26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41" fontId="25" fillId="0" borderId="0" applyFont="0" applyFill="0" applyBorder="0" applyAlignment="0" applyProtection="0">
      <alignment vertical="center"/>
    </xf>
  </cellStyleXfs>
  <cellXfs count="917">
    <xf numFmtId="0" fontId="0" fillId="0" borderId="0" xfId="0">
      <alignment vertical="center"/>
    </xf>
    <xf numFmtId="0" fontId="0" fillId="0" borderId="0" xfId="0" applyAlignment="1"/>
    <xf numFmtId="49" fontId="3" fillId="0" borderId="0" xfId="0" applyNumberFormat="1" applyFont="1" applyBorder="1" applyAlignment="1">
      <alignment vertical="center"/>
    </xf>
    <xf numFmtId="0" fontId="5" fillId="0" borderId="0" xfId="0" applyFont="1" applyAlignment="1"/>
    <xf numFmtId="176" fontId="2" fillId="0" borderId="5" xfId="1" applyNumberFormat="1" applyFont="1" applyBorder="1" applyAlignment="1">
      <alignment vertical="center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6" borderId="6" xfId="0" applyNumberFormat="1" applyFont="1" applyFill="1" applyBorder="1" applyAlignment="1">
      <alignment horizontal="center" vertical="center" wrapText="1"/>
    </xf>
    <xf numFmtId="178" fontId="5" fillId="0" borderId="0" xfId="0" applyNumberFormat="1" applyFont="1" applyBorder="1" applyAlignment="1">
      <alignment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5" borderId="10" xfId="0" applyNumberFormat="1" applyFont="1" applyFill="1" applyBorder="1" applyAlignment="1">
      <alignment horizontal="center" vertical="center" wrapText="1"/>
    </xf>
    <xf numFmtId="49" fontId="9" fillId="5" borderId="11" xfId="0" applyNumberFormat="1" applyFont="1" applyFill="1" applyBorder="1" applyAlignment="1">
      <alignment horizontal="center" vertical="center" wrapText="1"/>
    </xf>
    <xf numFmtId="49" fontId="9" fillId="5" borderId="7" xfId="0" applyNumberFormat="1" applyFont="1" applyFill="1" applyBorder="1" applyAlignment="1">
      <alignment horizontal="center" vertical="center" wrapText="1"/>
    </xf>
    <xf numFmtId="49" fontId="9" fillId="5" borderId="8" xfId="0" applyNumberFormat="1" applyFont="1" applyFill="1" applyBorder="1" applyAlignment="1">
      <alignment horizontal="center" vertical="center" wrapText="1"/>
    </xf>
    <xf numFmtId="49" fontId="9" fillId="6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0" borderId="0" xfId="0" applyFont="1">
      <alignment vertical="center"/>
    </xf>
    <xf numFmtId="41" fontId="25" fillId="0" borderId="0" xfId="1" applyFont="1">
      <alignment vertical="center"/>
    </xf>
    <xf numFmtId="0" fontId="13" fillId="0" borderId="0" xfId="0" applyFont="1" applyAlignment="1">
      <alignment vertical="center" shrinkToFit="1"/>
    </xf>
    <xf numFmtId="0" fontId="13" fillId="0" borderId="0" xfId="0" applyFont="1" applyAlignment="1">
      <alignment horizontal="center" vertical="center"/>
    </xf>
    <xf numFmtId="41" fontId="13" fillId="0" borderId="0" xfId="1" applyFont="1">
      <alignment vertical="center"/>
    </xf>
    <xf numFmtId="179" fontId="13" fillId="0" borderId="0" xfId="0" applyNumberFormat="1" applyFont="1">
      <alignment vertical="center"/>
    </xf>
    <xf numFmtId="0" fontId="13" fillId="0" borderId="0" xfId="0" applyNumberFormat="1" applyFont="1" applyAlignment="1">
      <alignment horizontal="center" vertical="center" shrinkToFit="1"/>
    </xf>
    <xf numFmtId="0" fontId="20" fillId="0" borderId="0" xfId="0" applyFont="1" applyFill="1" applyAlignment="1">
      <alignment horizontal="center" vertical="center"/>
    </xf>
    <xf numFmtId="41" fontId="25" fillId="0" borderId="0" xfId="1" applyFont="1" applyFill="1">
      <alignment vertical="center"/>
    </xf>
    <xf numFmtId="41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13" fillId="0" borderId="0" xfId="0" applyFont="1" applyFill="1">
      <alignment vertical="center"/>
    </xf>
    <xf numFmtId="179" fontId="13" fillId="0" borderId="0" xfId="0" applyNumberFormat="1" applyFont="1" applyFill="1">
      <alignment vertical="center"/>
    </xf>
    <xf numFmtId="0" fontId="13" fillId="0" borderId="0" xfId="0" applyFont="1" applyFill="1" applyAlignment="1">
      <alignment vertical="center" shrinkToFi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justify" vertical="center"/>
    </xf>
    <xf numFmtId="18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77" fontId="2" fillId="0" borderId="10" xfId="1" applyNumberFormat="1" applyFont="1" applyBorder="1" applyAlignment="1">
      <alignment vertical="center"/>
    </xf>
    <xf numFmtId="177" fontId="2" fillId="0" borderId="9" xfId="1" applyNumberFormat="1" applyFont="1" applyBorder="1" applyAlignment="1">
      <alignment vertical="center"/>
    </xf>
    <xf numFmtId="177" fontId="2" fillId="0" borderId="5" xfId="1" applyNumberFormat="1" applyFont="1" applyBorder="1" applyAlignment="1">
      <alignment vertical="center"/>
    </xf>
    <xf numFmtId="177" fontId="5" fillId="6" borderId="32" xfId="0" applyNumberFormat="1" applyFont="1" applyFill="1" applyBorder="1" applyAlignment="1">
      <alignment vertical="center" wrapText="1"/>
    </xf>
    <xf numFmtId="177" fontId="5" fillId="6" borderId="9" xfId="0" applyNumberFormat="1" applyFont="1" applyFill="1" applyBorder="1" applyAlignment="1">
      <alignment vertical="center" wrapText="1"/>
    </xf>
    <xf numFmtId="177" fontId="2" fillId="6" borderId="32" xfId="1" applyNumberFormat="1" applyFont="1" applyFill="1" applyBorder="1" applyAlignment="1">
      <alignment horizontal="right" vertical="center"/>
    </xf>
    <xf numFmtId="49" fontId="8" fillId="2" borderId="34" xfId="0" applyNumberFormat="1" applyFont="1" applyFill="1" applyBorder="1" applyAlignment="1">
      <alignment horizontal="center" vertical="center" wrapText="1"/>
    </xf>
    <xf numFmtId="181" fontId="26" fillId="0" borderId="0" xfId="2" applyNumberFormat="1" applyAlignment="1">
      <alignment vertical="center"/>
    </xf>
    <xf numFmtId="181" fontId="28" fillId="0" borderId="0" xfId="2" applyNumberFormat="1" applyFont="1" applyAlignment="1">
      <alignment horizontal="center" vertical="center"/>
    </xf>
    <xf numFmtId="181" fontId="26" fillId="0" borderId="0" xfId="2" applyNumberFormat="1" applyAlignment="1">
      <alignment horizontal="center" vertical="center"/>
    </xf>
    <xf numFmtId="181" fontId="29" fillId="0" borderId="0" xfId="2" applyNumberFormat="1" applyFont="1" applyAlignment="1">
      <alignment horizontal="center" vertical="center"/>
    </xf>
    <xf numFmtId="0" fontId="26" fillId="0" borderId="0" xfId="2" applyAlignment="1">
      <alignment horizontal="center" vertical="center"/>
    </xf>
    <xf numFmtId="41" fontId="26" fillId="0" borderId="0" xfId="1" applyFont="1" applyAlignment="1">
      <alignment horizontal="center" vertical="center"/>
    </xf>
    <xf numFmtId="0" fontId="26" fillId="0" borderId="14" xfId="2" applyBorder="1" applyAlignment="1">
      <alignment horizontal="center" vertical="center"/>
    </xf>
    <xf numFmtId="181" fontId="26" fillId="0" borderId="15" xfId="2" applyNumberFormat="1" applyBorder="1" applyAlignment="1">
      <alignment horizontal="center" vertical="center"/>
    </xf>
    <xf numFmtId="41" fontId="26" fillId="0" borderId="14" xfId="1" applyFont="1" applyBorder="1" applyAlignment="1">
      <alignment horizontal="center" vertical="center"/>
    </xf>
    <xf numFmtId="18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82" fontId="0" fillId="0" borderId="14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81" fontId="0" fillId="0" borderId="0" xfId="0" applyNumberFormat="1" applyFill="1" applyAlignment="1">
      <alignment horizontal="center" vertical="center"/>
    </xf>
    <xf numFmtId="41" fontId="31" fillId="0" borderId="0" xfId="1" applyFont="1" applyFill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41" fontId="31" fillId="0" borderId="14" xfId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41" fontId="20" fillId="0" borderId="20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8" fillId="2" borderId="38" xfId="0" applyNumberFormat="1" applyFont="1" applyFill="1" applyBorder="1" applyAlignment="1">
      <alignment horizontal="center" vertical="center" wrapText="1"/>
    </xf>
    <xf numFmtId="49" fontId="5" fillId="0" borderId="32" xfId="0" applyNumberFormat="1" applyFont="1" applyBorder="1" applyAlignment="1">
      <alignment horizontal="center" vertical="center" wrapText="1"/>
    </xf>
    <xf numFmtId="176" fontId="2" fillId="0" borderId="32" xfId="1" applyNumberFormat="1" applyFont="1" applyBorder="1" applyAlignment="1">
      <alignment vertical="center"/>
    </xf>
    <xf numFmtId="49" fontId="5" fillId="6" borderId="9" xfId="0" applyNumberFormat="1" applyFont="1" applyFill="1" applyBorder="1" applyAlignment="1">
      <alignment horizontal="center" vertical="center" wrapText="1"/>
    </xf>
    <xf numFmtId="49" fontId="5" fillId="7" borderId="6" xfId="0" applyNumberFormat="1" applyFont="1" applyFill="1" applyBorder="1" applyAlignment="1">
      <alignment horizontal="center" vertical="center" wrapText="1"/>
    </xf>
    <xf numFmtId="177" fontId="2" fillId="7" borderId="9" xfId="1" applyNumberFormat="1" applyFont="1" applyFill="1" applyBorder="1" applyAlignment="1">
      <alignment vertical="center"/>
    </xf>
    <xf numFmtId="49" fontId="5" fillId="7" borderId="7" xfId="0" applyNumberFormat="1" applyFont="1" applyFill="1" applyBorder="1" applyAlignment="1">
      <alignment horizontal="center" vertical="center" wrapText="1"/>
    </xf>
    <xf numFmtId="177" fontId="2" fillId="7" borderId="5" xfId="1" applyNumberFormat="1" applyFont="1" applyFill="1" applyBorder="1" applyAlignment="1">
      <alignment vertical="center"/>
    </xf>
    <xf numFmtId="49" fontId="5" fillId="7" borderId="8" xfId="0" applyNumberFormat="1" applyFont="1" applyFill="1" applyBorder="1" applyAlignment="1">
      <alignment horizontal="center" vertical="center" wrapText="1"/>
    </xf>
    <xf numFmtId="183" fontId="5" fillId="7" borderId="10" xfId="0" applyNumberFormat="1" applyFont="1" applyFill="1" applyBorder="1" applyAlignment="1">
      <alignment horizontal="right" vertical="center" wrapText="1"/>
    </xf>
    <xf numFmtId="177" fontId="2" fillId="7" borderId="10" xfId="1" applyNumberFormat="1" applyFont="1" applyFill="1" applyBorder="1" applyAlignment="1">
      <alignment vertical="center"/>
    </xf>
    <xf numFmtId="41" fontId="31" fillId="0" borderId="0" xfId="1" applyFont="1" applyAlignment="1"/>
    <xf numFmtId="0" fontId="5" fillId="0" borderId="0" xfId="0" applyFont="1" applyAlignment="1">
      <alignment horizontal="right" indent="2"/>
    </xf>
    <xf numFmtId="0" fontId="0" fillId="0" borderId="0" xfId="0" applyAlignment="1">
      <alignment horizontal="right" indent="2"/>
    </xf>
    <xf numFmtId="177" fontId="2" fillId="7" borderId="9" xfId="1" applyNumberFormat="1" applyFont="1" applyFill="1" applyBorder="1" applyAlignment="1">
      <alignment horizontal="right" vertical="center" indent="1"/>
    </xf>
    <xf numFmtId="177" fontId="2" fillId="7" borderId="5" xfId="1" applyNumberFormat="1" applyFont="1" applyFill="1" applyBorder="1" applyAlignment="1">
      <alignment horizontal="right" vertical="center" indent="1"/>
    </xf>
    <xf numFmtId="177" fontId="2" fillId="0" borderId="9" xfId="1" applyNumberFormat="1" applyFont="1" applyBorder="1" applyAlignment="1">
      <alignment horizontal="right" vertical="center" indent="1"/>
    </xf>
    <xf numFmtId="177" fontId="2" fillId="0" borderId="5" xfId="1" applyNumberFormat="1" applyFont="1" applyBorder="1" applyAlignment="1">
      <alignment horizontal="right" vertical="center" indent="1"/>
    </xf>
    <xf numFmtId="177" fontId="2" fillId="0" borderId="10" xfId="1" applyNumberFormat="1" applyFont="1" applyBorder="1" applyAlignment="1">
      <alignment horizontal="right" vertical="center" indent="1"/>
    </xf>
    <xf numFmtId="177" fontId="5" fillId="6" borderId="32" xfId="0" applyNumberFormat="1" applyFont="1" applyFill="1" applyBorder="1" applyAlignment="1">
      <alignment horizontal="right" vertical="center" wrapText="1" indent="1"/>
    </xf>
    <xf numFmtId="49" fontId="9" fillId="8" borderId="11" xfId="0" applyNumberFormat="1" applyFont="1" applyFill="1" applyBorder="1" applyAlignment="1">
      <alignment horizontal="center" vertical="center" wrapText="1"/>
    </xf>
    <xf numFmtId="49" fontId="9" fillId="8" borderId="7" xfId="0" applyNumberFormat="1" applyFont="1" applyFill="1" applyBorder="1" applyAlignment="1">
      <alignment horizontal="center" vertical="center" wrapText="1"/>
    </xf>
    <xf numFmtId="49" fontId="9" fillId="8" borderId="8" xfId="0" applyNumberFormat="1" applyFont="1" applyFill="1" applyBorder="1" applyAlignment="1">
      <alignment horizontal="center" vertical="center" wrapText="1"/>
    </xf>
    <xf numFmtId="49" fontId="9" fillId="8" borderId="5" xfId="0" applyNumberFormat="1" applyFont="1" applyFill="1" applyBorder="1" applyAlignment="1">
      <alignment horizontal="center" vertical="center" wrapText="1"/>
    </xf>
    <xf numFmtId="49" fontId="9" fillId="8" borderId="10" xfId="0" applyNumberFormat="1" applyFont="1" applyFill="1" applyBorder="1" applyAlignment="1">
      <alignment horizontal="center" vertical="center" wrapText="1"/>
    </xf>
    <xf numFmtId="41" fontId="31" fillId="0" borderId="0" xfId="1" applyFont="1" applyBorder="1" applyAlignment="1">
      <alignment horizontal="center"/>
    </xf>
    <xf numFmtId="49" fontId="8" fillId="2" borderId="39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right" vertical="center" wrapText="1" indent="1"/>
    </xf>
    <xf numFmtId="176" fontId="9" fillId="0" borderId="3" xfId="0" applyNumberFormat="1" applyFont="1" applyBorder="1" applyAlignment="1">
      <alignment horizontal="right" vertical="center" wrapText="1" indent="1"/>
    </xf>
    <xf numFmtId="177" fontId="9" fillId="0" borderId="3" xfId="0" applyNumberFormat="1" applyFont="1" applyBorder="1" applyAlignment="1">
      <alignment horizontal="right" vertical="center" wrapText="1" indent="1"/>
    </xf>
    <xf numFmtId="41" fontId="9" fillId="0" borderId="2" xfId="0" applyNumberFormat="1" applyFont="1" applyBorder="1" applyAlignment="1">
      <alignment horizontal="right" vertical="center" wrapText="1" indent="1"/>
    </xf>
    <xf numFmtId="177" fontId="9" fillId="5" borderId="3" xfId="0" applyNumberFormat="1" applyFont="1" applyFill="1" applyBorder="1" applyAlignment="1">
      <alignment horizontal="right" vertical="center" wrapText="1" indent="1"/>
    </xf>
    <xf numFmtId="177" fontId="9" fillId="5" borderId="4" xfId="0" applyNumberFormat="1" applyFont="1" applyFill="1" applyBorder="1" applyAlignment="1">
      <alignment horizontal="right" vertical="center" wrapText="1" indent="1"/>
    </xf>
    <xf numFmtId="177" fontId="9" fillId="0" borderId="4" xfId="0" applyNumberFormat="1" applyFont="1" applyBorder="1" applyAlignment="1">
      <alignment horizontal="right" vertical="center" wrapText="1" indent="1"/>
    </xf>
    <xf numFmtId="177" fontId="9" fillId="5" borderId="1" xfId="0" applyNumberFormat="1" applyFont="1" applyFill="1" applyBorder="1" applyAlignment="1">
      <alignment horizontal="right" vertical="center" wrapText="1" indent="1"/>
    </xf>
    <xf numFmtId="177" fontId="9" fillId="8" borderId="3" xfId="0" applyNumberFormat="1" applyFont="1" applyFill="1" applyBorder="1" applyAlignment="1">
      <alignment horizontal="right" vertical="center" wrapText="1" indent="1"/>
    </xf>
    <xf numFmtId="177" fontId="9" fillId="8" borderId="4" xfId="0" applyNumberFormat="1" applyFont="1" applyFill="1" applyBorder="1" applyAlignment="1">
      <alignment horizontal="right" vertical="center" wrapText="1" indent="1"/>
    </xf>
    <xf numFmtId="177" fontId="9" fillId="7" borderId="4" xfId="0" applyNumberFormat="1" applyFont="1" applyFill="1" applyBorder="1" applyAlignment="1">
      <alignment horizontal="right" vertical="center" wrapText="1" indent="1"/>
    </xf>
    <xf numFmtId="177" fontId="9" fillId="0" borderId="1" xfId="0" applyNumberFormat="1" applyFont="1" applyBorder="1" applyAlignment="1">
      <alignment horizontal="right" vertical="center" wrapText="1" indent="1"/>
    </xf>
    <xf numFmtId="177" fontId="9" fillId="6" borderId="3" xfId="0" applyNumberFormat="1" applyFont="1" applyFill="1" applyBorder="1" applyAlignment="1">
      <alignment horizontal="right" vertical="center" wrapText="1" indent="1"/>
    </xf>
    <xf numFmtId="49" fontId="9" fillId="6" borderId="10" xfId="0" applyNumberFormat="1" applyFont="1" applyFill="1" applyBorder="1" applyAlignment="1">
      <alignment horizontal="center" vertical="center" wrapText="1"/>
    </xf>
    <xf numFmtId="177" fontId="9" fillId="6" borderId="4" xfId="0" applyNumberFormat="1" applyFont="1" applyFill="1" applyBorder="1" applyAlignment="1">
      <alignment horizontal="right" vertical="center" wrapText="1" indent="1"/>
    </xf>
    <xf numFmtId="49" fontId="9" fillId="6" borderId="32" xfId="0" applyNumberFormat="1" applyFont="1" applyFill="1" applyBorder="1" applyAlignment="1">
      <alignment horizontal="center" vertical="center" wrapText="1"/>
    </xf>
    <xf numFmtId="177" fontId="9" fillId="6" borderId="1" xfId="0" applyNumberFormat="1" applyFont="1" applyFill="1" applyBorder="1" applyAlignment="1">
      <alignment horizontal="right" vertical="center" wrapText="1" indent="1"/>
    </xf>
    <xf numFmtId="49" fontId="9" fillId="5" borderId="6" xfId="0" applyNumberFormat="1" applyFont="1" applyFill="1" applyBorder="1" applyAlignment="1">
      <alignment horizontal="center" vertical="center" wrapText="1"/>
    </xf>
    <xf numFmtId="177" fontId="9" fillId="8" borderId="1" xfId="0" applyNumberFormat="1" applyFont="1" applyFill="1" applyBorder="1" applyAlignment="1">
      <alignment horizontal="right" vertical="center" wrapText="1" indent="1"/>
    </xf>
    <xf numFmtId="177" fontId="9" fillId="0" borderId="11" xfId="0" applyNumberFormat="1" applyFont="1" applyBorder="1" applyAlignment="1">
      <alignment horizontal="right" vertical="center" wrapText="1" indent="1"/>
    </xf>
    <xf numFmtId="177" fontId="9" fillId="0" borderId="7" xfId="0" applyNumberFormat="1" applyFont="1" applyBorder="1" applyAlignment="1">
      <alignment horizontal="right" vertical="center" wrapText="1" indent="1"/>
    </xf>
    <xf numFmtId="177" fontId="9" fillId="0" borderId="8" xfId="0" applyNumberFormat="1" applyFont="1" applyBorder="1" applyAlignment="1">
      <alignment horizontal="right" vertical="center" wrapText="1" indent="1"/>
    </xf>
    <xf numFmtId="177" fontId="9" fillId="0" borderId="6" xfId="0" applyNumberFormat="1" applyFont="1" applyBorder="1" applyAlignment="1">
      <alignment horizontal="right" vertical="center" wrapText="1" indent="1"/>
    </xf>
    <xf numFmtId="177" fontId="9" fillId="5" borderId="6" xfId="0" applyNumberFormat="1" applyFont="1" applyFill="1" applyBorder="1" applyAlignment="1">
      <alignment horizontal="right" vertical="center" wrapText="1" indent="1"/>
    </xf>
    <xf numFmtId="177" fontId="9" fillId="5" borderId="7" xfId="0" applyNumberFormat="1" applyFont="1" applyFill="1" applyBorder="1" applyAlignment="1">
      <alignment horizontal="right" vertical="center" wrapText="1" indent="1"/>
    </xf>
    <xf numFmtId="177" fontId="9" fillId="5" borderId="8" xfId="0" applyNumberFormat="1" applyFont="1" applyFill="1" applyBorder="1" applyAlignment="1">
      <alignment horizontal="right" vertical="center" wrapText="1" indent="1"/>
    </xf>
    <xf numFmtId="177" fontId="9" fillId="8" borderId="6" xfId="0" applyNumberFormat="1" applyFont="1" applyFill="1" applyBorder="1" applyAlignment="1">
      <alignment horizontal="right" vertical="center" wrapText="1" indent="1"/>
    </xf>
    <xf numFmtId="177" fontId="9" fillId="8" borderId="7" xfId="0" applyNumberFormat="1" applyFont="1" applyFill="1" applyBorder="1" applyAlignment="1">
      <alignment horizontal="right" vertical="center" wrapText="1" indent="1"/>
    </xf>
    <xf numFmtId="177" fontId="9" fillId="8" borderId="8" xfId="0" applyNumberFormat="1" applyFont="1" applyFill="1" applyBorder="1" applyAlignment="1">
      <alignment horizontal="right" vertical="center" wrapText="1" indent="1"/>
    </xf>
    <xf numFmtId="176" fontId="9" fillId="0" borderId="11" xfId="0" applyNumberFormat="1" applyFont="1" applyBorder="1" applyAlignment="1">
      <alignment horizontal="right" vertical="center" wrapText="1" indent="1"/>
    </xf>
    <xf numFmtId="49" fontId="9" fillId="0" borderId="32" xfId="0" applyNumberFormat="1" applyFont="1" applyBorder="1" applyAlignment="1">
      <alignment horizontal="center" vertical="center" wrapText="1"/>
    </xf>
    <xf numFmtId="49" fontId="9" fillId="8" borderId="32" xfId="0" applyNumberFormat="1" applyFont="1" applyFill="1" applyBorder="1" applyAlignment="1">
      <alignment horizontal="center" vertical="center" wrapText="1"/>
    </xf>
    <xf numFmtId="49" fontId="5" fillId="8" borderId="6" xfId="0" applyNumberFormat="1" applyFont="1" applyFill="1" applyBorder="1" applyAlignment="1">
      <alignment horizontal="center" vertical="center" wrapText="1"/>
    </xf>
    <xf numFmtId="177" fontId="2" fillId="8" borderId="9" xfId="1" applyNumberFormat="1" applyFont="1" applyFill="1" applyBorder="1" applyAlignment="1">
      <alignment horizontal="right" vertical="center" indent="1"/>
    </xf>
    <xf numFmtId="177" fontId="2" fillId="8" borderId="9" xfId="1" applyNumberFormat="1" applyFont="1" applyFill="1" applyBorder="1" applyAlignment="1">
      <alignment vertical="center"/>
    </xf>
    <xf numFmtId="49" fontId="5" fillId="8" borderId="7" xfId="0" applyNumberFormat="1" applyFont="1" applyFill="1" applyBorder="1" applyAlignment="1">
      <alignment horizontal="center" vertical="center" wrapText="1"/>
    </xf>
    <xf numFmtId="177" fontId="2" fillId="8" borderId="5" xfId="1" applyNumberFormat="1" applyFont="1" applyFill="1" applyBorder="1" applyAlignment="1">
      <alignment horizontal="right" vertical="center" indent="1"/>
    </xf>
    <xf numFmtId="177" fontId="2" fillId="8" borderId="5" xfId="1" applyNumberFormat="1" applyFont="1" applyFill="1" applyBorder="1" applyAlignment="1">
      <alignment vertical="center"/>
    </xf>
    <xf numFmtId="49" fontId="5" fillId="8" borderId="8" xfId="0" applyNumberFormat="1" applyFont="1" applyFill="1" applyBorder="1" applyAlignment="1">
      <alignment horizontal="center" vertical="center" wrapText="1"/>
    </xf>
    <xf numFmtId="177" fontId="2" fillId="8" borderId="10" xfId="1" applyNumberFormat="1" applyFont="1" applyFill="1" applyBorder="1" applyAlignment="1">
      <alignment horizontal="right" vertical="center" indent="1"/>
    </xf>
    <xf numFmtId="177" fontId="2" fillId="8" borderId="10" xfId="1" applyNumberFormat="1" applyFont="1" applyFill="1" applyBorder="1" applyAlignment="1">
      <alignment vertical="center"/>
    </xf>
    <xf numFmtId="49" fontId="5" fillId="9" borderId="6" xfId="0" applyNumberFormat="1" applyFont="1" applyFill="1" applyBorder="1" applyAlignment="1">
      <alignment horizontal="center" vertical="center" wrapText="1"/>
    </xf>
    <xf numFmtId="177" fontId="2" fillId="9" borderId="9" xfId="1" applyNumberFormat="1" applyFont="1" applyFill="1" applyBorder="1" applyAlignment="1">
      <alignment horizontal="right" vertical="center" indent="1"/>
    </xf>
    <xf numFmtId="177" fontId="2" fillId="9" borderId="9" xfId="1" applyNumberFormat="1" applyFont="1" applyFill="1" applyBorder="1" applyAlignment="1">
      <alignment vertical="center"/>
    </xf>
    <xf numFmtId="49" fontId="5" fillId="9" borderId="7" xfId="0" applyNumberFormat="1" applyFont="1" applyFill="1" applyBorder="1" applyAlignment="1">
      <alignment horizontal="center" vertical="center" wrapText="1"/>
    </xf>
    <xf numFmtId="177" fontId="2" fillId="9" borderId="5" xfId="1" applyNumberFormat="1" applyFont="1" applyFill="1" applyBorder="1" applyAlignment="1">
      <alignment horizontal="right" vertical="center" indent="1"/>
    </xf>
    <xf numFmtId="177" fontId="2" fillId="9" borderId="5" xfId="1" applyNumberFormat="1" applyFont="1" applyFill="1" applyBorder="1" applyAlignment="1">
      <alignment vertical="center"/>
    </xf>
    <xf numFmtId="49" fontId="5" fillId="9" borderId="8" xfId="0" applyNumberFormat="1" applyFont="1" applyFill="1" applyBorder="1" applyAlignment="1">
      <alignment horizontal="center" vertical="center" wrapText="1"/>
    </xf>
    <xf numFmtId="177" fontId="2" fillId="9" borderId="10" xfId="1" applyNumberFormat="1" applyFont="1" applyFill="1" applyBorder="1" applyAlignment="1">
      <alignment horizontal="right" vertical="center" indent="1"/>
    </xf>
    <xf numFmtId="177" fontId="2" fillId="9" borderId="10" xfId="1" applyNumberFormat="1" applyFont="1" applyFill="1" applyBorder="1" applyAlignment="1">
      <alignment vertical="center"/>
    </xf>
    <xf numFmtId="49" fontId="9" fillId="5" borderId="32" xfId="0" applyNumberFormat="1" applyFont="1" applyFill="1" applyBorder="1" applyAlignment="1">
      <alignment horizontal="center" vertical="center" wrapText="1"/>
    </xf>
    <xf numFmtId="49" fontId="9" fillId="5" borderId="5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right" vertical="center" wrapText="1" indent="1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3" fontId="17" fillId="0" borderId="15" xfId="0" applyNumberFormat="1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18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6" fillId="0" borderId="0" xfId="2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1" fontId="20" fillId="0" borderId="0" xfId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8" fillId="0" borderId="64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181" fontId="38" fillId="0" borderId="0" xfId="2" applyNumberFormat="1" applyFont="1" applyAlignment="1">
      <alignment horizontal="left" vertical="center" indent="1"/>
    </xf>
    <xf numFmtId="0" fontId="39" fillId="0" borderId="0" xfId="2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 indent="1"/>
    </xf>
    <xf numFmtId="49" fontId="5" fillId="6" borderId="8" xfId="0" applyNumberFormat="1" applyFont="1" applyFill="1" applyBorder="1" applyAlignment="1">
      <alignment horizontal="center" vertical="center" wrapText="1"/>
    </xf>
    <xf numFmtId="183" fontId="5" fillId="6" borderId="10" xfId="0" applyNumberFormat="1" applyFont="1" applyFill="1" applyBorder="1" applyAlignment="1">
      <alignment vertical="center" wrapText="1"/>
    </xf>
    <xf numFmtId="177" fontId="5" fillId="6" borderId="10" xfId="0" applyNumberFormat="1" applyFont="1" applyFill="1" applyBorder="1" applyAlignment="1">
      <alignment horizontal="right" vertical="center" wrapText="1" indent="1"/>
    </xf>
    <xf numFmtId="177" fontId="5" fillId="6" borderId="10" xfId="0" applyNumberFormat="1" applyFont="1" applyFill="1" applyBorder="1" applyAlignment="1">
      <alignment vertical="center" wrapText="1"/>
    </xf>
    <xf numFmtId="0" fontId="17" fillId="0" borderId="16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3" fillId="0" borderId="67" xfId="0" applyFont="1" applyBorder="1">
      <alignment vertical="center"/>
    </xf>
    <xf numFmtId="0" fontId="13" fillId="0" borderId="30" xfId="0" applyFont="1" applyBorder="1">
      <alignment vertical="center"/>
    </xf>
    <xf numFmtId="0" fontId="13" fillId="0" borderId="17" xfId="0" applyNumberFormat="1" applyFont="1" applyBorder="1" applyAlignment="1">
      <alignment horizontal="center" vertical="center"/>
    </xf>
    <xf numFmtId="0" fontId="13" fillId="0" borderId="18" xfId="0" applyNumberFormat="1" applyFont="1" applyBorder="1" applyAlignment="1">
      <alignment horizontal="center" vertical="center" shrinkToFit="1"/>
    </xf>
    <xf numFmtId="41" fontId="13" fillId="0" borderId="62" xfId="1" applyFont="1" applyBorder="1" applyAlignment="1">
      <alignment horizontal="center" vertical="center"/>
    </xf>
    <xf numFmtId="179" fontId="13" fillId="0" borderId="18" xfId="0" applyNumberFormat="1" applyFont="1" applyBorder="1" applyAlignment="1">
      <alignment horizontal="center" vertical="center"/>
    </xf>
    <xf numFmtId="0" fontId="13" fillId="0" borderId="71" xfId="0" applyNumberFormat="1" applyFont="1" applyBorder="1" applyAlignment="1">
      <alignment horizontal="center" vertical="center" shrinkToFit="1"/>
    </xf>
    <xf numFmtId="0" fontId="13" fillId="0" borderId="7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72" xfId="0" applyFont="1" applyBorder="1" applyAlignment="1">
      <alignment vertical="center"/>
    </xf>
    <xf numFmtId="177" fontId="2" fillId="0" borderId="16" xfId="1" applyNumberFormat="1" applyFont="1" applyBorder="1" applyAlignment="1">
      <alignment vertical="center"/>
    </xf>
    <xf numFmtId="49" fontId="5" fillId="10" borderId="32" xfId="0" applyNumberFormat="1" applyFont="1" applyFill="1" applyBorder="1" applyAlignment="1">
      <alignment horizontal="center" vertical="center" wrapText="1"/>
    </xf>
    <xf numFmtId="177" fontId="2" fillId="10" borderId="9" xfId="1" applyNumberFormat="1" applyFont="1" applyFill="1" applyBorder="1" applyAlignment="1">
      <alignment vertical="center"/>
    </xf>
    <xf numFmtId="177" fontId="2" fillId="10" borderId="9" xfId="1" applyNumberFormat="1" applyFont="1" applyFill="1" applyBorder="1" applyAlignment="1">
      <alignment horizontal="right" vertical="center" indent="1"/>
    </xf>
    <xf numFmtId="49" fontId="5" fillId="10" borderId="5" xfId="0" applyNumberFormat="1" applyFont="1" applyFill="1" applyBorder="1" applyAlignment="1">
      <alignment horizontal="center" vertical="center" wrapText="1"/>
    </xf>
    <xf numFmtId="177" fontId="2" fillId="10" borderId="5" xfId="1" applyNumberFormat="1" applyFont="1" applyFill="1" applyBorder="1" applyAlignment="1">
      <alignment vertical="center"/>
    </xf>
    <xf numFmtId="177" fontId="2" fillId="10" borderId="5" xfId="1" applyNumberFormat="1" applyFont="1" applyFill="1" applyBorder="1" applyAlignment="1">
      <alignment horizontal="right" vertical="center" indent="1"/>
    </xf>
    <xf numFmtId="177" fontId="2" fillId="10" borderId="32" xfId="1" applyNumberFormat="1" applyFont="1" applyFill="1" applyBorder="1" applyAlignment="1">
      <alignment horizontal="right" vertical="center" indent="1"/>
    </xf>
    <xf numFmtId="49" fontId="5" fillId="10" borderId="10" xfId="0" applyNumberFormat="1" applyFont="1" applyFill="1" applyBorder="1" applyAlignment="1">
      <alignment horizontal="center" vertical="center" wrapText="1"/>
    </xf>
    <xf numFmtId="177" fontId="2" fillId="10" borderId="16" xfId="1" applyNumberFormat="1" applyFont="1" applyFill="1" applyBorder="1" applyAlignment="1">
      <alignment vertical="center"/>
    </xf>
    <xf numFmtId="177" fontId="2" fillId="10" borderId="10" xfId="1" applyNumberFormat="1" applyFont="1" applyFill="1" applyBorder="1" applyAlignment="1">
      <alignment horizontal="right" vertical="center" indent="1"/>
    </xf>
    <xf numFmtId="49" fontId="5" fillId="11" borderId="32" xfId="0" applyNumberFormat="1" applyFont="1" applyFill="1" applyBorder="1" applyAlignment="1">
      <alignment horizontal="center" vertical="center" wrapText="1"/>
    </xf>
    <xf numFmtId="177" fontId="2" fillId="11" borderId="9" xfId="1" applyNumberFormat="1" applyFont="1" applyFill="1" applyBorder="1" applyAlignment="1">
      <alignment vertical="center"/>
    </xf>
    <xf numFmtId="177" fontId="2" fillId="11" borderId="9" xfId="1" applyNumberFormat="1" applyFont="1" applyFill="1" applyBorder="1" applyAlignment="1">
      <alignment horizontal="right" vertical="center" indent="1"/>
    </xf>
    <xf numFmtId="49" fontId="5" fillId="11" borderId="5" xfId="0" applyNumberFormat="1" applyFont="1" applyFill="1" applyBorder="1" applyAlignment="1">
      <alignment horizontal="center" vertical="center" wrapText="1"/>
    </xf>
    <xf numFmtId="177" fontId="2" fillId="11" borderId="5" xfId="1" applyNumberFormat="1" applyFont="1" applyFill="1" applyBorder="1" applyAlignment="1">
      <alignment vertical="center"/>
    </xf>
    <xf numFmtId="177" fontId="2" fillId="11" borderId="5" xfId="1" applyNumberFormat="1" applyFont="1" applyFill="1" applyBorder="1" applyAlignment="1">
      <alignment horizontal="right" vertical="center" indent="1"/>
    </xf>
    <xf numFmtId="49" fontId="5" fillId="11" borderId="10" xfId="0" applyNumberFormat="1" applyFont="1" applyFill="1" applyBorder="1" applyAlignment="1">
      <alignment horizontal="center" vertical="center" wrapText="1"/>
    </xf>
    <xf numFmtId="177" fontId="2" fillId="11" borderId="16" xfId="1" applyNumberFormat="1" applyFont="1" applyFill="1" applyBorder="1" applyAlignment="1">
      <alignment vertical="center"/>
    </xf>
    <xf numFmtId="177" fontId="2" fillId="11" borderId="16" xfId="1" applyNumberFormat="1" applyFont="1" applyFill="1" applyBorder="1" applyAlignment="1">
      <alignment horizontal="right" vertical="center" indent="1"/>
    </xf>
    <xf numFmtId="177" fontId="2" fillId="0" borderId="22" xfId="1" applyNumberFormat="1" applyFont="1" applyBorder="1" applyAlignment="1">
      <alignment horizontal="right" vertical="center" indent="1"/>
    </xf>
    <xf numFmtId="177" fontId="2" fillId="7" borderId="32" xfId="1" applyNumberFormat="1" applyFont="1" applyFill="1" applyBorder="1" applyAlignment="1">
      <alignment horizontal="right" vertical="center" indent="1"/>
    </xf>
    <xf numFmtId="177" fontId="2" fillId="0" borderId="32" xfId="1" applyNumberFormat="1" applyFont="1" applyBorder="1" applyAlignment="1">
      <alignment horizontal="right" vertical="center" indent="1"/>
    </xf>
    <xf numFmtId="177" fontId="2" fillId="10" borderId="22" xfId="1" applyNumberFormat="1" applyFont="1" applyFill="1" applyBorder="1" applyAlignment="1">
      <alignment vertical="center"/>
    </xf>
    <xf numFmtId="177" fontId="2" fillId="11" borderId="32" xfId="1" applyNumberFormat="1" applyFont="1" applyFill="1" applyBorder="1" applyAlignment="1">
      <alignment horizontal="right" vertical="center" indent="1"/>
    </xf>
    <xf numFmtId="177" fontId="2" fillId="7" borderId="16" xfId="1" applyNumberFormat="1" applyFont="1" applyFill="1" applyBorder="1" applyAlignment="1">
      <alignment horizontal="right" vertical="center" indent="1"/>
    </xf>
    <xf numFmtId="177" fontId="2" fillId="0" borderId="16" xfId="1" applyNumberFormat="1" applyFont="1" applyBorder="1" applyAlignment="1">
      <alignment horizontal="right" vertical="center" indent="1"/>
    </xf>
    <xf numFmtId="49" fontId="5" fillId="10" borderId="9" xfId="0" applyNumberFormat="1" applyFont="1" applyFill="1" applyBorder="1" applyAlignment="1">
      <alignment horizontal="center" vertical="center" wrapText="1"/>
    </xf>
    <xf numFmtId="183" fontId="5" fillId="10" borderId="9" xfId="0" applyNumberFormat="1" applyFont="1" applyFill="1" applyBorder="1" applyAlignment="1">
      <alignment horizontal="right" vertical="center" wrapText="1" indent="1"/>
    </xf>
    <xf numFmtId="49" fontId="5" fillId="10" borderId="7" xfId="0" applyNumberFormat="1" applyFont="1" applyFill="1" applyBorder="1" applyAlignment="1">
      <alignment horizontal="center" vertical="center" wrapText="1"/>
    </xf>
    <xf numFmtId="183" fontId="5" fillId="10" borderId="5" xfId="0" applyNumberFormat="1" applyFont="1" applyFill="1" applyBorder="1" applyAlignment="1">
      <alignment horizontal="right" vertical="center" wrapText="1" indent="1"/>
    </xf>
    <xf numFmtId="183" fontId="5" fillId="10" borderId="16" xfId="0" applyNumberFormat="1" applyFont="1" applyFill="1" applyBorder="1" applyAlignment="1">
      <alignment horizontal="right" vertical="center" wrapText="1" indent="1"/>
    </xf>
    <xf numFmtId="177" fontId="2" fillId="10" borderId="16" xfId="1" applyNumberFormat="1" applyFont="1" applyFill="1" applyBorder="1" applyAlignment="1">
      <alignment horizontal="right" vertical="center" indent="1"/>
    </xf>
    <xf numFmtId="49" fontId="5" fillId="11" borderId="6" xfId="0" applyNumberFormat="1" applyFont="1" applyFill="1" applyBorder="1" applyAlignment="1">
      <alignment horizontal="center" vertical="center" wrapText="1"/>
    </xf>
    <xf numFmtId="49" fontId="5" fillId="11" borderId="7" xfId="0" applyNumberFormat="1" applyFont="1" applyFill="1" applyBorder="1" applyAlignment="1">
      <alignment horizontal="center" vertical="center" wrapText="1"/>
    </xf>
    <xf numFmtId="49" fontId="5" fillId="11" borderId="8" xfId="0" applyNumberFormat="1" applyFont="1" applyFill="1" applyBorder="1" applyAlignment="1">
      <alignment horizontal="center" vertical="center" wrapText="1"/>
    </xf>
    <xf numFmtId="49" fontId="5" fillId="7" borderId="9" xfId="0" applyNumberFormat="1" applyFont="1" applyFill="1" applyBorder="1" applyAlignment="1">
      <alignment horizontal="center" vertical="center" wrapText="1"/>
    </xf>
    <xf numFmtId="183" fontId="5" fillId="7" borderId="9" xfId="0" applyNumberFormat="1" applyFont="1" applyFill="1" applyBorder="1" applyAlignment="1">
      <alignment horizontal="right" vertical="center" wrapText="1"/>
    </xf>
    <xf numFmtId="183" fontId="5" fillId="7" borderId="5" xfId="0" applyNumberFormat="1" applyFont="1" applyFill="1" applyBorder="1" applyAlignment="1">
      <alignment horizontal="right" vertical="center" wrapText="1"/>
    </xf>
    <xf numFmtId="183" fontId="5" fillId="7" borderId="16" xfId="0" applyNumberFormat="1" applyFont="1" applyFill="1" applyBorder="1" applyAlignment="1">
      <alignment horizontal="right" vertical="center" wrapText="1"/>
    </xf>
    <xf numFmtId="183" fontId="5" fillId="10" borderId="9" xfId="0" applyNumberFormat="1" applyFont="1" applyFill="1" applyBorder="1" applyAlignment="1">
      <alignment horizontal="right" vertical="center" wrapText="1"/>
    </xf>
    <xf numFmtId="183" fontId="5" fillId="10" borderId="5" xfId="0" applyNumberFormat="1" applyFont="1" applyFill="1" applyBorder="1" applyAlignment="1">
      <alignment horizontal="right" vertical="center" wrapText="1"/>
    </xf>
    <xf numFmtId="49" fontId="5" fillId="10" borderId="8" xfId="0" applyNumberFormat="1" applyFont="1" applyFill="1" applyBorder="1" applyAlignment="1">
      <alignment horizontal="center" vertical="center" wrapText="1"/>
    </xf>
    <xf numFmtId="183" fontId="5" fillId="10" borderId="16" xfId="0" applyNumberFormat="1" applyFont="1" applyFill="1" applyBorder="1" applyAlignment="1">
      <alignment horizontal="right" vertical="center" wrapText="1"/>
    </xf>
    <xf numFmtId="49" fontId="5" fillId="11" borderId="9" xfId="0" applyNumberFormat="1" applyFont="1" applyFill="1" applyBorder="1" applyAlignment="1">
      <alignment horizontal="center" vertical="center" wrapText="1"/>
    </xf>
    <xf numFmtId="183" fontId="5" fillId="11" borderId="9" xfId="0" applyNumberFormat="1" applyFont="1" applyFill="1" applyBorder="1" applyAlignment="1">
      <alignment horizontal="right" vertical="center" wrapText="1"/>
    </xf>
    <xf numFmtId="183" fontId="5" fillId="11" borderId="5" xfId="0" applyNumberFormat="1" applyFont="1" applyFill="1" applyBorder="1" applyAlignment="1">
      <alignment horizontal="right" vertical="center" wrapText="1"/>
    </xf>
    <xf numFmtId="49" fontId="5" fillId="11" borderId="16" xfId="0" applyNumberFormat="1" applyFont="1" applyFill="1" applyBorder="1" applyAlignment="1">
      <alignment horizontal="center" vertical="center" wrapText="1"/>
    </xf>
    <xf numFmtId="183" fontId="5" fillId="11" borderId="16" xfId="0" applyNumberFormat="1" applyFont="1" applyFill="1" applyBorder="1" applyAlignment="1">
      <alignment horizontal="right" vertical="center" wrapText="1"/>
    </xf>
    <xf numFmtId="177" fontId="2" fillId="11" borderId="22" xfId="1" applyNumberFormat="1" applyFont="1" applyFill="1" applyBorder="1" applyAlignment="1">
      <alignment horizontal="right" vertical="center" indent="1"/>
    </xf>
    <xf numFmtId="177" fontId="2" fillId="11" borderId="10" xfId="1" applyNumberFormat="1" applyFont="1" applyFill="1" applyBorder="1" applyAlignment="1">
      <alignment horizontal="right" vertical="center" indent="1"/>
    </xf>
    <xf numFmtId="49" fontId="5" fillId="10" borderId="6" xfId="0" applyNumberFormat="1" applyFont="1" applyFill="1" applyBorder="1" applyAlignment="1">
      <alignment horizontal="center" vertical="center" wrapText="1"/>
    </xf>
    <xf numFmtId="177" fontId="2" fillId="10" borderId="10" xfId="1" applyNumberFormat="1" applyFont="1" applyFill="1" applyBorder="1" applyAlignment="1">
      <alignment vertical="center"/>
    </xf>
    <xf numFmtId="183" fontId="5" fillId="11" borderId="9" xfId="0" applyNumberFormat="1" applyFont="1" applyFill="1" applyBorder="1" applyAlignment="1">
      <alignment horizontal="right" vertical="center" wrapText="1" indent="1"/>
    </xf>
    <xf numFmtId="183" fontId="5" fillId="11" borderId="32" xfId="0" applyNumberFormat="1" applyFont="1" applyFill="1" applyBorder="1" applyAlignment="1">
      <alignment horizontal="right" vertical="center" wrapText="1" indent="1"/>
    </xf>
    <xf numFmtId="183" fontId="5" fillId="11" borderId="5" xfId="0" applyNumberFormat="1" applyFont="1" applyFill="1" applyBorder="1" applyAlignment="1">
      <alignment horizontal="right" vertical="center" wrapText="1" indent="1"/>
    </xf>
    <xf numFmtId="183" fontId="5" fillId="11" borderId="16" xfId="0" applyNumberFormat="1" applyFont="1" applyFill="1" applyBorder="1" applyAlignment="1">
      <alignment horizontal="right" vertical="center" wrapText="1" indent="1"/>
    </xf>
    <xf numFmtId="177" fontId="2" fillId="10" borderId="33" xfId="1" applyNumberFormat="1" applyFont="1" applyFill="1" applyBorder="1" applyAlignment="1">
      <alignment horizontal="right" vertical="center" indent="1"/>
    </xf>
    <xf numFmtId="49" fontId="5" fillId="12" borderId="9" xfId="0" applyNumberFormat="1" applyFont="1" applyFill="1" applyBorder="1" applyAlignment="1">
      <alignment horizontal="center" vertical="center" wrapText="1"/>
    </xf>
    <xf numFmtId="177" fontId="5" fillId="12" borderId="9" xfId="0" applyNumberFormat="1" applyFont="1" applyFill="1" applyBorder="1" applyAlignment="1">
      <alignment horizontal="right" vertical="center" wrapText="1" indent="1"/>
    </xf>
    <xf numFmtId="177" fontId="5" fillId="12" borderId="32" xfId="0" applyNumberFormat="1" applyFont="1" applyFill="1" applyBorder="1" applyAlignment="1">
      <alignment horizontal="right" vertical="center" wrapText="1" indent="1"/>
    </xf>
    <xf numFmtId="49" fontId="5" fillId="12" borderId="6" xfId="0" applyNumberFormat="1" applyFont="1" applyFill="1" applyBorder="1" applyAlignment="1">
      <alignment horizontal="center" vertical="center" wrapText="1"/>
    </xf>
    <xf numFmtId="177" fontId="2" fillId="12" borderId="32" xfId="1" applyNumberFormat="1" applyFont="1" applyFill="1" applyBorder="1" applyAlignment="1">
      <alignment horizontal="right" vertical="center" indent="1"/>
    </xf>
    <xf numFmtId="49" fontId="5" fillId="12" borderId="78" xfId="0" applyNumberFormat="1" applyFont="1" applyFill="1" applyBorder="1" applyAlignment="1">
      <alignment horizontal="center" vertical="center" wrapText="1"/>
    </xf>
    <xf numFmtId="177" fontId="5" fillId="12" borderId="79" xfId="0" applyNumberFormat="1" applyFont="1" applyFill="1" applyBorder="1" applyAlignment="1">
      <alignment horizontal="right" vertical="center" wrapText="1" indent="1"/>
    </xf>
    <xf numFmtId="177" fontId="9" fillId="0" borderId="9" xfId="0" applyNumberFormat="1" applyFont="1" applyBorder="1" applyAlignment="1">
      <alignment horizontal="right" vertical="center" wrapText="1"/>
    </xf>
    <xf numFmtId="177" fontId="9" fillId="0" borderId="6" xfId="0" applyNumberFormat="1" applyFont="1" applyBorder="1" applyAlignment="1">
      <alignment horizontal="right" vertical="center" wrapText="1"/>
    </xf>
    <xf numFmtId="177" fontId="9" fillId="0" borderId="5" xfId="0" applyNumberFormat="1" applyFont="1" applyBorder="1" applyAlignment="1">
      <alignment horizontal="right" vertical="center" wrapText="1"/>
    </xf>
    <xf numFmtId="176" fontId="9" fillId="0" borderId="7" xfId="0" applyNumberFormat="1" applyFont="1" applyBorder="1" applyAlignment="1">
      <alignment horizontal="right" vertical="center" wrapText="1" indent="1"/>
    </xf>
    <xf numFmtId="177" fontId="9" fillId="0" borderId="7" xfId="0" applyNumberFormat="1" applyFont="1" applyBorder="1" applyAlignment="1">
      <alignment horizontal="right" vertical="center" wrapText="1"/>
    </xf>
    <xf numFmtId="177" fontId="9" fillId="0" borderId="5" xfId="0" applyNumberFormat="1" applyFont="1" applyBorder="1" applyAlignment="1">
      <alignment horizontal="right" vertical="center" wrapText="1" indent="1"/>
    </xf>
    <xf numFmtId="183" fontId="9" fillId="0" borderId="7" xfId="0" applyNumberFormat="1" applyFont="1" applyBorder="1" applyAlignment="1">
      <alignment horizontal="right" vertical="center" wrapText="1"/>
    </xf>
    <xf numFmtId="177" fontId="9" fillId="0" borderId="11" xfId="0" applyNumberFormat="1" applyFont="1" applyBorder="1" applyAlignment="1">
      <alignment horizontal="right" vertical="center" wrapText="1"/>
    </xf>
    <xf numFmtId="176" fontId="9" fillId="0" borderId="9" xfId="0" applyNumberFormat="1" applyFont="1" applyBorder="1" applyAlignment="1">
      <alignment horizontal="right" vertical="center" wrapText="1" indent="1"/>
    </xf>
    <xf numFmtId="176" fontId="9" fillId="0" borderId="5" xfId="0" applyNumberFormat="1" applyFont="1" applyBorder="1" applyAlignment="1">
      <alignment horizontal="right" vertical="center" wrapText="1" indent="1"/>
    </xf>
    <xf numFmtId="41" fontId="9" fillId="0" borderId="11" xfId="0" applyNumberFormat="1" applyFont="1" applyBorder="1" applyAlignment="1">
      <alignment horizontal="right" vertical="center" wrapText="1" indent="1"/>
    </xf>
    <xf numFmtId="41" fontId="9" fillId="0" borderId="9" xfId="0" applyNumberFormat="1" applyFont="1" applyBorder="1" applyAlignment="1">
      <alignment horizontal="right" vertical="center" wrapText="1" indent="1"/>
    </xf>
    <xf numFmtId="41" fontId="9" fillId="0" borderId="5" xfId="0" applyNumberFormat="1" applyFont="1" applyBorder="1" applyAlignment="1">
      <alignment horizontal="right" vertical="center" wrapText="1" indent="1"/>
    </xf>
    <xf numFmtId="41" fontId="9" fillId="0" borderId="1" xfId="0" applyNumberFormat="1" applyFont="1" applyBorder="1" applyAlignment="1">
      <alignment horizontal="right" vertical="center" wrapText="1" indent="1"/>
    </xf>
    <xf numFmtId="177" fontId="9" fillId="0" borderId="10" xfId="0" applyNumberFormat="1" applyFont="1" applyBorder="1" applyAlignment="1">
      <alignment horizontal="right" vertical="center" wrapText="1"/>
    </xf>
    <xf numFmtId="183" fontId="9" fillId="0" borderId="8" xfId="0" applyNumberFormat="1" applyFont="1" applyBorder="1" applyAlignment="1">
      <alignment horizontal="right" vertical="center" wrapText="1"/>
    </xf>
    <xf numFmtId="177" fontId="9" fillId="5" borderId="32" xfId="0" applyNumberFormat="1" applyFont="1" applyFill="1" applyBorder="1" applyAlignment="1">
      <alignment horizontal="right" vertical="center" wrapText="1" indent="1"/>
    </xf>
    <xf numFmtId="177" fontId="9" fillId="5" borderId="6" xfId="0" applyNumberFormat="1" applyFont="1" applyFill="1" applyBorder="1" applyAlignment="1">
      <alignment horizontal="right" vertical="center" wrapText="1"/>
    </xf>
    <xf numFmtId="177" fontId="9" fillId="5" borderId="7" xfId="0" applyNumberFormat="1" applyFont="1" applyFill="1" applyBorder="1" applyAlignment="1">
      <alignment horizontal="right" vertical="center" wrapText="1"/>
    </xf>
    <xf numFmtId="183" fontId="9" fillId="5" borderId="8" xfId="0" applyNumberFormat="1" applyFont="1" applyFill="1" applyBorder="1" applyAlignment="1">
      <alignment horizontal="right" vertical="center" wrapText="1"/>
    </xf>
    <xf numFmtId="177" fontId="9" fillId="0" borderId="10" xfId="0" applyNumberFormat="1" applyFont="1" applyBorder="1" applyAlignment="1">
      <alignment horizontal="right" vertical="center" wrapText="1" indent="1"/>
    </xf>
    <xf numFmtId="177" fontId="9" fillId="0" borderId="32" xfId="0" applyNumberFormat="1" applyFont="1" applyBorder="1" applyAlignment="1">
      <alignment horizontal="right" vertical="center" wrapText="1"/>
    </xf>
    <xf numFmtId="183" fontId="9" fillId="0" borderId="6" xfId="0" applyNumberFormat="1" applyFont="1" applyBorder="1" applyAlignment="1">
      <alignment horizontal="right" vertical="center" wrapText="1"/>
    </xf>
    <xf numFmtId="176" fontId="9" fillId="0" borderId="32" xfId="0" applyNumberFormat="1" applyFont="1" applyBorder="1" applyAlignment="1">
      <alignment horizontal="right" vertical="center" wrapText="1" indent="1"/>
    </xf>
    <xf numFmtId="177" fontId="9" fillId="0" borderId="16" xfId="0" applyNumberFormat="1" applyFont="1" applyBorder="1" applyAlignment="1">
      <alignment horizontal="right" vertical="center" wrapText="1" indent="1"/>
    </xf>
    <xf numFmtId="177" fontId="9" fillId="5" borderId="32" xfId="0" applyNumberFormat="1" applyFont="1" applyFill="1" applyBorder="1" applyAlignment="1">
      <alignment horizontal="right" vertical="center" wrapText="1"/>
    </xf>
    <xf numFmtId="177" fontId="9" fillId="5" borderId="5" xfId="0" applyNumberFormat="1" applyFont="1" applyFill="1" applyBorder="1" applyAlignment="1">
      <alignment horizontal="right" vertical="center" wrapText="1"/>
    </xf>
    <xf numFmtId="176" fontId="9" fillId="5" borderId="7" xfId="0" applyNumberFormat="1" applyFont="1" applyFill="1" applyBorder="1" applyAlignment="1">
      <alignment horizontal="right" vertical="center" wrapText="1" indent="1"/>
    </xf>
    <xf numFmtId="177" fontId="9" fillId="5" borderId="10" xfId="0" applyNumberFormat="1" applyFont="1" applyFill="1" applyBorder="1" applyAlignment="1">
      <alignment horizontal="right" vertical="center" wrapText="1"/>
    </xf>
    <xf numFmtId="177" fontId="9" fillId="0" borderId="9" xfId="0" applyNumberFormat="1" applyFont="1" applyBorder="1" applyAlignment="1">
      <alignment horizontal="right" vertical="center" wrapText="1" indent="1"/>
    </xf>
    <xf numFmtId="183" fontId="9" fillId="0" borderId="7" xfId="0" applyNumberFormat="1" applyFont="1" applyBorder="1" applyAlignment="1">
      <alignment horizontal="right" vertical="center" wrapText="1" indent="1"/>
    </xf>
    <xf numFmtId="177" fontId="9" fillId="0" borderId="16" xfId="0" applyNumberFormat="1" applyFont="1" applyBorder="1" applyAlignment="1">
      <alignment horizontal="right" vertical="center" wrapText="1"/>
    </xf>
    <xf numFmtId="177" fontId="9" fillId="0" borderId="24" xfId="0" applyNumberFormat="1" applyFont="1" applyBorder="1" applyAlignment="1">
      <alignment horizontal="right" vertical="center" wrapText="1" indent="1"/>
    </xf>
    <xf numFmtId="183" fontId="9" fillId="0" borderId="24" xfId="0" applyNumberFormat="1" applyFont="1" applyBorder="1" applyAlignment="1">
      <alignment horizontal="right" vertical="center" wrapText="1"/>
    </xf>
    <xf numFmtId="41" fontId="9" fillId="0" borderId="6" xfId="0" applyNumberFormat="1" applyFont="1" applyBorder="1" applyAlignment="1">
      <alignment horizontal="right" vertical="center" wrapText="1" indent="1"/>
    </xf>
    <xf numFmtId="41" fontId="9" fillId="0" borderId="10" xfId="0" applyNumberFormat="1" applyFont="1" applyBorder="1" applyAlignment="1">
      <alignment horizontal="right" vertical="center" wrapText="1" indent="1"/>
    </xf>
    <xf numFmtId="177" fontId="9" fillId="8" borderId="5" xfId="0" applyNumberFormat="1" applyFont="1" applyFill="1" applyBorder="1" applyAlignment="1">
      <alignment horizontal="right" vertical="center" wrapText="1"/>
    </xf>
    <xf numFmtId="177" fontId="9" fillId="8" borderId="10" xfId="0" applyNumberFormat="1" applyFont="1" applyFill="1" applyBorder="1" applyAlignment="1">
      <alignment horizontal="right" vertical="center" wrapText="1"/>
    </xf>
    <xf numFmtId="183" fontId="9" fillId="0" borderId="10" xfId="0" applyNumberFormat="1" applyFont="1" applyBorder="1" applyAlignment="1">
      <alignment horizontal="right" vertical="center" wrapText="1"/>
    </xf>
    <xf numFmtId="183" fontId="9" fillId="5" borderId="10" xfId="0" applyNumberFormat="1" applyFont="1" applyFill="1" applyBorder="1" applyAlignment="1">
      <alignment horizontal="right" vertical="center" wrapText="1"/>
    </xf>
    <xf numFmtId="177" fontId="9" fillId="5" borderId="10" xfId="0" applyNumberFormat="1" applyFont="1" applyFill="1" applyBorder="1" applyAlignment="1">
      <alignment horizontal="right" vertical="center" wrapText="1" indent="1"/>
    </xf>
    <xf numFmtId="177" fontId="9" fillId="8" borderId="32" xfId="0" applyNumberFormat="1" applyFont="1" applyFill="1" applyBorder="1" applyAlignment="1">
      <alignment horizontal="right" vertical="center" wrapText="1"/>
    </xf>
    <xf numFmtId="183" fontId="9" fillId="8" borderId="10" xfId="0" applyNumberFormat="1" applyFont="1" applyFill="1" applyBorder="1" applyAlignment="1">
      <alignment horizontal="right" vertical="center" wrapText="1"/>
    </xf>
    <xf numFmtId="177" fontId="9" fillId="8" borderId="7" xfId="0" applyNumberFormat="1" applyFont="1" applyFill="1" applyBorder="1" applyAlignment="1">
      <alignment horizontal="right" vertical="center" wrapText="1"/>
    </xf>
    <xf numFmtId="177" fontId="9" fillId="8" borderId="6" xfId="0" applyNumberFormat="1" applyFont="1" applyFill="1" applyBorder="1" applyAlignment="1">
      <alignment horizontal="right" vertical="center" wrapText="1"/>
    </xf>
    <xf numFmtId="183" fontId="9" fillId="8" borderId="8" xfId="0" applyNumberFormat="1" applyFont="1" applyFill="1" applyBorder="1" applyAlignment="1">
      <alignment horizontal="right" vertical="center" wrapText="1"/>
    </xf>
    <xf numFmtId="177" fontId="9" fillId="8" borderId="10" xfId="0" applyNumberFormat="1" applyFont="1" applyFill="1" applyBorder="1" applyAlignment="1">
      <alignment horizontal="right" vertical="center" wrapText="1" indent="1"/>
    </xf>
    <xf numFmtId="177" fontId="9" fillId="6" borderId="32" xfId="0" applyNumberFormat="1" applyFont="1" applyFill="1" applyBorder="1" applyAlignment="1">
      <alignment horizontal="right" vertical="center" wrapText="1"/>
    </xf>
    <xf numFmtId="177" fontId="9" fillId="6" borderId="6" xfId="0" applyNumberFormat="1" applyFont="1" applyFill="1" applyBorder="1" applyAlignment="1">
      <alignment horizontal="right" vertical="center" wrapText="1" indent="1"/>
    </xf>
    <xf numFmtId="177" fontId="9" fillId="6" borderId="5" xfId="0" applyNumberFormat="1" applyFont="1" applyFill="1" applyBorder="1" applyAlignment="1">
      <alignment horizontal="right" vertical="center" wrapText="1"/>
    </xf>
    <xf numFmtId="177" fontId="9" fillId="6" borderId="7" xfId="0" applyNumberFormat="1" applyFont="1" applyFill="1" applyBorder="1" applyAlignment="1">
      <alignment horizontal="right" vertical="center" wrapText="1" indent="1"/>
    </xf>
    <xf numFmtId="183" fontId="9" fillId="6" borderId="10" xfId="0" applyNumberFormat="1" applyFont="1" applyFill="1" applyBorder="1" applyAlignment="1">
      <alignment horizontal="right" vertical="center" wrapText="1"/>
    </xf>
    <xf numFmtId="177" fontId="9" fillId="6" borderId="8" xfId="0" applyNumberFormat="1" applyFont="1" applyFill="1" applyBorder="1" applyAlignment="1">
      <alignment horizontal="right" vertical="center" wrapText="1" indent="1"/>
    </xf>
    <xf numFmtId="183" fontId="9" fillId="0" borderId="8" xfId="0" applyNumberFormat="1" applyFont="1" applyBorder="1" applyAlignment="1">
      <alignment horizontal="right" vertical="center" wrapText="1" indent="1"/>
    </xf>
    <xf numFmtId="177" fontId="9" fillId="6" borderId="32" xfId="0" applyNumberFormat="1" applyFont="1" applyFill="1" applyBorder="1" applyAlignment="1">
      <alignment horizontal="right" vertical="center" wrapText="1" indent="1"/>
    </xf>
    <xf numFmtId="177" fontId="9" fillId="6" borderId="5" xfId="0" applyNumberFormat="1" applyFont="1" applyFill="1" applyBorder="1" applyAlignment="1">
      <alignment horizontal="right" vertical="center" wrapText="1" indent="1"/>
    </xf>
    <xf numFmtId="183" fontId="9" fillId="6" borderId="10" xfId="0" applyNumberFormat="1" applyFont="1" applyFill="1" applyBorder="1" applyAlignment="1">
      <alignment horizontal="right" vertical="center" wrapText="1" indent="1"/>
    </xf>
    <xf numFmtId="183" fontId="9" fillId="5" borderId="8" xfId="0" applyNumberFormat="1" applyFont="1" applyFill="1" applyBorder="1" applyAlignment="1">
      <alignment horizontal="right" vertical="center" wrapText="1" indent="1"/>
    </xf>
    <xf numFmtId="177" fontId="9" fillId="5" borderId="5" xfId="0" applyNumberFormat="1" applyFont="1" applyFill="1" applyBorder="1" applyAlignment="1">
      <alignment horizontal="right" vertical="center" wrapText="1" indent="1"/>
    </xf>
    <xf numFmtId="177" fontId="9" fillId="6" borderId="10" xfId="0" applyNumberFormat="1" applyFont="1" applyFill="1" applyBorder="1" applyAlignment="1">
      <alignment horizontal="right" vertical="center" wrapText="1" indent="1"/>
    </xf>
    <xf numFmtId="186" fontId="2" fillId="0" borderId="32" xfId="1" applyNumberFormat="1" applyFont="1" applyBorder="1" applyAlignment="1">
      <alignment horizontal="right" vertical="center" indent="1"/>
    </xf>
    <xf numFmtId="186" fontId="2" fillId="0" borderId="5" xfId="1" applyNumberFormat="1" applyFont="1" applyBorder="1" applyAlignment="1">
      <alignment horizontal="right" vertical="center" indent="1"/>
    </xf>
    <xf numFmtId="177" fontId="5" fillId="12" borderId="10" xfId="0" applyNumberFormat="1" applyFont="1" applyFill="1" applyBorder="1" applyAlignment="1">
      <alignment horizontal="right" vertical="center" wrapText="1" indent="1"/>
    </xf>
    <xf numFmtId="49" fontId="5" fillId="12" borderId="8" xfId="0" applyNumberFormat="1" applyFont="1" applyFill="1" applyBorder="1" applyAlignment="1">
      <alignment horizontal="center" vertical="center" wrapText="1"/>
    </xf>
    <xf numFmtId="183" fontId="5" fillId="12" borderId="10" xfId="0" applyNumberFormat="1" applyFont="1" applyFill="1" applyBorder="1" applyAlignment="1">
      <alignment horizontal="right" vertical="center" wrapText="1" indent="1"/>
    </xf>
    <xf numFmtId="49" fontId="5" fillId="0" borderId="23" xfId="0" applyNumberFormat="1" applyFont="1" applyBorder="1" applyAlignment="1">
      <alignment horizontal="center" vertical="center" wrapText="1"/>
    </xf>
    <xf numFmtId="183" fontId="32" fillId="11" borderId="22" xfId="0" applyNumberFormat="1" applyFont="1" applyFill="1" applyBorder="1" applyAlignment="1">
      <alignment horizontal="right" vertical="center" wrapText="1"/>
    </xf>
    <xf numFmtId="177" fontId="42" fillId="11" borderId="22" xfId="1" applyNumberFormat="1" applyFont="1" applyFill="1" applyBorder="1" applyAlignment="1">
      <alignment horizontal="right" vertical="center" indent="1"/>
    </xf>
    <xf numFmtId="49" fontId="32" fillId="0" borderId="23" xfId="0" applyNumberFormat="1" applyFont="1" applyFill="1" applyBorder="1" applyAlignment="1">
      <alignment horizontal="center" vertical="center" wrapText="1"/>
    </xf>
    <xf numFmtId="49" fontId="36" fillId="0" borderId="5" xfId="0" applyNumberFormat="1" applyFont="1" applyFill="1" applyBorder="1" applyAlignment="1">
      <alignment horizontal="center" vertical="center" wrapText="1"/>
    </xf>
    <xf numFmtId="49" fontId="36" fillId="0" borderId="83" xfId="0" applyNumberFormat="1" applyFont="1" applyFill="1" applyBorder="1" applyAlignment="1">
      <alignment horizontal="center" vertical="center" wrapText="1"/>
    </xf>
    <xf numFmtId="183" fontId="32" fillId="0" borderId="22" xfId="0" applyNumberFormat="1" applyFont="1" applyFill="1" applyBorder="1" applyAlignment="1">
      <alignment horizontal="right" vertical="center" wrapText="1"/>
    </xf>
    <xf numFmtId="177" fontId="42" fillId="0" borderId="9" xfId="1" applyNumberFormat="1" applyFont="1" applyFill="1" applyBorder="1" applyAlignment="1">
      <alignment horizontal="right" vertical="center" indent="1"/>
    </xf>
    <xf numFmtId="177" fontId="42" fillId="0" borderId="22" xfId="1" applyNumberFormat="1" applyFont="1" applyFill="1" applyBorder="1" applyAlignment="1">
      <alignment horizontal="right" vertical="center" indent="1"/>
    </xf>
    <xf numFmtId="183" fontId="32" fillId="0" borderId="5" xfId="0" applyNumberFormat="1" applyFont="1" applyFill="1" applyBorder="1" applyAlignment="1">
      <alignment horizontal="right" vertical="center" wrapText="1"/>
    </xf>
    <xf numFmtId="177" fontId="42" fillId="0" borderId="5" xfId="1" applyNumberFormat="1" applyFont="1" applyFill="1" applyBorder="1" applyAlignment="1">
      <alignment horizontal="right" vertical="center" indent="1"/>
    </xf>
    <xf numFmtId="183" fontId="32" fillId="0" borderId="83" xfId="0" applyNumberFormat="1" applyFont="1" applyFill="1" applyBorder="1" applyAlignment="1">
      <alignment horizontal="right" vertical="center" wrapText="1"/>
    </xf>
    <xf numFmtId="177" fontId="42" fillId="0" borderId="83" xfId="1" applyNumberFormat="1" applyFont="1" applyFill="1" applyBorder="1" applyAlignment="1">
      <alignment horizontal="right" vertical="center" indent="1"/>
    </xf>
    <xf numFmtId="49" fontId="36" fillId="11" borderId="9" xfId="0" applyNumberFormat="1" applyFont="1" applyFill="1" applyBorder="1" applyAlignment="1">
      <alignment horizontal="center" vertical="center" wrapText="1"/>
    </xf>
    <xf numFmtId="183" fontId="32" fillId="11" borderId="9" xfId="0" applyNumberFormat="1" applyFont="1" applyFill="1" applyBorder="1" applyAlignment="1">
      <alignment horizontal="right" vertical="center" wrapText="1"/>
    </xf>
    <xf numFmtId="177" fontId="42" fillId="11" borderId="9" xfId="1" applyNumberFormat="1" applyFont="1" applyFill="1" applyBorder="1" applyAlignment="1">
      <alignment horizontal="right" vertical="center" indent="1"/>
    </xf>
    <xf numFmtId="49" fontId="36" fillId="11" borderId="5" xfId="0" applyNumberFormat="1" applyFont="1" applyFill="1" applyBorder="1" applyAlignment="1">
      <alignment horizontal="center" vertical="center" wrapText="1"/>
    </xf>
    <xf numFmtId="183" fontId="32" fillId="11" borderId="5" xfId="0" applyNumberFormat="1" applyFont="1" applyFill="1" applyBorder="1" applyAlignment="1">
      <alignment horizontal="right" vertical="center" wrapText="1"/>
    </xf>
    <xf numFmtId="177" fontId="42" fillId="11" borderId="5" xfId="1" applyNumberFormat="1" applyFont="1" applyFill="1" applyBorder="1" applyAlignment="1">
      <alignment horizontal="right" vertical="center" indent="1"/>
    </xf>
    <xf numFmtId="49" fontId="36" fillId="11" borderId="23" xfId="0" applyNumberFormat="1" applyFont="1" applyFill="1" applyBorder="1" applyAlignment="1">
      <alignment horizontal="center" vertical="center" wrapText="1"/>
    </xf>
    <xf numFmtId="49" fontId="36" fillId="10" borderId="9" xfId="0" applyNumberFormat="1" applyFont="1" applyFill="1" applyBorder="1" applyAlignment="1">
      <alignment horizontal="center" vertical="center" wrapText="1"/>
    </xf>
    <xf numFmtId="183" fontId="32" fillId="10" borderId="9" xfId="0" applyNumberFormat="1" applyFont="1" applyFill="1" applyBorder="1" applyAlignment="1">
      <alignment horizontal="right" vertical="center" wrapText="1"/>
    </xf>
    <xf numFmtId="177" fontId="42" fillId="10" borderId="9" xfId="1" applyNumberFormat="1" applyFont="1" applyFill="1" applyBorder="1" applyAlignment="1">
      <alignment horizontal="right" vertical="center" indent="1"/>
    </xf>
    <xf numFmtId="49" fontId="36" fillId="10" borderId="5" xfId="0" applyNumberFormat="1" applyFont="1" applyFill="1" applyBorder="1" applyAlignment="1">
      <alignment horizontal="center" vertical="center" wrapText="1"/>
    </xf>
    <xf numFmtId="183" fontId="32" fillId="10" borderId="5" xfId="0" applyNumberFormat="1" applyFont="1" applyFill="1" applyBorder="1" applyAlignment="1">
      <alignment horizontal="right" vertical="center" wrapText="1"/>
    </xf>
    <xf numFmtId="177" fontId="42" fillId="10" borderId="5" xfId="1" applyNumberFormat="1" applyFont="1" applyFill="1" applyBorder="1" applyAlignment="1">
      <alignment horizontal="right" vertical="center" indent="1"/>
    </xf>
    <xf numFmtId="49" fontId="36" fillId="10" borderId="83" xfId="0" applyNumberFormat="1" applyFont="1" applyFill="1" applyBorder="1" applyAlignment="1">
      <alignment horizontal="center" vertical="center" wrapText="1"/>
    </xf>
    <xf numFmtId="183" fontId="32" fillId="10" borderId="83" xfId="0" applyNumberFormat="1" applyFont="1" applyFill="1" applyBorder="1" applyAlignment="1">
      <alignment horizontal="right" vertical="center" wrapText="1"/>
    </xf>
    <xf numFmtId="177" fontId="42" fillId="10" borderId="83" xfId="1" applyNumberFormat="1" applyFont="1" applyFill="1" applyBorder="1" applyAlignment="1">
      <alignment horizontal="right" vertical="center" indent="1"/>
    </xf>
    <xf numFmtId="177" fontId="5" fillId="11" borderId="32" xfId="0" applyNumberFormat="1" applyFont="1" applyFill="1" applyBorder="1" applyAlignment="1">
      <alignment horizontal="right" vertical="center" wrapText="1" indent="1"/>
    </xf>
    <xf numFmtId="177" fontId="2" fillId="0" borderId="22" xfId="1" applyNumberFormat="1" applyFont="1" applyBorder="1" applyAlignment="1">
      <alignment vertical="center"/>
    </xf>
    <xf numFmtId="177" fontId="5" fillId="0" borderId="8" xfId="0" applyNumberFormat="1" applyFont="1" applyBorder="1" applyAlignment="1">
      <alignment horizontal="right" vertical="center" indent="1"/>
    </xf>
    <xf numFmtId="177" fontId="5" fillId="0" borderId="7" xfId="1" applyNumberFormat="1" applyFont="1" applyBorder="1" applyAlignment="1">
      <alignment horizontal="right" vertical="center" indent="1"/>
    </xf>
    <xf numFmtId="177" fontId="5" fillId="10" borderId="11" xfId="1" applyNumberFormat="1" applyFont="1" applyFill="1" applyBorder="1" applyAlignment="1">
      <alignment horizontal="right" vertical="center" indent="1"/>
    </xf>
    <xf numFmtId="177" fontId="5" fillId="10" borderId="5" xfId="1" applyNumberFormat="1" applyFont="1" applyFill="1" applyBorder="1" applyAlignment="1">
      <alignment horizontal="right" vertical="center" indent="1"/>
    </xf>
    <xf numFmtId="177" fontId="5" fillId="10" borderId="10" xfId="1" applyNumberFormat="1" applyFont="1" applyFill="1" applyBorder="1" applyAlignment="1">
      <alignment horizontal="right" vertical="center" indent="1"/>
    </xf>
    <xf numFmtId="177" fontId="2" fillId="10" borderId="7" xfId="1" applyNumberFormat="1" applyFont="1" applyFill="1" applyBorder="1" applyAlignment="1">
      <alignment horizontal="right" vertical="center" indent="1"/>
    </xf>
    <xf numFmtId="177" fontId="2" fillId="10" borderId="8" xfId="1" applyNumberFormat="1" applyFont="1" applyFill="1" applyBorder="1" applyAlignment="1">
      <alignment horizontal="right" vertical="center" indent="1"/>
    </xf>
    <xf numFmtId="177" fontId="5" fillId="11" borderId="6" xfId="1" applyNumberFormat="1" applyFont="1" applyFill="1" applyBorder="1" applyAlignment="1">
      <alignment horizontal="right" vertical="center" indent="1"/>
    </xf>
    <xf numFmtId="177" fontId="5" fillId="11" borderId="7" xfId="1" applyNumberFormat="1" applyFont="1" applyFill="1" applyBorder="1" applyAlignment="1">
      <alignment horizontal="right" vertical="center" indent="1"/>
    </xf>
    <xf numFmtId="177" fontId="5" fillId="11" borderId="8" xfId="1" applyNumberFormat="1" applyFont="1" applyFill="1" applyBorder="1" applyAlignment="1">
      <alignment horizontal="right" vertical="center" indent="1"/>
    </xf>
    <xf numFmtId="177" fontId="36" fillId="12" borderId="9" xfId="0" applyNumberFormat="1" applyFont="1" applyFill="1" applyBorder="1" applyAlignment="1">
      <alignment horizontal="right" vertical="center" wrapText="1" indent="1"/>
    </xf>
    <xf numFmtId="177" fontId="2" fillId="11" borderId="33" xfId="1" applyNumberFormat="1" applyFont="1" applyFill="1" applyBorder="1" applyAlignment="1">
      <alignment horizontal="right" vertical="center" indent="1"/>
    </xf>
    <xf numFmtId="177" fontId="9" fillId="0" borderId="9" xfId="0" applyNumberFormat="1" applyFont="1" applyBorder="1" applyAlignment="1">
      <alignment horizontal="right" vertical="center" indent="1"/>
    </xf>
    <xf numFmtId="177" fontId="9" fillId="0" borderId="5" xfId="0" applyNumberFormat="1" applyFont="1" applyBorder="1" applyAlignment="1">
      <alignment horizontal="right" vertical="center" indent="1"/>
    </xf>
    <xf numFmtId="177" fontId="9" fillId="0" borderId="10" xfId="0" applyNumberFormat="1" applyFont="1" applyBorder="1" applyAlignment="1">
      <alignment horizontal="right" vertical="center" indent="1"/>
    </xf>
    <xf numFmtId="177" fontId="9" fillId="0" borderId="32" xfId="0" applyNumberFormat="1" applyFont="1" applyBorder="1" applyAlignment="1">
      <alignment horizontal="right" vertical="center" indent="1"/>
    </xf>
    <xf numFmtId="177" fontId="9" fillId="0" borderId="16" xfId="0" applyNumberFormat="1" applyFont="1" applyBorder="1" applyAlignment="1">
      <alignment horizontal="right" vertical="center" indent="1"/>
    </xf>
    <xf numFmtId="177" fontId="9" fillId="5" borderId="32" xfId="0" applyNumberFormat="1" applyFont="1" applyFill="1" applyBorder="1" applyAlignment="1">
      <alignment horizontal="right" vertical="center" indent="1"/>
    </xf>
    <xf numFmtId="177" fontId="9" fillId="5" borderId="5" xfId="0" applyNumberFormat="1" applyFont="1" applyFill="1" applyBorder="1" applyAlignment="1">
      <alignment horizontal="right" vertical="center" indent="1"/>
    </xf>
    <xf numFmtId="177" fontId="9" fillId="5" borderId="10" xfId="0" applyNumberFormat="1" applyFont="1" applyFill="1" applyBorder="1" applyAlignment="1">
      <alignment horizontal="right" vertical="center" indent="1"/>
    </xf>
    <xf numFmtId="177" fontId="9" fillId="8" borderId="5" xfId="0" applyNumberFormat="1" applyFont="1" applyFill="1" applyBorder="1" applyAlignment="1">
      <alignment horizontal="right" vertical="center" indent="1"/>
    </xf>
    <xf numFmtId="177" fontId="9" fillId="8" borderId="10" xfId="0" applyNumberFormat="1" applyFont="1" applyFill="1" applyBorder="1" applyAlignment="1">
      <alignment horizontal="right" vertical="center" indent="1"/>
    </xf>
    <xf numFmtId="177" fontId="9" fillId="0" borderId="8" xfId="0" applyNumberFormat="1" applyFont="1" applyBorder="1" applyAlignment="1">
      <alignment horizontal="right" vertical="center" indent="1"/>
    </xf>
    <xf numFmtId="177" fontId="9" fillId="0" borderId="24" xfId="0" applyNumberFormat="1" applyFont="1" applyBorder="1" applyAlignment="1">
      <alignment horizontal="right" vertical="center" indent="1"/>
    </xf>
    <xf numFmtId="183" fontId="9" fillId="0" borderId="6" xfId="0" applyNumberFormat="1" applyFont="1" applyBorder="1" applyAlignment="1">
      <alignment horizontal="right" vertical="center" indent="1"/>
    </xf>
    <xf numFmtId="183" fontId="9" fillId="0" borderId="7" xfId="0" applyNumberFormat="1" applyFont="1" applyBorder="1" applyAlignment="1">
      <alignment horizontal="right" vertical="center" indent="1"/>
    </xf>
    <xf numFmtId="183" fontId="9" fillId="0" borderId="24" xfId="0" applyNumberFormat="1" applyFont="1" applyBorder="1" applyAlignment="1">
      <alignment horizontal="right" vertical="center" indent="1"/>
    </xf>
    <xf numFmtId="177" fontId="9" fillId="0" borderId="1" xfId="0" applyNumberFormat="1" applyFont="1" applyBorder="1" applyAlignment="1">
      <alignment horizontal="right" vertical="center" indent="1"/>
    </xf>
    <xf numFmtId="177" fontId="9" fillId="6" borderId="6" xfId="0" applyNumberFormat="1" applyFont="1" applyFill="1" applyBorder="1" applyAlignment="1">
      <alignment horizontal="right" vertical="center" indent="1"/>
    </xf>
    <xf numFmtId="177" fontId="9" fillId="6" borderId="7" xfId="0" applyNumberFormat="1" applyFont="1" applyFill="1" applyBorder="1" applyAlignment="1">
      <alignment horizontal="right" vertical="center" indent="1"/>
    </xf>
    <xf numFmtId="177" fontId="9" fillId="6" borderId="8" xfId="0" applyNumberFormat="1" applyFont="1" applyFill="1" applyBorder="1" applyAlignment="1">
      <alignment horizontal="right" vertical="center" indent="1"/>
    </xf>
    <xf numFmtId="49" fontId="3" fillId="0" borderId="0" xfId="0" applyNumberFormat="1" applyFont="1" applyBorder="1" applyAlignment="1">
      <alignment horizontal="center" vertical="center"/>
    </xf>
    <xf numFmtId="177" fontId="9" fillId="0" borderId="84" xfId="0" applyNumberFormat="1" applyFont="1" applyBorder="1" applyAlignment="1">
      <alignment horizontal="right" vertical="center" wrapText="1"/>
    </xf>
    <xf numFmtId="177" fontId="9" fillId="0" borderId="85" xfId="0" applyNumberFormat="1" applyFont="1" applyBorder="1" applyAlignment="1">
      <alignment horizontal="right" vertical="center" wrapText="1"/>
    </xf>
    <xf numFmtId="177" fontId="9" fillId="0" borderId="86" xfId="0" applyNumberFormat="1" applyFont="1" applyBorder="1" applyAlignment="1">
      <alignment horizontal="right" vertical="center" wrapText="1"/>
    </xf>
    <xf numFmtId="177" fontId="9" fillId="0" borderId="87" xfId="0" applyNumberFormat="1" applyFont="1" applyBorder="1" applyAlignment="1">
      <alignment horizontal="right" vertical="center" wrapText="1"/>
    </xf>
    <xf numFmtId="177" fontId="9" fillId="5" borderId="84" xfId="0" applyNumberFormat="1" applyFont="1" applyFill="1" applyBorder="1" applyAlignment="1">
      <alignment horizontal="right" vertical="center" wrapText="1"/>
    </xf>
    <xf numFmtId="177" fontId="9" fillId="5" borderId="85" xfId="0" applyNumberFormat="1" applyFont="1" applyFill="1" applyBorder="1" applyAlignment="1">
      <alignment horizontal="right" vertical="center" wrapText="1"/>
    </xf>
    <xf numFmtId="177" fontId="9" fillId="5" borderId="87" xfId="0" applyNumberFormat="1" applyFont="1" applyFill="1" applyBorder="1" applyAlignment="1">
      <alignment horizontal="right" vertical="center" wrapText="1"/>
    </xf>
    <xf numFmtId="177" fontId="9" fillId="8" borderId="85" xfId="0" applyNumberFormat="1" applyFont="1" applyFill="1" applyBorder="1" applyAlignment="1">
      <alignment horizontal="right" vertical="center" wrapText="1"/>
    </xf>
    <xf numFmtId="177" fontId="9" fillId="8" borderId="87" xfId="0" applyNumberFormat="1" applyFont="1" applyFill="1" applyBorder="1" applyAlignment="1">
      <alignment horizontal="right" vertical="center" wrapText="1"/>
    </xf>
    <xf numFmtId="177" fontId="9" fillId="8" borderId="84" xfId="0" applyNumberFormat="1" applyFont="1" applyFill="1" applyBorder="1" applyAlignment="1">
      <alignment horizontal="right" vertical="center" wrapText="1"/>
    </xf>
    <xf numFmtId="177" fontId="9" fillId="6" borderId="84" xfId="0" applyNumberFormat="1" applyFont="1" applyFill="1" applyBorder="1" applyAlignment="1">
      <alignment horizontal="right" vertical="center" wrapText="1"/>
    </xf>
    <xf numFmtId="177" fontId="9" fillId="6" borderId="85" xfId="0" applyNumberFormat="1" applyFont="1" applyFill="1" applyBorder="1" applyAlignment="1">
      <alignment horizontal="right" vertical="center" wrapText="1"/>
    </xf>
    <xf numFmtId="183" fontId="9" fillId="6" borderId="87" xfId="0" applyNumberFormat="1" applyFont="1" applyFill="1" applyBorder="1" applyAlignment="1">
      <alignment horizontal="right" vertical="center" wrapText="1"/>
    </xf>
    <xf numFmtId="177" fontId="9" fillId="6" borderId="6" xfId="0" applyNumberFormat="1" applyFont="1" applyFill="1" applyBorder="1" applyAlignment="1">
      <alignment vertical="center" wrapText="1"/>
    </xf>
    <xf numFmtId="177" fontId="9" fillId="6" borderId="7" xfId="0" applyNumberFormat="1" applyFont="1" applyFill="1" applyBorder="1" applyAlignment="1">
      <alignment vertical="center" wrapText="1"/>
    </xf>
    <xf numFmtId="183" fontId="9" fillId="6" borderId="8" xfId="0" applyNumberFormat="1" applyFont="1" applyFill="1" applyBorder="1" applyAlignment="1">
      <alignment vertical="center" wrapText="1"/>
    </xf>
    <xf numFmtId="177" fontId="9" fillId="8" borderId="5" xfId="0" applyNumberFormat="1" applyFont="1" applyFill="1" applyBorder="1" applyAlignment="1">
      <alignment horizontal="right" vertical="center" wrapText="1" indent="1"/>
    </xf>
    <xf numFmtId="177" fontId="9" fillId="0" borderId="32" xfId="0" applyNumberFormat="1" applyFont="1" applyBorder="1" applyAlignment="1">
      <alignment horizontal="right" vertical="center" wrapText="1" indent="1"/>
    </xf>
    <xf numFmtId="177" fontId="9" fillId="8" borderId="32" xfId="0" applyNumberFormat="1" applyFont="1" applyFill="1" applyBorder="1" applyAlignment="1">
      <alignment horizontal="right" vertical="center" wrapText="1" indent="1"/>
    </xf>
    <xf numFmtId="0" fontId="13" fillId="0" borderId="89" xfId="0" applyFont="1" applyBorder="1" applyAlignment="1">
      <alignment horizontal="center" vertical="center"/>
    </xf>
    <xf numFmtId="0" fontId="13" fillId="0" borderId="90" xfId="0" applyFont="1" applyBorder="1">
      <alignment vertical="center"/>
    </xf>
    <xf numFmtId="3" fontId="13" fillId="0" borderId="33" xfId="1" applyNumberFormat="1" applyFont="1" applyBorder="1" applyAlignment="1">
      <alignment horizontal="right" vertical="center"/>
    </xf>
    <xf numFmtId="41" fontId="13" fillId="0" borderId="33" xfId="1" applyFont="1" applyBorder="1">
      <alignment vertical="center"/>
    </xf>
    <xf numFmtId="0" fontId="13" fillId="0" borderId="33" xfId="0" applyFont="1" applyBorder="1">
      <alignment vertical="center"/>
    </xf>
    <xf numFmtId="0" fontId="13" fillId="0" borderId="91" xfId="0" applyFont="1" applyBorder="1">
      <alignment vertical="center"/>
    </xf>
    <xf numFmtId="0" fontId="13" fillId="0" borderId="92" xfId="0" applyFont="1" applyBorder="1" applyAlignment="1">
      <alignment horizontal="center" vertical="center"/>
    </xf>
    <xf numFmtId="0" fontId="13" fillId="0" borderId="5" xfId="0" applyFont="1" applyBorder="1" applyAlignment="1">
      <alignment horizontal="right" vertical="center"/>
    </xf>
    <xf numFmtId="41" fontId="13" fillId="0" borderId="5" xfId="1" applyFont="1" applyBorder="1">
      <alignment vertical="center"/>
    </xf>
    <xf numFmtId="41" fontId="13" fillId="0" borderId="5" xfId="1" applyFont="1" applyBorder="1" applyAlignment="1">
      <alignment horizontal="center" vertical="center" wrapText="1"/>
    </xf>
    <xf numFmtId="0" fontId="13" fillId="0" borderId="93" xfId="0" applyFont="1" applyBorder="1" applyAlignment="1">
      <alignment horizontal="center" vertical="center" wrapText="1"/>
    </xf>
    <xf numFmtId="0" fontId="0" fillId="0" borderId="92" xfId="0" applyBorder="1">
      <alignment vertical="center"/>
    </xf>
    <xf numFmtId="0" fontId="0" fillId="0" borderId="5" xfId="0" applyBorder="1">
      <alignment vertical="center"/>
    </xf>
    <xf numFmtId="0" fontId="13" fillId="0" borderId="5" xfId="0" applyFont="1" applyBorder="1">
      <alignment vertical="center"/>
    </xf>
    <xf numFmtId="0" fontId="13" fillId="0" borderId="93" xfId="0" applyFont="1" applyBorder="1" applyAlignment="1">
      <alignment horizontal="center" vertical="center"/>
    </xf>
    <xf numFmtId="41" fontId="13" fillId="0" borderId="5" xfId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93" xfId="0" applyFont="1" applyBorder="1">
      <alignment vertical="center"/>
    </xf>
    <xf numFmtId="0" fontId="13" fillId="0" borderId="92" xfId="0" applyFont="1" applyBorder="1">
      <alignment vertical="center"/>
    </xf>
    <xf numFmtId="0" fontId="19" fillId="0" borderId="89" xfId="0" applyFont="1" applyBorder="1" applyAlignment="1">
      <alignment horizontal="center" vertical="center" shrinkToFit="1"/>
    </xf>
    <xf numFmtId="0" fontId="13" fillId="0" borderId="33" xfId="0" applyFont="1" applyBorder="1" applyAlignment="1">
      <alignment vertical="center" shrinkToFit="1"/>
    </xf>
    <xf numFmtId="41" fontId="19" fillId="0" borderId="33" xfId="0" applyNumberFormat="1" applyFont="1" applyBorder="1">
      <alignment vertical="center"/>
    </xf>
    <xf numFmtId="0" fontId="13" fillId="0" borderId="91" xfId="0" applyFont="1" applyBorder="1" applyAlignment="1">
      <alignment vertical="center" shrinkToFit="1"/>
    </xf>
    <xf numFmtId="41" fontId="13" fillId="0" borderId="91" xfId="1" applyFont="1" applyBorder="1">
      <alignment vertical="center"/>
    </xf>
    <xf numFmtId="0" fontId="13" fillId="0" borderId="96" xfId="0" applyFont="1" applyBorder="1" applyAlignment="1">
      <alignment horizontal="center" vertical="center"/>
    </xf>
    <xf numFmtId="0" fontId="19" fillId="0" borderId="92" xfId="0" applyFont="1" applyBorder="1" applyAlignment="1">
      <alignment horizontal="center" vertical="center" shrinkToFit="1"/>
    </xf>
    <xf numFmtId="0" fontId="13" fillId="0" borderId="5" xfId="0" applyFont="1" applyBorder="1" applyAlignment="1">
      <alignment vertical="center" shrinkToFit="1"/>
    </xf>
    <xf numFmtId="41" fontId="19" fillId="0" borderId="5" xfId="0" applyNumberFormat="1" applyFont="1" applyBorder="1">
      <alignment vertical="center"/>
    </xf>
    <xf numFmtId="0" fontId="13" fillId="0" borderId="5" xfId="0" applyFont="1" applyBorder="1" applyAlignment="1">
      <alignment horizontal="right" vertical="center" shrinkToFit="1"/>
    </xf>
    <xf numFmtId="0" fontId="17" fillId="0" borderId="31" xfId="0" applyFont="1" applyFill="1" applyBorder="1" applyAlignment="1">
      <alignment horizontal="center" vertical="center" shrinkToFit="1"/>
    </xf>
    <xf numFmtId="0" fontId="19" fillId="0" borderId="97" xfId="0" applyFont="1" applyFill="1" applyBorder="1" applyAlignment="1">
      <alignment horizontal="center" vertical="center"/>
    </xf>
    <xf numFmtId="0" fontId="19" fillId="0" borderId="92" xfId="0" applyNumberFormat="1" applyFont="1" applyFill="1" applyBorder="1" applyAlignment="1">
      <alignment horizontal="center" vertical="center"/>
    </xf>
    <xf numFmtId="0" fontId="14" fillId="0" borderId="92" xfId="0" applyNumberFormat="1" applyFont="1" applyFill="1" applyBorder="1" applyAlignment="1">
      <alignment horizontal="center" vertical="center"/>
    </xf>
    <xf numFmtId="0" fontId="13" fillId="0" borderId="92" xfId="0" applyNumberFormat="1" applyFont="1" applyFill="1" applyBorder="1" applyAlignment="1">
      <alignment vertical="center"/>
    </xf>
    <xf numFmtId="0" fontId="13" fillId="0" borderId="92" xfId="0" applyNumberFormat="1" applyFont="1" applyFill="1" applyBorder="1" applyAlignment="1">
      <alignment horizontal="center" vertical="center"/>
    </xf>
    <xf numFmtId="0" fontId="13" fillId="0" borderId="98" xfId="0" applyNumberFormat="1" applyFont="1" applyFill="1" applyBorder="1" applyAlignment="1">
      <alignment vertical="center"/>
    </xf>
    <xf numFmtId="0" fontId="19" fillId="0" borderId="99" xfId="0" applyFont="1" applyFill="1" applyBorder="1" applyAlignment="1">
      <alignment horizontal="center" vertical="center" shrinkToFit="1"/>
    </xf>
    <xf numFmtId="0" fontId="13" fillId="0" borderId="93" xfId="0" applyNumberFormat="1" applyFont="1" applyFill="1" applyBorder="1" applyAlignment="1">
      <alignment vertical="center" shrinkToFit="1"/>
    </xf>
    <xf numFmtId="0" fontId="17" fillId="0" borderId="93" xfId="0" applyNumberFormat="1" applyFont="1" applyFill="1" applyBorder="1" applyAlignment="1">
      <alignment horizontal="center" vertical="center" shrinkToFit="1"/>
    </xf>
    <xf numFmtId="0" fontId="13" fillId="0" borderId="100" xfId="0" applyNumberFormat="1" applyFont="1" applyFill="1" applyBorder="1" applyAlignment="1">
      <alignment vertical="center" shrinkToFit="1"/>
    </xf>
    <xf numFmtId="41" fontId="19" fillId="0" borderId="9" xfId="0" applyNumberFormat="1" applyFont="1" applyFill="1" applyBorder="1" applyAlignment="1">
      <alignment horizontal="center" vertical="center"/>
    </xf>
    <xf numFmtId="179" fontId="19" fillId="0" borderId="9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vertical="center" shrinkToFit="1"/>
    </xf>
    <xf numFmtId="41" fontId="19" fillId="0" borderId="5" xfId="1" applyFont="1" applyFill="1" applyBorder="1">
      <alignment vertical="center"/>
    </xf>
    <xf numFmtId="179" fontId="13" fillId="0" borderId="5" xfId="0" applyNumberFormat="1" applyFont="1" applyFill="1" applyBorder="1">
      <alignment vertical="center"/>
    </xf>
    <xf numFmtId="41" fontId="13" fillId="0" borderId="5" xfId="1" applyFont="1" applyFill="1" applyBorder="1">
      <alignment vertical="center"/>
    </xf>
    <xf numFmtId="41" fontId="13" fillId="0" borderId="5" xfId="1" applyFont="1" applyFill="1" applyBorder="1" applyAlignment="1">
      <alignment horizontal="center" vertical="center"/>
    </xf>
    <xf numFmtId="0" fontId="13" fillId="0" borderId="79" xfId="0" applyNumberFormat="1" applyFont="1" applyFill="1" applyBorder="1" applyAlignment="1">
      <alignment vertical="center" shrinkToFit="1"/>
    </xf>
    <xf numFmtId="41" fontId="13" fillId="0" borderId="79" xfId="1" applyFont="1" applyFill="1" applyBorder="1">
      <alignment vertical="center"/>
    </xf>
    <xf numFmtId="179" fontId="13" fillId="0" borderId="79" xfId="0" applyNumberFormat="1" applyFont="1" applyFill="1" applyBorder="1">
      <alignment vertical="center"/>
    </xf>
    <xf numFmtId="49" fontId="8" fillId="2" borderId="106" xfId="0" applyNumberFormat="1" applyFont="1" applyFill="1" applyBorder="1" applyAlignment="1">
      <alignment horizontal="center" vertical="center" wrapText="1"/>
    </xf>
    <xf numFmtId="177" fontId="2" fillId="7" borderId="107" xfId="1" applyNumberFormat="1" applyFont="1" applyFill="1" applyBorder="1" applyAlignment="1">
      <alignment horizontal="right" vertical="center" indent="1"/>
    </xf>
    <xf numFmtId="177" fontId="2" fillId="7" borderId="108" xfId="1" applyNumberFormat="1" applyFont="1" applyFill="1" applyBorder="1" applyAlignment="1">
      <alignment horizontal="right" vertical="center" indent="1"/>
    </xf>
    <xf numFmtId="177" fontId="2" fillId="10" borderId="107" xfId="1" applyNumberFormat="1" applyFont="1" applyFill="1" applyBorder="1" applyAlignment="1">
      <alignment horizontal="right" vertical="center" indent="1"/>
    </xf>
    <xf numFmtId="177" fontId="2" fillId="10" borderId="109" xfId="1" applyNumberFormat="1" applyFont="1" applyFill="1" applyBorder="1" applyAlignment="1">
      <alignment horizontal="right" vertical="center" indent="1"/>
    </xf>
    <xf numFmtId="177" fontId="2" fillId="10" borderId="108" xfId="1" applyNumberFormat="1" applyFont="1" applyFill="1" applyBorder="1" applyAlignment="1">
      <alignment horizontal="right" vertical="center" indent="1"/>
    </xf>
    <xf numFmtId="177" fontId="2" fillId="11" borderId="107" xfId="1" applyNumberFormat="1" applyFont="1" applyFill="1" applyBorder="1" applyAlignment="1">
      <alignment horizontal="right" vertical="center" indent="1"/>
    </xf>
    <xf numFmtId="177" fontId="2" fillId="11" borderId="109" xfId="1" applyNumberFormat="1" applyFont="1" applyFill="1" applyBorder="1" applyAlignment="1">
      <alignment horizontal="right" vertical="center" indent="1"/>
    </xf>
    <xf numFmtId="177" fontId="2" fillId="11" borderId="108" xfId="1" applyNumberFormat="1" applyFont="1" applyFill="1" applyBorder="1" applyAlignment="1">
      <alignment horizontal="right" vertical="center" indent="1"/>
    </xf>
    <xf numFmtId="177" fontId="2" fillId="0" borderId="107" xfId="1" applyNumberFormat="1" applyFont="1" applyBorder="1" applyAlignment="1">
      <alignment horizontal="right" vertical="center" indent="1"/>
    </xf>
    <xf numFmtId="177" fontId="2" fillId="0" borderId="109" xfId="1" applyNumberFormat="1" applyFont="1" applyBorder="1" applyAlignment="1">
      <alignment horizontal="right" vertical="center" indent="1"/>
    </xf>
    <xf numFmtId="177" fontId="2" fillId="0" borderId="108" xfId="1" applyNumberFormat="1" applyFont="1" applyBorder="1" applyAlignment="1">
      <alignment horizontal="right" vertical="center" indent="1"/>
    </xf>
    <xf numFmtId="177" fontId="2" fillId="10" borderId="25" xfId="1" applyNumberFormat="1" applyFont="1" applyFill="1" applyBorder="1" applyAlignment="1">
      <alignment horizontal="right" vertical="center" indent="1"/>
    </xf>
    <xf numFmtId="177" fontId="2" fillId="7" borderId="109" xfId="1" applyNumberFormat="1" applyFont="1" applyFill="1" applyBorder="1" applyAlignment="1">
      <alignment horizontal="right" vertical="center" indent="1"/>
    </xf>
    <xf numFmtId="177" fontId="2" fillId="11" borderId="110" xfId="1" applyNumberFormat="1" applyFont="1" applyFill="1" applyBorder="1" applyAlignment="1">
      <alignment horizontal="right" vertical="center" indent="1"/>
    </xf>
    <xf numFmtId="177" fontId="42" fillId="0" borderId="111" xfId="1" applyNumberFormat="1" applyFont="1" applyFill="1" applyBorder="1" applyAlignment="1">
      <alignment horizontal="right" vertical="center" indent="1"/>
    </xf>
    <xf numFmtId="177" fontId="42" fillId="0" borderId="109" xfId="1" applyNumberFormat="1" applyFont="1" applyFill="1" applyBorder="1" applyAlignment="1">
      <alignment horizontal="right" vertical="center" indent="1"/>
    </xf>
    <xf numFmtId="177" fontId="42" fillId="10" borderId="107" xfId="1" applyNumberFormat="1" applyFont="1" applyFill="1" applyBorder="1" applyAlignment="1">
      <alignment horizontal="right" vertical="center" indent="1"/>
    </xf>
    <xf numFmtId="177" fontId="42" fillId="10" borderId="109" xfId="1" applyNumberFormat="1" applyFont="1" applyFill="1" applyBorder="1" applyAlignment="1">
      <alignment horizontal="right" vertical="center" indent="1"/>
    </xf>
    <xf numFmtId="177" fontId="42" fillId="10" borderId="112" xfId="1" applyNumberFormat="1" applyFont="1" applyFill="1" applyBorder="1" applyAlignment="1">
      <alignment horizontal="right" vertical="center" indent="1"/>
    </xf>
    <xf numFmtId="177" fontId="42" fillId="11" borderId="107" xfId="1" applyNumberFormat="1" applyFont="1" applyFill="1" applyBorder="1" applyAlignment="1">
      <alignment horizontal="right" vertical="center" indent="1"/>
    </xf>
    <xf numFmtId="177" fontId="42" fillId="11" borderId="109" xfId="1" applyNumberFormat="1" applyFont="1" applyFill="1" applyBorder="1" applyAlignment="1">
      <alignment horizontal="right" vertical="center" indent="1"/>
    </xf>
    <xf numFmtId="177" fontId="42" fillId="11" borderId="111" xfId="1" applyNumberFormat="1" applyFont="1" applyFill="1" applyBorder="1" applyAlignment="1">
      <alignment horizontal="right" vertical="center" indent="1"/>
    </xf>
    <xf numFmtId="183" fontId="5" fillId="11" borderId="107" xfId="0" applyNumberFormat="1" applyFont="1" applyFill="1" applyBorder="1" applyAlignment="1">
      <alignment horizontal="right" vertical="center" wrapText="1" indent="1"/>
    </xf>
    <xf numFmtId="183" fontId="5" fillId="11" borderId="109" xfId="0" applyNumberFormat="1" applyFont="1" applyFill="1" applyBorder="1" applyAlignment="1">
      <alignment horizontal="right" vertical="center" wrapText="1" indent="1"/>
    </xf>
    <xf numFmtId="177" fontId="5" fillId="11" borderId="108" xfId="0" applyNumberFormat="1" applyFont="1" applyFill="1" applyBorder="1" applyAlignment="1">
      <alignment horizontal="right" vertical="center" wrapText="1" indent="1"/>
    </xf>
    <xf numFmtId="177" fontId="2" fillId="0" borderId="111" xfId="1" applyNumberFormat="1" applyFont="1" applyBorder="1" applyAlignment="1">
      <alignment horizontal="right" vertical="center" indent="1"/>
    </xf>
    <xf numFmtId="177" fontId="5" fillId="12" borderId="108" xfId="0" applyNumberFormat="1" applyFont="1" applyFill="1" applyBorder="1" applyAlignment="1">
      <alignment horizontal="right" vertical="center" wrapText="1" indent="1"/>
    </xf>
    <xf numFmtId="177" fontId="5" fillId="12" borderId="113" xfId="0" applyNumberFormat="1" applyFont="1" applyFill="1" applyBorder="1" applyAlignment="1">
      <alignment horizontal="right" vertical="center" wrapText="1" indent="1"/>
    </xf>
    <xf numFmtId="0" fontId="36" fillId="0" borderId="97" xfId="0" applyFont="1" applyBorder="1">
      <alignment vertical="center"/>
    </xf>
    <xf numFmtId="0" fontId="36" fillId="0" borderId="92" xfId="0" applyFont="1" applyBorder="1">
      <alignment vertical="center"/>
    </xf>
    <xf numFmtId="0" fontId="0" fillId="0" borderId="98" xfId="0" applyBorder="1">
      <alignment vertical="center"/>
    </xf>
    <xf numFmtId="184" fontId="37" fillId="0" borderId="99" xfId="1" applyNumberFormat="1" applyFont="1" applyBorder="1" applyAlignment="1">
      <alignment vertical="center" wrapText="1"/>
    </xf>
    <xf numFmtId="185" fontId="37" fillId="0" borderId="93" xfId="1" applyNumberFormat="1" applyFont="1" applyBorder="1" applyAlignment="1">
      <alignment vertical="center" wrapText="1"/>
    </xf>
    <xf numFmtId="185" fontId="36" fillId="0" borderId="93" xfId="0" applyNumberFormat="1" applyFont="1" applyBorder="1">
      <alignment vertical="center"/>
    </xf>
    <xf numFmtId="185" fontId="0" fillId="0" borderId="93" xfId="0" applyNumberFormat="1" applyBorder="1">
      <alignment vertical="center"/>
    </xf>
    <xf numFmtId="185" fontId="0" fillId="0" borderId="100" xfId="0" applyNumberFormat="1" applyBorder="1">
      <alignment vertical="center"/>
    </xf>
    <xf numFmtId="0" fontId="36" fillId="0" borderId="9" xfId="0" applyFont="1" applyBorder="1">
      <alignment vertical="center"/>
    </xf>
    <xf numFmtId="0" fontId="36" fillId="0" borderId="9" xfId="0" applyFont="1" applyBorder="1" applyAlignment="1">
      <alignment vertical="center" wrapText="1"/>
    </xf>
    <xf numFmtId="14" fontId="35" fillId="0" borderId="9" xfId="0" applyNumberFormat="1" applyFont="1" applyBorder="1" applyAlignment="1">
      <alignment horizontal="center" vertical="center" wrapText="1"/>
    </xf>
    <xf numFmtId="3" fontId="34" fillId="0" borderId="9" xfId="1" applyNumberFormat="1" applyFont="1" applyBorder="1" applyAlignment="1">
      <alignment horizontal="right" vertical="center" wrapText="1"/>
    </xf>
    <xf numFmtId="3" fontId="37" fillId="0" borderId="9" xfId="1" applyNumberFormat="1" applyFont="1" applyBorder="1" applyAlignment="1">
      <alignment horizontal="right" vertical="center" wrapText="1"/>
    </xf>
    <xf numFmtId="3" fontId="37" fillId="0" borderId="9" xfId="1" applyNumberFormat="1" applyFont="1" applyBorder="1" applyAlignment="1">
      <alignment horizontal="right" vertical="center"/>
    </xf>
    <xf numFmtId="0" fontId="36" fillId="0" borderId="5" xfId="0" applyFont="1" applyBorder="1">
      <alignment vertical="center"/>
    </xf>
    <xf numFmtId="0" fontId="36" fillId="0" borderId="5" xfId="0" applyFont="1" applyBorder="1" applyAlignment="1">
      <alignment vertical="center" wrapText="1"/>
    </xf>
    <xf numFmtId="14" fontId="35" fillId="0" borderId="5" xfId="0" applyNumberFormat="1" applyFont="1" applyBorder="1" applyAlignment="1">
      <alignment horizontal="center" vertical="center" wrapText="1"/>
    </xf>
    <xf numFmtId="3" fontId="34" fillId="0" borderId="5" xfId="1" applyNumberFormat="1" applyFont="1" applyBorder="1" applyAlignment="1">
      <alignment horizontal="right" vertical="center" wrapText="1"/>
    </xf>
    <xf numFmtId="3" fontId="34" fillId="0" borderId="32" xfId="1" applyNumberFormat="1" applyFont="1" applyBorder="1" applyAlignment="1">
      <alignment horizontal="right" vertical="center" wrapText="1"/>
    </xf>
    <xf numFmtId="3" fontId="37" fillId="0" borderId="32" xfId="1" applyNumberFormat="1" applyFont="1" applyBorder="1" applyAlignment="1">
      <alignment horizontal="right" vertical="center"/>
    </xf>
    <xf numFmtId="14" fontId="35" fillId="0" borderId="5" xfId="0" applyNumberFormat="1" applyFont="1" applyBorder="1" applyAlignment="1">
      <alignment vertical="center" wrapText="1"/>
    </xf>
    <xf numFmtId="3" fontId="37" fillId="0" borderId="5" xfId="1" applyNumberFormat="1" applyFont="1" applyBorder="1" applyAlignment="1">
      <alignment vertical="center"/>
    </xf>
    <xf numFmtId="3" fontId="37" fillId="0" borderId="5" xfId="1" applyNumberFormat="1" applyFont="1" applyBorder="1" applyAlignment="1">
      <alignment horizontal="right" vertical="center"/>
    </xf>
    <xf numFmtId="3" fontId="36" fillId="0" borderId="5" xfId="1" applyNumberFormat="1" applyFont="1" applyBorder="1" applyAlignment="1">
      <alignment horizontal="right" vertical="center"/>
    </xf>
    <xf numFmtId="0" fontId="35" fillId="0" borderId="5" xfId="0" applyFont="1" applyBorder="1" applyAlignment="1">
      <alignment horizontal="center" vertical="center" wrapText="1"/>
    </xf>
    <xf numFmtId="0" fontId="0" fillId="0" borderId="79" xfId="0" applyBorder="1">
      <alignment vertical="center"/>
    </xf>
    <xf numFmtId="0" fontId="0" fillId="0" borderId="93" xfId="0" applyBorder="1">
      <alignment vertical="center"/>
    </xf>
    <xf numFmtId="0" fontId="0" fillId="0" borderId="100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176" fontId="2" fillId="0" borderId="32" xfId="1" applyNumberFormat="1" applyFont="1" applyBorder="1" applyAlignment="1">
      <alignment horizontal="right" vertical="center" indent="1"/>
    </xf>
    <xf numFmtId="177" fontId="9" fillId="0" borderId="3" xfId="0" applyNumberFormat="1" applyFont="1" applyBorder="1" applyAlignment="1">
      <alignment horizontal="right" vertical="center" indent="1"/>
    </xf>
    <xf numFmtId="177" fontId="43" fillId="0" borderId="10" xfId="1" applyNumberFormat="1" applyFont="1" applyBorder="1" applyAlignment="1">
      <alignment horizontal="right" vertical="center" indent="1"/>
    </xf>
    <xf numFmtId="177" fontId="2" fillId="7" borderId="33" xfId="1" applyNumberFormat="1" applyFont="1" applyFill="1" applyBorder="1" applyAlignment="1">
      <alignment horizontal="right" vertical="center" indent="1"/>
    </xf>
    <xf numFmtId="177" fontId="43" fillId="7" borderId="10" xfId="1" applyNumberFormat="1" applyFont="1" applyFill="1" applyBorder="1" applyAlignment="1">
      <alignment horizontal="right" vertical="center" indent="1"/>
    </xf>
    <xf numFmtId="177" fontId="5" fillId="9" borderId="6" xfId="1" applyNumberFormat="1" applyFont="1" applyFill="1" applyBorder="1" applyAlignment="1">
      <alignment horizontal="right" vertical="center" indent="1"/>
    </xf>
    <xf numFmtId="177" fontId="5" fillId="9" borderId="7" xfId="1" applyNumberFormat="1" applyFont="1" applyFill="1" applyBorder="1" applyAlignment="1">
      <alignment horizontal="right" vertical="center" indent="1"/>
    </xf>
    <xf numFmtId="177" fontId="43" fillId="9" borderId="10" xfId="1" applyNumberFormat="1" applyFont="1" applyFill="1" applyBorder="1" applyAlignment="1">
      <alignment horizontal="right" vertical="center" indent="1"/>
    </xf>
    <xf numFmtId="177" fontId="43" fillId="7" borderId="10" xfId="1" applyNumberFormat="1" applyFont="1" applyFill="1" applyBorder="1" applyAlignment="1">
      <alignment vertical="center"/>
    </xf>
    <xf numFmtId="177" fontId="2" fillId="7" borderId="32" xfId="1" applyNumberFormat="1" applyFont="1" applyFill="1" applyBorder="1" applyAlignment="1">
      <alignment vertical="center"/>
    </xf>
    <xf numFmtId="177" fontId="43" fillId="0" borderId="10" xfId="1" applyNumberFormat="1" applyFont="1" applyBorder="1" applyAlignment="1">
      <alignment vertical="center"/>
    </xf>
    <xf numFmtId="177" fontId="5" fillId="0" borderId="0" xfId="0" applyNumberFormat="1" applyFont="1" applyAlignment="1"/>
    <xf numFmtId="177" fontId="9" fillId="9" borderId="10" xfId="0" applyNumberFormat="1" applyFont="1" applyFill="1" applyBorder="1" applyAlignment="1">
      <alignment horizontal="right" vertical="center" indent="1"/>
    </xf>
    <xf numFmtId="177" fontId="9" fillId="9" borderId="3" xfId="0" applyNumberFormat="1" applyFont="1" applyFill="1" applyBorder="1" applyAlignment="1">
      <alignment horizontal="right" vertical="center" indent="1"/>
    </xf>
    <xf numFmtId="177" fontId="9" fillId="9" borderId="3" xfId="0" applyNumberFormat="1" applyFont="1" applyFill="1" applyBorder="1" applyAlignment="1">
      <alignment horizontal="right" vertical="center" wrapText="1" indent="1"/>
    </xf>
    <xf numFmtId="177" fontId="5" fillId="14" borderId="10" xfId="0" applyNumberFormat="1" applyFont="1" applyFill="1" applyBorder="1" applyAlignment="1">
      <alignment vertical="center" wrapText="1"/>
    </xf>
    <xf numFmtId="177" fontId="9" fillId="14" borderId="10" xfId="0" applyNumberFormat="1" applyFont="1" applyFill="1" applyBorder="1" applyAlignment="1">
      <alignment horizontal="right" vertical="center" wrapText="1" indent="1"/>
    </xf>
    <xf numFmtId="177" fontId="2" fillId="6" borderId="32" xfId="1" applyNumberFormat="1" applyFont="1" applyFill="1" applyBorder="1" applyAlignment="1">
      <alignment horizontal="right" vertical="center" indent="1"/>
    </xf>
    <xf numFmtId="177" fontId="5" fillId="6" borderId="10" xfId="0" applyNumberFormat="1" applyFont="1" applyFill="1" applyBorder="1" applyAlignment="1">
      <alignment horizontal="right" vertical="center" indent="1"/>
    </xf>
    <xf numFmtId="49" fontId="5" fillId="9" borderId="33" xfId="0" applyNumberFormat="1" applyFont="1" applyFill="1" applyBorder="1" applyAlignment="1">
      <alignment vertical="center" wrapText="1"/>
    </xf>
    <xf numFmtId="49" fontId="5" fillId="9" borderId="22" xfId="0" applyNumberFormat="1" applyFont="1" applyFill="1" applyBorder="1" applyAlignment="1">
      <alignment vertical="center" wrapText="1"/>
    </xf>
    <xf numFmtId="49" fontId="5" fillId="9" borderId="16" xfId="0" applyNumberFormat="1" applyFont="1" applyFill="1" applyBorder="1" applyAlignment="1">
      <alignment vertical="center" wrapText="1"/>
    </xf>
    <xf numFmtId="49" fontId="5" fillId="15" borderId="23" xfId="0" applyNumberFormat="1" applyFont="1" applyFill="1" applyBorder="1" applyAlignment="1">
      <alignment horizontal="center" vertical="center" wrapText="1"/>
    </xf>
    <xf numFmtId="177" fontId="2" fillId="15" borderId="22" xfId="1" applyNumberFormat="1" applyFont="1" applyFill="1" applyBorder="1" applyAlignment="1">
      <alignment horizontal="right" vertical="center" indent="1"/>
    </xf>
    <xf numFmtId="177" fontId="2" fillId="15" borderId="22" xfId="1" applyNumberFormat="1" applyFont="1" applyFill="1" applyBorder="1" applyAlignment="1">
      <alignment vertical="center"/>
    </xf>
    <xf numFmtId="177" fontId="5" fillId="6" borderId="32" xfId="0" applyNumberFormat="1" applyFont="1" applyFill="1" applyBorder="1" applyAlignment="1">
      <alignment horizontal="right" vertical="center" indent="1"/>
    </xf>
    <xf numFmtId="49" fontId="5" fillId="15" borderId="16" xfId="0" applyNumberFormat="1" applyFont="1" applyFill="1" applyBorder="1" applyAlignment="1">
      <alignment horizontal="center" vertical="center" wrapText="1"/>
    </xf>
    <xf numFmtId="177" fontId="2" fillId="15" borderId="16" xfId="1" applyNumberFormat="1" applyFont="1" applyFill="1" applyBorder="1" applyAlignment="1">
      <alignment horizontal="right" vertical="center" indent="1"/>
    </xf>
    <xf numFmtId="177" fontId="2" fillId="15" borderId="16" xfId="1" applyNumberFormat="1" applyFont="1" applyFill="1" applyBorder="1" applyAlignment="1">
      <alignment vertical="center"/>
    </xf>
    <xf numFmtId="49" fontId="5" fillId="15" borderId="5" xfId="0" applyNumberFormat="1" applyFont="1" applyFill="1" applyBorder="1" applyAlignment="1">
      <alignment horizontal="center" vertical="center" wrapText="1"/>
    </xf>
    <xf numFmtId="49" fontId="5" fillId="15" borderId="7" xfId="0" applyNumberFormat="1" applyFont="1" applyFill="1" applyBorder="1" applyAlignment="1">
      <alignment horizontal="center" vertical="center" wrapText="1"/>
    </xf>
    <xf numFmtId="177" fontId="2" fillId="15" borderId="5" xfId="1" applyNumberFormat="1" applyFont="1" applyFill="1" applyBorder="1" applyAlignment="1">
      <alignment horizontal="right" vertical="center" indent="1"/>
    </xf>
    <xf numFmtId="177" fontId="2" fillId="15" borderId="5" xfId="1" applyNumberFormat="1" applyFont="1" applyFill="1" applyBorder="1" applyAlignment="1">
      <alignment vertical="center"/>
    </xf>
    <xf numFmtId="183" fontId="9" fillId="0" borderId="5" xfId="0" applyNumberFormat="1" applyFont="1" applyBorder="1" applyAlignment="1">
      <alignment horizontal="right" vertical="center" wrapText="1"/>
    </xf>
    <xf numFmtId="177" fontId="9" fillId="6" borderId="32" xfId="0" applyNumberFormat="1" applyFont="1" applyFill="1" applyBorder="1" applyAlignment="1">
      <alignment vertical="center" wrapText="1"/>
    </xf>
    <xf numFmtId="177" fontId="9" fillId="6" borderId="5" xfId="0" applyNumberFormat="1" applyFont="1" applyFill="1" applyBorder="1" applyAlignment="1">
      <alignment vertical="center" wrapText="1"/>
    </xf>
    <xf numFmtId="183" fontId="9" fillId="6" borderId="10" xfId="0" applyNumberFormat="1" applyFont="1" applyFill="1" applyBorder="1" applyAlignment="1">
      <alignment vertical="center" wrapText="1"/>
    </xf>
    <xf numFmtId="183" fontId="9" fillId="9" borderId="10" xfId="0" applyNumberFormat="1" applyFont="1" applyFill="1" applyBorder="1" applyAlignment="1">
      <alignment horizontal="right" vertical="center" wrapText="1"/>
    </xf>
    <xf numFmtId="177" fontId="9" fillId="9" borderId="5" xfId="0" applyNumberFormat="1" applyFont="1" applyFill="1" applyBorder="1" applyAlignment="1">
      <alignment horizontal="right" vertical="center" wrapText="1" indent="1"/>
    </xf>
    <xf numFmtId="183" fontId="9" fillId="16" borderId="10" xfId="0" applyNumberFormat="1" applyFont="1" applyFill="1" applyBorder="1" applyAlignment="1">
      <alignment horizontal="right" vertical="center" wrapText="1"/>
    </xf>
    <xf numFmtId="177" fontId="9" fillId="16" borderId="5" xfId="0" applyNumberFormat="1" applyFont="1" applyFill="1" applyBorder="1" applyAlignment="1">
      <alignment horizontal="right" vertical="center" wrapText="1" indent="1"/>
    </xf>
    <xf numFmtId="177" fontId="9" fillId="6" borderId="32" xfId="0" applyNumberFormat="1" applyFont="1" applyFill="1" applyBorder="1" applyAlignment="1">
      <alignment horizontal="right" vertical="center" indent="1"/>
    </xf>
    <xf numFmtId="177" fontId="9" fillId="6" borderId="5" xfId="0" applyNumberFormat="1" applyFont="1" applyFill="1" applyBorder="1" applyAlignment="1">
      <alignment horizontal="right" vertical="center" indent="1"/>
    </xf>
    <xf numFmtId="177" fontId="9" fillId="6" borderId="10" xfId="0" applyNumberFormat="1" applyFont="1" applyFill="1" applyBorder="1" applyAlignment="1">
      <alignment horizontal="right" vertical="center" indent="1"/>
    </xf>
    <xf numFmtId="41" fontId="9" fillId="0" borderId="9" xfId="1" applyFont="1" applyBorder="1" applyAlignment="1">
      <alignment horizontal="right" vertical="center" wrapText="1" indent="1"/>
    </xf>
    <xf numFmtId="41" fontId="9" fillId="0" borderId="5" xfId="1" applyFont="1" applyBorder="1" applyAlignment="1">
      <alignment horizontal="right" vertical="center" wrapText="1" indent="1"/>
    </xf>
    <xf numFmtId="177" fontId="9" fillId="0" borderId="32" xfId="1" applyNumberFormat="1" applyFont="1" applyBorder="1" applyAlignment="1">
      <alignment horizontal="right" vertical="center" wrapText="1" indent="1"/>
    </xf>
    <xf numFmtId="41" fontId="9" fillId="0" borderId="32" xfId="0" applyNumberFormat="1" applyFont="1" applyBorder="1" applyAlignment="1">
      <alignment horizontal="right" vertical="center" wrapText="1" indent="1"/>
    </xf>
    <xf numFmtId="183" fontId="9" fillId="0" borderId="32" xfId="0" applyNumberFormat="1" applyFont="1" applyBorder="1" applyAlignment="1">
      <alignment horizontal="right" vertical="center" wrapText="1" indent="1"/>
    </xf>
    <xf numFmtId="183" fontId="9" fillId="0" borderId="6" xfId="0" applyNumberFormat="1" applyFont="1" applyBorder="1" applyAlignment="1">
      <alignment horizontal="right" vertical="center" wrapText="1" indent="1"/>
    </xf>
    <xf numFmtId="183" fontId="9" fillId="0" borderId="24" xfId="0" applyNumberFormat="1" applyFont="1" applyBorder="1" applyAlignment="1">
      <alignment horizontal="right" vertical="center" wrapText="1" indent="1"/>
    </xf>
    <xf numFmtId="177" fontId="9" fillId="0" borderId="10" xfId="1" applyNumberFormat="1" applyFont="1" applyBorder="1" applyAlignment="1">
      <alignment horizontal="right" vertical="center" wrapText="1" indent="1"/>
    </xf>
    <xf numFmtId="177" fontId="9" fillId="13" borderId="22" xfId="0" applyNumberFormat="1" applyFont="1" applyFill="1" applyBorder="1" applyAlignment="1">
      <alignment horizontal="right" vertical="center" wrapText="1" indent="1"/>
    </xf>
    <xf numFmtId="177" fontId="9" fillId="13" borderId="23" xfId="0" applyNumberFormat="1" applyFont="1" applyFill="1" applyBorder="1" applyAlignment="1">
      <alignment horizontal="right" vertical="center" wrapText="1" indent="1"/>
    </xf>
    <xf numFmtId="183" fontId="9" fillId="13" borderId="23" xfId="0" applyNumberFormat="1" applyFont="1" applyFill="1" applyBorder="1" applyAlignment="1">
      <alignment horizontal="right" vertical="center" wrapText="1" indent="1"/>
    </xf>
    <xf numFmtId="177" fontId="9" fillId="13" borderId="22" xfId="1" applyNumberFormat="1" applyFont="1" applyFill="1" applyBorder="1" applyAlignment="1">
      <alignment horizontal="right" vertical="center" wrapText="1" indent="1"/>
    </xf>
    <xf numFmtId="49" fontId="9" fillId="13" borderId="5" xfId="0" applyNumberFormat="1" applyFont="1" applyFill="1" applyBorder="1" applyAlignment="1">
      <alignment horizontal="center" vertical="center" wrapText="1"/>
    </xf>
    <xf numFmtId="177" fontId="9" fillId="13" borderId="5" xfId="0" applyNumberFormat="1" applyFont="1" applyFill="1" applyBorder="1" applyAlignment="1">
      <alignment horizontal="right" vertical="center" wrapText="1" indent="1"/>
    </xf>
    <xf numFmtId="177" fontId="9" fillId="13" borderId="7" xfId="0" applyNumberFormat="1" applyFont="1" applyFill="1" applyBorder="1" applyAlignment="1">
      <alignment horizontal="right" vertical="center" wrapText="1" indent="1"/>
    </xf>
    <xf numFmtId="183" fontId="9" fillId="13" borderId="7" xfId="0" applyNumberFormat="1" applyFont="1" applyFill="1" applyBorder="1" applyAlignment="1">
      <alignment horizontal="right" vertical="center" wrapText="1" indent="1"/>
    </xf>
    <xf numFmtId="177" fontId="9" fillId="13" borderId="5" xfId="1" applyNumberFormat="1" applyFont="1" applyFill="1" applyBorder="1" applyAlignment="1">
      <alignment horizontal="right" vertical="center" wrapText="1" indent="1"/>
    </xf>
    <xf numFmtId="177" fontId="9" fillId="13" borderId="32" xfId="1" applyNumberFormat="1" applyFont="1" applyFill="1" applyBorder="1" applyAlignment="1">
      <alignment horizontal="right" vertical="center" wrapText="1" indent="1"/>
    </xf>
    <xf numFmtId="49" fontId="9" fillId="13" borderId="23" xfId="0" applyNumberFormat="1" applyFont="1" applyFill="1" applyBorder="1" applyAlignment="1">
      <alignment horizontal="center" vertical="center" wrapText="1"/>
    </xf>
    <xf numFmtId="177" fontId="9" fillId="13" borderId="83" xfId="0" applyNumberFormat="1" applyFont="1" applyFill="1" applyBorder="1" applyAlignment="1">
      <alignment horizontal="right" vertical="center" wrapText="1" indent="1"/>
    </xf>
    <xf numFmtId="177" fontId="9" fillId="13" borderId="121" xfId="0" applyNumberFormat="1" applyFont="1" applyFill="1" applyBorder="1" applyAlignment="1">
      <alignment horizontal="right" vertical="center" wrapText="1" indent="1"/>
    </xf>
    <xf numFmtId="183" fontId="9" fillId="13" borderId="121" xfId="0" applyNumberFormat="1" applyFont="1" applyFill="1" applyBorder="1" applyAlignment="1">
      <alignment horizontal="right" vertical="center" wrapText="1" indent="1"/>
    </xf>
    <xf numFmtId="41" fontId="9" fillId="13" borderId="6" xfId="0" applyNumberFormat="1" applyFont="1" applyFill="1" applyBorder="1" applyAlignment="1">
      <alignment horizontal="right" vertical="center" wrapText="1" indent="1"/>
    </xf>
    <xf numFmtId="177" fontId="2" fillId="7" borderId="10" xfId="1" applyNumberFormat="1" applyFont="1" applyFill="1" applyBorder="1" applyAlignment="1">
      <alignment horizontal="right" vertical="center" indent="1"/>
    </xf>
    <xf numFmtId="49" fontId="9" fillId="17" borderId="6" xfId="0" applyNumberFormat="1" applyFont="1" applyFill="1" applyBorder="1" applyAlignment="1">
      <alignment horizontal="center" vertical="center" wrapText="1"/>
    </xf>
    <xf numFmtId="177" fontId="9" fillId="17" borderId="118" xfId="0" applyNumberFormat="1" applyFont="1" applyFill="1" applyBorder="1" applyAlignment="1">
      <alignment horizontal="right" vertical="center" wrapText="1" indent="1"/>
    </xf>
    <xf numFmtId="49" fontId="9" fillId="17" borderId="7" xfId="0" applyNumberFormat="1" applyFont="1" applyFill="1" applyBorder="1" applyAlignment="1">
      <alignment horizontal="center" vertical="center" wrapText="1"/>
    </xf>
    <xf numFmtId="49" fontId="9" fillId="17" borderId="8" xfId="0" applyNumberFormat="1" applyFont="1" applyFill="1" applyBorder="1" applyAlignment="1">
      <alignment horizontal="center" vertical="center" wrapText="1"/>
    </xf>
    <xf numFmtId="49" fontId="9" fillId="17" borderId="11" xfId="0" applyNumberFormat="1" applyFont="1" applyFill="1" applyBorder="1" applyAlignment="1">
      <alignment horizontal="center" vertical="center" wrapText="1"/>
    </xf>
    <xf numFmtId="176" fontId="9" fillId="17" borderId="118" xfId="0" applyNumberFormat="1" applyFont="1" applyFill="1" applyBorder="1" applyAlignment="1">
      <alignment horizontal="right" vertical="center" wrapText="1" indent="1"/>
    </xf>
    <xf numFmtId="176" fontId="9" fillId="8" borderId="7" xfId="0" applyNumberFormat="1" applyFont="1" applyFill="1" applyBorder="1" applyAlignment="1">
      <alignment horizontal="right" vertical="center" wrapText="1" indent="1"/>
    </xf>
    <xf numFmtId="176" fontId="9" fillId="6" borderId="6" xfId="0" applyNumberFormat="1" applyFont="1" applyFill="1" applyBorder="1" applyAlignment="1">
      <alignment horizontal="right" vertical="center" wrapText="1" indent="1"/>
    </xf>
    <xf numFmtId="176" fontId="9" fillId="6" borderId="7" xfId="0" applyNumberFormat="1" applyFont="1" applyFill="1" applyBorder="1" applyAlignment="1">
      <alignment horizontal="right" vertical="center" wrapText="1" indent="1"/>
    </xf>
    <xf numFmtId="176" fontId="9" fillId="0" borderId="6" xfId="0" applyNumberFormat="1" applyFont="1" applyBorder="1" applyAlignment="1">
      <alignment horizontal="right" vertical="center" wrapText="1" indent="1"/>
    </xf>
    <xf numFmtId="177" fontId="9" fillId="17" borderId="117" xfId="0" applyNumberFormat="1" applyFont="1" applyFill="1" applyBorder="1" applyAlignment="1">
      <alignment horizontal="right" vertical="center" wrapText="1" indent="1"/>
    </xf>
    <xf numFmtId="177" fontId="9" fillId="17" borderId="32" xfId="0" applyNumberFormat="1" applyFont="1" applyFill="1" applyBorder="1" applyAlignment="1">
      <alignment horizontal="right" vertical="center" wrapText="1" indent="1"/>
    </xf>
    <xf numFmtId="177" fontId="9" fillId="17" borderId="9" xfId="0" applyNumberFormat="1" applyFont="1" applyFill="1" applyBorder="1" applyAlignment="1">
      <alignment horizontal="right" vertical="center" wrapText="1" indent="1"/>
    </xf>
    <xf numFmtId="177" fontId="9" fillId="17" borderId="5" xfId="0" applyNumberFormat="1" applyFont="1" applyFill="1" applyBorder="1" applyAlignment="1">
      <alignment horizontal="right" vertical="center" wrapText="1"/>
    </xf>
    <xf numFmtId="183" fontId="9" fillId="17" borderId="10" xfId="0" applyNumberFormat="1" applyFont="1" applyFill="1" applyBorder="1" applyAlignment="1">
      <alignment horizontal="right" vertical="center" wrapText="1"/>
    </xf>
    <xf numFmtId="177" fontId="9" fillId="17" borderId="5" xfId="0" applyNumberFormat="1" applyFont="1" applyFill="1" applyBorder="1" applyAlignment="1">
      <alignment horizontal="right" vertical="center" wrapText="1" indent="1"/>
    </xf>
    <xf numFmtId="177" fontId="9" fillId="17" borderId="10" xfId="0" applyNumberFormat="1" applyFont="1" applyFill="1" applyBorder="1" applyAlignment="1">
      <alignment horizontal="right" vertical="center" wrapText="1" indent="1"/>
    </xf>
    <xf numFmtId="177" fontId="9" fillId="8" borderId="9" xfId="0" applyNumberFormat="1" applyFont="1" applyFill="1" applyBorder="1" applyAlignment="1">
      <alignment horizontal="right" vertical="center" wrapText="1" indent="1"/>
    </xf>
    <xf numFmtId="177" fontId="9" fillId="6" borderId="9" xfId="1" applyNumberFormat="1" applyFont="1" applyFill="1" applyBorder="1" applyAlignment="1">
      <alignment horizontal="center" vertical="center" wrapText="1"/>
    </xf>
    <xf numFmtId="177" fontId="9" fillId="6" borderId="9" xfId="1" applyNumberFormat="1" applyFont="1" applyFill="1" applyBorder="1" applyAlignment="1">
      <alignment horizontal="right" vertical="center" wrapText="1" indent="1"/>
    </xf>
    <xf numFmtId="177" fontId="9" fillId="6" borderId="5" xfId="1" applyNumberFormat="1" applyFont="1" applyFill="1" applyBorder="1" applyAlignment="1">
      <alignment horizontal="center" vertical="center" wrapText="1"/>
    </xf>
    <xf numFmtId="177" fontId="9" fillId="6" borderId="5" xfId="1" applyNumberFormat="1" applyFont="1" applyFill="1" applyBorder="1" applyAlignment="1">
      <alignment horizontal="right" vertical="center" wrapText="1" indent="1"/>
    </xf>
    <xf numFmtId="0" fontId="13" fillId="0" borderId="62" xfId="0" applyFont="1" applyBorder="1" applyAlignment="1">
      <alignment horizontal="center" vertical="center"/>
    </xf>
    <xf numFmtId="0" fontId="17" fillId="0" borderId="89" xfId="0" applyFont="1" applyBorder="1" applyAlignment="1">
      <alignment vertical="center" shrinkToFit="1"/>
    </xf>
    <xf numFmtId="41" fontId="0" fillId="0" borderId="0" xfId="1" applyFont="1" applyAlignment="1"/>
    <xf numFmtId="0" fontId="37" fillId="0" borderId="0" xfId="0" applyFont="1" applyAlignment="1">
      <alignment horizontal="left" vertical="center"/>
    </xf>
    <xf numFmtId="41" fontId="37" fillId="0" borderId="0" xfId="1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37" fillId="0" borderId="73" xfId="0" applyFont="1" applyBorder="1" applyAlignment="1">
      <alignment horizontal="center" vertical="center"/>
    </xf>
    <xf numFmtId="0" fontId="37" fillId="0" borderId="67" xfId="0" applyFont="1" applyBorder="1" applyAlignment="1">
      <alignment horizontal="left" vertical="center" wrapText="1"/>
    </xf>
    <xf numFmtId="0" fontId="37" fillId="0" borderId="123" xfId="0" applyFont="1" applyBorder="1" applyAlignment="1">
      <alignment horizontal="center" vertical="center"/>
    </xf>
    <xf numFmtId="0" fontId="37" fillId="0" borderId="125" xfId="0" applyFont="1" applyBorder="1" applyAlignment="1">
      <alignment horizontal="left" vertical="center"/>
    </xf>
    <xf numFmtId="0" fontId="46" fillId="0" borderId="126" xfId="0" applyFont="1" applyBorder="1" applyAlignment="1">
      <alignment horizontal="center" vertical="center"/>
    </xf>
    <xf numFmtId="41" fontId="46" fillId="0" borderId="126" xfId="1" applyFont="1" applyBorder="1" applyAlignment="1">
      <alignment horizontal="center" vertical="center"/>
    </xf>
    <xf numFmtId="0" fontId="46" fillId="0" borderId="127" xfId="0" applyFont="1" applyBorder="1" applyAlignment="1">
      <alignment horizontal="center" vertical="center"/>
    </xf>
    <xf numFmtId="0" fontId="46" fillId="0" borderId="128" xfId="0" applyFont="1" applyBorder="1" applyAlignment="1">
      <alignment horizontal="center" vertical="center"/>
    </xf>
    <xf numFmtId="0" fontId="37" fillId="0" borderId="33" xfId="0" applyFont="1" applyBorder="1" applyAlignment="1">
      <alignment horizontal="left" vertical="center"/>
    </xf>
    <xf numFmtId="41" fontId="37" fillId="0" borderId="33" xfId="1" applyFont="1" applyBorder="1" applyAlignment="1">
      <alignment horizontal="left" vertical="center"/>
    </xf>
    <xf numFmtId="0" fontId="37" fillId="0" borderId="92" xfId="0" applyFont="1" applyBorder="1" applyAlignment="1">
      <alignment horizontal="center" vertical="center"/>
    </xf>
    <xf numFmtId="0" fontId="37" fillId="0" borderId="5" xfId="0" applyFont="1" applyBorder="1" applyAlignment="1">
      <alignment horizontal="left" vertical="center"/>
    </xf>
    <xf numFmtId="41" fontId="37" fillId="0" borderId="5" xfId="1" applyFont="1" applyBorder="1" applyAlignment="1">
      <alignment horizontal="left" vertical="center"/>
    </xf>
    <xf numFmtId="0" fontId="37" fillId="0" borderId="93" xfId="0" applyFont="1" applyBorder="1" applyAlignment="1">
      <alignment horizontal="left" vertical="center"/>
    </xf>
    <xf numFmtId="0" fontId="37" fillId="0" borderId="79" xfId="0" applyFont="1" applyBorder="1" applyAlignment="1">
      <alignment horizontal="left" vertical="center"/>
    </xf>
    <xf numFmtId="41" fontId="37" fillId="0" borderId="79" xfId="1" applyFont="1" applyBorder="1" applyAlignment="1">
      <alignment horizontal="left" vertical="center"/>
    </xf>
    <xf numFmtId="41" fontId="0" fillId="0" borderId="124" xfId="1" applyFont="1" applyBorder="1" applyAlignment="1"/>
    <xf numFmtId="0" fontId="17" fillId="0" borderId="33" xfId="0" applyFont="1" applyBorder="1" applyAlignment="1">
      <alignment horizontal="center" vertical="center"/>
    </xf>
    <xf numFmtId="41" fontId="17" fillId="0" borderId="33" xfId="1" applyFont="1" applyBorder="1">
      <alignment vertical="center"/>
    </xf>
    <xf numFmtId="0" fontId="17" fillId="0" borderId="33" xfId="0" applyFont="1" applyBorder="1">
      <alignment vertical="center"/>
    </xf>
    <xf numFmtId="0" fontId="0" fillId="3" borderId="126" xfId="0" applyFill="1" applyBorder="1" applyAlignment="1">
      <alignment horizontal="center" vertical="center"/>
    </xf>
    <xf numFmtId="41" fontId="31" fillId="3" borderId="126" xfId="1" applyFont="1" applyFill="1" applyBorder="1" applyAlignment="1">
      <alignment horizontal="center" vertical="center"/>
    </xf>
    <xf numFmtId="0" fontId="0" fillId="3" borderId="127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3" borderId="128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182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130" xfId="0" applyFill="1" applyBorder="1" applyAlignment="1">
      <alignment vertical="center"/>
    </xf>
    <xf numFmtId="0" fontId="0" fillId="3" borderId="131" xfId="0" applyFill="1" applyBorder="1" applyAlignment="1">
      <alignment vertical="center"/>
    </xf>
    <xf numFmtId="182" fontId="0" fillId="3" borderId="128" xfId="0" applyNumberFormat="1" applyFill="1" applyBorder="1" applyAlignment="1">
      <alignment horizontal="center" vertical="center"/>
    </xf>
    <xf numFmtId="0" fontId="30" fillId="3" borderId="126" xfId="0" applyFont="1" applyFill="1" applyBorder="1" applyAlignment="1">
      <alignment horizontal="center" vertical="center"/>
    </xf>
    <xf numFmtId="182" fontId="0" fillId="0" borderId="13" xfId="0" applyNumberFormat="1" applyBorder="1" applyAlignment="1">
      <alignment horizontal="center" vertical="center"/>
    </xf>
    <xf numFmtId="182" fontId="0" fillId="0" borderId="77" xfId="0" applyNumberFormat="1" applyBorder="1" applyAlignment="1">
      <alignment horizontal="center" vertical="center"/>
    </xf>
    <xf numFmtId="0" fontId="26" fillId="2" borderId="128" xfId="2" applyFill="1" applyBorder="1" applyAlignment="1">
      <alignment horizontal="center" vertical="center"/>
    </xf>
    <xf numFmtId="181" fontId="26" fillId="2" borderId="131" xfId="2" applyNumberFormat="1" applyFill="1" applyBorder="1" applyAlignment="1">
      <alignment horizontal="center" vertical="center"/>
    </xf>
    <xf numFmtId="0" fontId="26" fillId="2" borderId="126" xfId="2" applyFill="1" applyBorder="1" applyAlignment="1">
      <alignment horizontal="center" vertical="center"/>
    </xf>
    <xf numFmtId="41" fontId="26" fillId="2" borderId="126" xfId="1" applyFont="1" applyFill="1" applyBorder="1" applyAlignment="1">
      <alignment horizontal="center" vertical="center"/>
    </xf>
    <xf numFmtId="41" fontId="26" fillId="2" borderId="127" xfId="1" applyFont="1" applyFill="1" applyBorder="1" applyAlignment="1">
      <alignment horizontal="center" vertical="center"/>
    </xf>
    <xf numFmtId="0" fontId="26" fillId="0" borderId="13" xfId="2" applyBorder="1" applyAlignment="1">
      <alignment horizontal="center" vertical="center"/>
    </xf>
    <xf numFmtId="41" fontId="26" fillId="0" borderId="19" xfId="1" applyFont="1" applyBorder="1" applyAlignment="1">
      <alignment horizontal="center" vertical="center"/>
    </xf>
    <xf numFmtId="0" fontId="26" fillId="4" borderId="123" xfId="2" applyFill="1" applyBorder="1" applyAlignment="1">
      <alignment horizontal="center" vertical="center"/>
    </xf>
    <xf numFmtId="0" fontId="26" fillId="4" borderId="124" xfId="2" applyFill="1" applyBorder="1" applyAlignment="1">
      <alignment horizontal="center" vertical="center"/>
    </xf>
    <xf numFmtId="41" fontId="26" fillId="4" borderId="125" xfId="1" applyFont="1" applyFill="1" applyBorder="1" applyAlignment="1">
      <alignment horizontal="center" vertical="center"/>
    </xf>
    <xf numFmtId="41" fontId="26" fillId="4" borderId="20" xfId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0" fillId="0" borderId="123" xfId="0" applyBorder="1">
      <alignment vertical="center"/>
    </xf>
    <xf numFmtId="0" fontId="0" fillId="0" borderId="125" xfId="0" applyBorder="1">
      <alignment vertical="center"/>
    </xf>
    <xf numFmtId="0" fontId="17" fillId="0" borderId="128" xfId="0" applyFont="1" applyBorder="1" applyAlignment="1">
      <alignment horizontal="center" vertical="center"/>
    </xf>
    <xf numFmtId="0" fontId="17" fillId="0" borderId="126" xfId="0" applyFont="1" applyBorder="1" applyAlignment="1">
      <alignment horizontal="center" vertical="center"/>
    </xf>
    <xf numFmtId="0" fontId="34" fillId="0" borderId="127" xfId="0" applyFont="1" applyBorder="1" applyAlignment="1">
      <alignment horizontal="center" vertical="center"/>
    </xf>
    <xf numFmtId="41" fontId="17" fillId="0" borderId="33" xfId="0" applyNumberFormat="1" applyFont="1" applyBorder="1" applyAlignment="1">
      <alignment vertical="center" wrapText="1"/>
    </xf>
    <xf numFmtId="0" fontId="0" fillId="0" borderId="91" xfId="0" applyBorder="1">
      <alignment vertical="center"/>
    </xf>
    <xf numFmtId="41" fontId="18" fillId="0" borderId="5" xfId="1" applyFont="1" applyBorder="1" applyAlignment="1">
      <alignment vertical="center"/>
    </xf>
    <xf numFmtId="41" fontId="18" fillId="0" borderId="5" xfId="0" applyNumberFormat="1" applyFont="1" applyBorder="1" applyAlignment="1">
      <alignment vertical="center" wrapText="1"/>
    </xf>
    <xf numFmtId="0" fontId="17" fillId="0" borderId="73" xfId="0" applyFont="1" applyBorder="1" applyAlignment="1">
      <alignment horizontal="center" vertical="center" shrinkToFit="1"/>
    </xf>
    <xf numFmtId="0" fontId="46" fillId="0" borderId="92" xfId="0" applyFont="1" applyBorder="1" applyAlignment="1">
      <alignment horizontal="center" vertical="center" shrinkToFit="1"/>
    </xf>
    <xf numFmtId="0" fontId="17" fillId="0" borderId="92" xfId="0" applyFont="1" applyBorder="1" applyAlignment="1">
      <alignment horizontal="center" vertical="center" shrinkToFit="1"/>
    </xf>
    <xf numFmtId="0" fontId="0" fillId="0" borderId="92" xfId="0" applyBorder="1" applyAlignment="1">
      <alignment vertical="center" shrinkToFit="1"/>
    </xf>
    <xf numFmtId="0" fontId="37" fillId="0" borderId="33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41" fontId="46" fillId="0" borderId="5" xfId="1" applyFont="1" applyBorder="1">
      <alignment vertical="center"/>
    </xf>
    <xf numFmtId="41" fontId="45" fillId="0" borderId="5" xfId="1" applyFont="1" applyBorder="1">
      <alignment vertical="center"/>
    </xf>
    <xf numFmtId="0" fontId="0" fillId="0" borderId="109" xfId="0" applyBorder="1">
      <alignment vertical="center"/>
    </xf>
    <xf numFmtId="0" fontId="18" fillId="0" borderId="109" xfId="0" applyFont="1" applyBorder="1" applyAlignment="1">
      <alignment vertical="center"/>
    </xf>
    <xf numFmtId="41" fontId="17" fillId="0" borderId="5" xfId="0" applyNumberFormat="1" applyFont="1" applyBorder="1" applyAlignment="1">
      <alignment vertical="center" wrapText="1"/>
    </xf>
    <xf numFmtId="41" fontId="46" fillId="0" borderId="5" xfId="0" applyNumberFormat="1" applyFont="1" applyBorder="1" applyAlignment="1">
      <alignment vertical="center" wrapText="1"/>
    </xf>
    <xf numFmtId="0" fontId="13" fillId="0" borderId="115" xfId="0" applyFont="1" applyBorder="1" applyAlignment="1">
      <alignment horizontal="center" vertical="center"/>
    </xf>
    <xf numFmtId="0" fontId="13" fillId="0" borderId="128" xfId="0" applyFont="1" applyBorder="1" applyAlignment="1">
      <alignment horizontal="center" vertical="center" shrinkToFit="1"/>
    </xf>
    <xf numFmtId="0" fontId="13" fillId="0" borderId="126" xfId="0" applyFont="1" applyBorder="1" applyAlignment="1">
      <alignment horizontal="center" vertical="center" shrinkToFit="1"/>
    </xf>
    <xf numFmtId="0" fontId="13" fillId="0" borderId="123" xfId="0" applyFont="1" applyBorder="1" applyAlignment="1">
      <alignment vertical="center" shrinkToFit="1"/>
    </xf>
    <xf numFmtId="0" fontId="13" fillId="0" borderId="125" xfId="0" applyFont="1" applyBorder="1" applyAlignment="1">
      <alignment horizontal="center" vertical="center"/>
    </xf>
    <xf numFmtId="41" fontId="35" fillId="0" borderId="5" xfId="1" applyFont="1" applyBorder="1" applyAlignment="1">
      <alignment horizontal="center" vertical="center" wrapText="1"/>
    </xf>
    <xf numFmtId="41" fontId="34" fillId="0" borderId="32" xfId="1" applyFont="1" applyBorder="1" applyAlignment="1">
      <alignment horizontal="right" vertical="center" wrapText="1"/>
    </xf>
    <xf numFmtId="0" fontId="36" fillId="0" borderId="92" xfId="0" applyFont="1" applyBorder="1" applyAlignment="1">
      <alignment horizontal="center" vertical="center"/>
    </xf>
    <xf numFmtId="3" fontId="17" fillId="0" borderId="116" xfId="0" applyNumberFormat="1" applyFont="1" applyBorder="1" applyAlignment="1">
      <alignment horizontal="center" vertical="center"/>
    </xf>
    <xf numFmtId="182" fontId="17" fillId="0" borderId="114" xfId="0" applyNumberFormat="1" applyFont="1" applyBorder="1" applyAlignment="1">
      <alignment horizontal="center" vertical="center"/>
    </xf>
    <xf numFmtId="0" fontId="17" fillId="0" borderId="116" xfId="0" applyFont="1" applyBorder="1" applyAlignment="1">
      <alignment horizontal="center" vertical="center" wrapText="1"/>
    </xf>
    <xf numFmtId="49" fontId="9" fillId="13" borderId="22" xfId="0" applyNumberFormat="1" applyFont="1" applyFill="1" applyBorder="1" applyAlignment="1">
      <alignment horizontal="center" vertical="center" wrapText="1"/>
    </xf>
    <xf numFmtId="49" fontId="4" fillId="12" borderId="26" xfId="0" applyNumberFormat="1" applyFont="1" applyFill="1" applyBorder="1" applyAlignment="1">
      <alignment horizontal="center" vertical="center" wrapText="1"/>
    </xf>
    <xf numFmtId="49" fontId="4" fillId="12" borderId="41" xfId="0" applyNumberFormat="1" applyFont="1" applyFill="1" applyBorder="1" applyAlignment="1">
      <alignment horizontal="center" vertical="center" wrapText="1"/>
    </xf>
    <xf numFmtId="49" fontId="4" fillId="12" borderId="27" xfId="0" applyNumberFormat="1" applyFont="1" applyFill="1" applyBorder="1" applyAlignment="1">
      <alignment horizontal="center" vertical="center" wrapText="1"/>
    </xf>
    <xf numFmtId="49" fontId="4" fillId="12" borderId="28" xfId="0" applyNumberFormat="1" applyFont="1" applyFill="1" applyBorder="1" applyAlignment="1">
      <alignment horizontal="center" vertical="center" wrapText="1"/>
    </xf>
    <xf numFmtId="49" fontId="4" fillId="12" borderId="0" xfId="0" applyNumberFormat="1" applyFont="1" applyFill="1" applyBorder="1" applyAlignment="1">
      <alignment horizontal="center" vertical="center" wrapText="1"/>
    </xf>
    <xf numFmtId="49" fontId="4" fillId="12" borderId="23" xfId="0" applyNumberFormat="1" applyFont="1" applyFill="1" applyBorder="1" applyAlignment="1">
      <alignment horizontal="center" vertical="center" wrapText="1"/>
    </xf>
    <xf numFmtId="49" fontId="4" fillId="12" borderId="40" xfId="0" applyNumberFormat="1" applyFont="1" applyFill="1" applyBorder="1" applyAlignment="1">
      <alignment horizontal="center" vertical="center" wrapText="1"/>
    </xf>
    <xf numFmtId="49" fontId="4" fillId="12" borderId="35" xfId="0" applyNumberFormat="1" applyFont="1" applyFill="1" applyBorder="1" applyAlignment="1">
      <alignment horizontal="center" vertical="center" wrapText="1"/>
    </xf>
    <xf numFmtId="49" fontId="4" fillId="12" borderId="24" xfId="0" applyNumberFormat="1" applyFont="1" applyFill="1" applyBorder="1" applyAlignment="1">
      <alignment horizontal="center" vertical="center" wrapText="1"/>
    </xf>
    <xf numFmtId="49" fontId="5" fillId="0" borderId="33" xfId="0" applyNumberFormat="1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10" borderId="22" xfId="0" applyNumberFormat="1" applyFont="1" applyFill="1" applyBorder="1" applyAlignment="1">
      <alignment horizontal="center" vertical="center" wrapText="1"/>
    </xf>
    <xf numFmtId="49" fontId="5" fillId="10" borderId="16" xfId="0" applyNumberFormat="1" applyFont="1" applyFill="1" applyBorder="1" applyAlignment="1">
      <alignment horizontal="center" vertical="center" wrapText="1"/>
    </xf>
    <xf numFmtId="49" fontId="5" fillId="11" borderId="26" xfId="0" applyNumberFormat="1" applyFont="1" applyFill="1" applyBorder="1" applyAlignment="1">
      <alignment horizontal="center" vertical="center" wrapText="1"/>
    </xf>
    <xf numFmtId="49" fontId="5" fillId="11" borderId="27" xfId="0" applyNumberFormat="1" applyFont="1" applyFill="1" applyBorder="1" applyAlignment="1">
      <alignment horizontal="center" vertical="center" wrapText="1"/>
    </xf>
    <xf numFmtId="49" fontId="5" fillId="11" borderId="28" xfId="0" applyNumberFormat="1" applyFont="1" applyFill="1" applyBorder="1" applyAlignment="1">
      <alignment horizontal="center" vertical="center" wrapText="1"/>
    </xf>
    <xf numFmtId="49" fontId="5" fillId="11" borderId="23" xfId="0" applyNumberFormat="1" applyFont="1" applyFill="1" applyBorder="1" applyAlignment="1">
      <alignment horizontal="center" vertical="center" wrapText="1"/>
    </xf>
    <xf numFmtId="49" fontId="5" fillId="11" borderId="40" xfId="0" applyNumberFormat="1" applyFont="1" applyFill="1" applyBorder="1" applyAlignment="1">
      <alignment horizontal="center" vertical="center" wrapText="1"/>
    </xf>
    <xf numFmtId="49" fontId="5" fillId="11" borderId="24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8" fillId="2" borderId="26" xfId="0" applyNumberFormat="1" applyFont="1" applyFill="1" applyBorder="1" applyAlignment="1">
      <alignment horizontal="center" vertical="center" wrapText="1"/>
    </xf>
    <xf numFmtId="49" fontId="8" fillId="2" borderId="41" xfId="0" applyNumberFormat="1" applyFont="1" applyFill="1" applyBorder="1" applyAlignment="1">
      <alignment horizontal="center" vertical="center" wrapText="1"/>
    </xf>
    <xf numFmtId="49" fontId="8" fillId="2" borderId="27" xfId="0" applyNumberFormat="1" applyFont="1" applyFill="1" applyBorder="1" applyAlignment="1">
      <alignment horizontal="center" vertical="center" wrapText="1"/>
    </xf>
    <xf numFmtId="49" fontId="8" fillId="2" borderId="50" xfId="0" applyNumberFormat="1" applyFont="1" applyFill="1" applyBorder="1" applyAlignment="1">
      <alignment horizontal="center" vertical="center" wrapText="1"/>
    </xf>
    <xf numFmtId="49" fontId="8" fillId="2" borderId="68" xfId="0" applyNumberFormat="1" applyFont="1" applyFill="1" applyBorder="1" applyAlignment="1">
      <alignment horizontal="center" vertical="center" wrapText="1"/>
    </xf>
    <xf numFmtId="49" fontId="8" fillId="2" borderId="42" xfId="0" applyNumberFormat="1" applyFont="1" applyFill="1" applyBorder="1" applyAlignment="1">
      <alignment horizontal="center" vertical="center" wrapText="1"/>
    </xf>
    <xf numFmtId="49" fontId="8" fillId="2" borderId="69" xfId="0" applyNumberFormat="1" applyFont="1" applyFill="1" applyBorder="1" applyAlignment="1">
      <alignment horizontal="center" vertical="center" wrapText="1"/>
    </xf>
    <xf numFmtId="49" fontId="8" fillId="2" borderId="43" xfId="0" applyNumberFormat="1" applyFont="1" applyFill="1" applyBorder="1" applyAlignment="1">
      <alignment horizontal="center" vertical="center" wrapText="1"/>
    </xf>
    <xf numFmtId="49" fontId="8" fillId="2" borderId="44" xfId="0" applyNumberFormat="1" applyFont="1" applyFill="1" applyBorder="1" applyAlignment="1">
      <alignment horizontal="center" vertical="center" wrapText="1"/>
    </xf>
    <xf numFmtId="49" fontId="8" fillId="2" borderId="33" xfId="0" applyNumberFormat="1" applyFont="1" applyFill="1" applyBorder="1" applyAlignment="1">
      <alignment horizontal="center" vertical="center" wrapText="1"/>
    </xf>
    <xf numFmtId="49" fontId="8" fillId="2" borderId="16" xfId="0" applyNumberFormat="1" applyFont="1" applyFill="1" applyBorder="1" applyAlignment="1">
      <alignment horizontal="center" vertical="center" wrapText="1"/>
    </xf>
    <xf numFmtId="41" fontId="8" fillId="2" borderId="33" xfId="1" applyFont="1" applyFill="1" applyBorder="1" applyAlignment="1">
      <alignment horizontal="center" vertical="center" wrapText="1"/>
    </xf>
    <xf numFmtId="41" fontId="8" fillId="2" borderId="16" xfId="1" applyFont="1" applyFill="1" applyBorder="1" applyAlignment="1">
      <alignment horizontal="center" vertical="center" wrapText="1"/>
    </xf>
    <xf numFmtId="49" fontId="5" fillId="0" borderId="74" xfId="0" applyNumberFormat="1" applyFont="1" applyBorder="1" applyAlignment="1">
      <alignment horizontal="center" vertical="center" wrapText="1"/>
    </xf>
    <xf numFmtId="49" fontId="5" fillId="0" borderId="75" xfId="0" applyNumberFormat="1" applyFont="1" applyBorder="1" applyAlignment="1">
      <alignment horizontal="center" vertical="center" wrapText="1"/>
    </xf>
    <xf numFmtId="49" fontId="5" fillId="0" borderId="76" xfId="0" applyNumberFormat="1" applyFont="1" applyBorder="1" applyAlignment="1">
      <alignment horizontal="center" vertical="center" wrapText="1"/>
    </xf>
    <xf numFmtId="49" fontId="32" fillId="0" borderId="14" xfId="0" applyNumberFormat="1" applyFont="1" applyFill="1" applyBorder="1" applyAlignment="1">
      <alignment horizontal="center" vertical="center" wrapText="1"/>
    </xf>
    <xf numFmtId="49" fontId="36" fillId="0" borderId="14" xfId="0" applyNumberFormat="1" applyFont="1" applyFill="1" applyBorder="1" applyAlignment="1">
      <alignment horizontal="center" vertical="center" wrapText="1"/>
    </xf>
    <xf numFmtId="49" fontId="32" fillId="10" borderId="14" xfId="0" applyNumberFormat="1" applyFont="1" applyFill="1" applyBorder="1" applyAlignment="1">
      <alignment horizontal="center" vertical="center" wrapText="1"/>
    </xf>
    <xf numFmtId="49" fontId="36" fillId="10" borderId="14" xfId="0" applyNumberFormat="1" applyFont="1" applyFill="1" applyBorder="1" applyAlignment="1">
      <alignment horizontal="center" vertical="center" wrapText="1"/>
    </xf>
    <xf numFmtId="49" fontId="32" fillId="11" borderId="14" xfId="0" applyNumberFormat="1" applyFont="1" applyFill="1" applyBorder="1" applyAlignment="1">
      <alignment horizontal="center" vertical="center" wrapText="1"/>
    </xf>
    <xf numFmtId="49" fontId="36" fillId="11" borderId="14" xfId="0" applyNumberFormat="1" applyFont="1" applyFill="1" applyBorder="1" applyAlignment="1">
      <alignment horizontal="center" vertical="center" wrapText="1"/>
    </xf>
    <xf numFmtId="49" fontId="4" fillId="12" borderId="13" xfId="0" applyNumberFormat="1" applyFont="1" applyFill="1" applyBorder="1" applyAlignment="1">
      <alignment horizontal="center" vertical="center" wrapText="1"/>
    </xf>
    <xf numFmtId="49" fontId="4" fillId="12" borderId="14" xfId="0" applyNumberFormat="1" applyFont="1" applyFill="1" applyBorder="1" applyAlignment="1">
      <alignment horizontal="center" vertical="center" wrapText="1"/>
    </xf>
    <xf numFmtId="49" fontId="4" fillId="12" borderId="77" xfId="0" applyNumberFormat="1" applyFont="1" applyFill="1" applyBorder="1" applyAlignment="1">
      <alignment horizontal="center" vertical="center" wrapText="1"/>
    </xf>
    <xf numFmtId="49" fontId="4" fillId="12" borderId="20" xfId="0" applyNumberFormat="1" applyFont="1" applyFill="1" applyBorder="1" applyAlignment="1">
      <alignment horizontal="center" vertical="center" wrapText="1"/>
    </xf>
    <xf numFmtId="49" fontId="5" fillId="7" borderId="22" xfId="0" applyNumberFormat="1" applyFont="1" applyFill="1" applyBorder="1" applyAlignment="1">
      <alignment horizontal="center" vertical="center" wrapText="1"/>
    </xf>
    <xf numFmtId="49" fontId="5" fillId="7" borderId="16" xfId="0" applyNumberFormat="1" applyFont="1" applyFill="1" applyBorder="1" applyAlignment="1">
      <alignment horizontal="center" vertical="center" wrapText="1"/>
    </xf>
    <xf numFmtId="49" fontId="5" fillId="10" borderId="33" xfId="0" applyNumberFormat="1" applyFont="1" applyFill="1" applyBorder="1" applyAlignment="1">
      <alignment horizontal="center" vertical="center" wrapText="1"/>
    </xf>
    <xf numFmtId="49" fontId="5" fillId="0" borderId="28" xfId="0" applyNumberFormat="1" applyFont="1" applyBorder="1" applyAlignment="1">
      <alignment horizontal="center" vertical="center" wrapText="1"/>
    </xf>
    <xf numFmtId="49" fontId="5" fillId="0" borderId="40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 wrapText="1"/>
    </xf>
    <xf numFmtId="49" fontId="8" fillId="2" borderId="101" xfId="0" applyNumberFormat="1" applyFont="1" applyFill="1" applyBorder="1" applyAlignment="1">
      <alignment horizontal="center" vertical="center" wrapText="1"/>
    </xf>
    <xf numFmtId="49" fontId="8" fillId="2" borderId="31" xfId="0" applyNumberFormat="1" applyFont="1" applyFill="1" applyBorder="1" applyAlignment="1">
      <alignment horizontal="center" vertical="center" wrapText="1"/>
    </xf>
    <xf numFmtId="49" fontId="8" fillId="2" borderId="102" xfId="0" applyNumberFormat="1" applyFont="1" applyFill="1" applyBorder="1" applyAlignment="1">
      <alignment horizontal="center" vertical="center" wrapText="1"/>
    </xf>
    <xf numFmtId="49" fontId="8" fillId="2" borderId="103" xfId="0" applyNumberFormat="1" applyFont="1" applyFill="1" applyBorder="1" applyAlignment="1">
      <alignment horizontal="center" vertical="center" wrapText="1"/>
    </xf>
    <xf numFmtId="49" fontId="8" fillId="2" borderId="104" xfId="0" applyNumberFormat="1" applyFont="1" applyFill="1" applyBorder="1" applyAlignment="1">
      <alignment horizontal="center" vertical="center" wrapText="1"/>
    </xf>
    <xf numFmtId="49" fontId="8" fillId="2" borderId="105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1" fontId="8" fillId="2" borderId="63" xfId="1" applyFont="1" applyFill="1" applyBorder="1" applyAlignment="1">
      <alignment horizontal="center" vertical="center" wrapText="1"/>
    </xf>
    <xf numFmtId="41" fontId="8" fillId="2" borderId="25" xfId="1" applyFont="1" applyFill="1" applyBorder="1" applyAlignment="1">
      <alignment horizontal="center" vertical="center" wrapText="1"/>
    </xf>
    <xf numFmtId="49" fontId="9" fillId="0" borderId="47" xfId="0" applyNumberFormat="1" applyFont="1" applyBorder="1" applyAlignment="1">
      <alignment horizontal="center" vertical="center" wrapText="1"/>
    </xf>
    <xf numFmtId="49" fontId="9" fillId="0" borderId="45" xfId="0" applyNumberFormat="1" applyFont="1" applyBorder="1" applyAlignment="1">
      <alignment horizontal="center" vertical="center" wrapText="1"/>
    </xf>
    <xf numFmtId="49" fontId="9" fillId="0" borderId="46" xfId="0" applyNumberFormat="1" applyFont="1" applyBorder="1" applyAlignment="1">
      <alignment horizontal="center" vertical="center" wrapText="1"/>
    </xf>
    <xf numFmtId="0" fontId="0" fillId="5" borderId="54" xfId="0" applyFill="1" applyBorder="1" applyAlignment="1">
      <alignment horizontal="center" vertical="center"/>
    </xf>
    <xf numFmtId="0" fontId="0" fillId="5" borderId="55" xfId="0" applyFill="1" applyBorder="1" applyAlignment="1">
      <alignment horizontal="center" vertical="center"/>
    </xf>
    <xf numFmtId="0" fontId="0" fillId="5" borderId="56" xfId="0" applyFill="1" applyBorder="1" applyAlignment="1">
      <alignment horizontal="center" vertical="center"/>
    </xf>
    <xf numFmtId="0" fontId="0" fillId="8" borderId="47" xfId="0" applyFill="1" applyBorder="1" applyAlignment="1">
      <alignment horizontal="center" vertical="center"/>
    </xf>
    <xf numFmtId="0" fontId="0" fillId="8" borderId="48" xfId="0" applyFill="1" applyBorder="1" applyAlignment="1">
      <alignment horizontal="center" vertical="center"/>
    </xf>
    <xf numFmtId="0" fontId="0" fillId="8" borderId="45" xfId="0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8" borderId="46" xfId="0" applyFill="1" applyBorder="1" applyAlignment="1">
      <alignment horizontal="center" vertical="center"/>
    </xf>
    <xf numFmtId="0" fontId="0" fillId="8" borderId="49" xfId="0" applyFill="1" applyBorder="1" applyAlignment="1">
      <alignment horizontal="center" vertical="center"/>
    </xf>
    <xf numFmtId="0" fontId="32" fillId="7" borderId="47" xfId="0" applyFont="1" applyFill="1" applyBorder="1" applyAlignment="1">
      <alignment horizontal="center" vertical="center"/>
    </xf>
    <xf numFmtId="0" fontId="32" fillId="7" borderId="45" xfId="0" applyFont="1" applyFill="1" applyBorder="1" applyAlignment="1">
      <alignment horizontal="center" vertical="center"/>
    </xf>
    <xf numFmtId="0" fontId="32" fillId="7" borderId="44" xfId="0" applyFont="1" applyFill="1" applyBorder="1" applyAlignment="1">
      <alignment horizontal="center" vertical="center"/>
    </xf>
    <xf numFmtId="49" fontId="9" fillId="0" borderId="82" xfId="0" applyNumberFormat="1" applyFont="1" applyBorder="1" applyAlignment="1">
      <alignment horizontal="center" vertical="center" wrapText="1"/>
    </xf>
    <xf numFmtId="49" fontId="9" fillId="0" borderId="22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49" fontId="7" fillId="6" borderId="60" xfId="0" applyNumberFormat="1" applyFont="1" applyFill="1" applyBorder="1" applyAlignment="1">
      <alignment horizontal="center" vertical="center" wrapText="1"/>
    </xf>
    <xf numFmtId="49" fontId="7" fillId="6" borderId="61" xfId="0" applyNumberFormat="1" applyFont="1" applyFill="1" applyBorder="1" applyAlignment="1">
      <alignment horizontal="center" vertical="center" wrapText="1"/>
    </xf>
    <xf numFmtId="49" fontId="7" fillId="6" borderId="28" xfId="0" applyNumberFormat="1" applyFont="1" applyFill="1" applyBorder="1" applyAlignment="1">
      <alignment horizontal="center" vertical="center" wrapText="1"/>
    </xf>
    <xf numFmtId="49" fontId="7" fillId="6" borderId="0" xfId="0" applyNumberFormat="1" applyFont="1" applyFill="1" applyBorder="1" applyAlignment="1">
      <alignment horizontal="center" vertical="center" wrapText="1"/>
    </xf>
    <xf numFmtId="49" fontId="7" fillId="6" borderId="40" xfId="0" applyNumberFormat="1" applyFont="1" applyFill="1" applyBorder="1" applyAlignment="1">
      <alignment horizontal="center" vertical="center" wrapText="1"/>
    </xf>
    <xf numFmtId="49" fontId="7" fillId="6" borderId="35" xfId="0" applyNumberFormat="1" applyFont="1" applyFill="1" applyBorder="1" applyAlignment="1">
      <alignment horizontal="center" vertical="center" wrapText="1"/>
    </xf>
    <xf numFmtId="49" fontId="9" fillId="0" borderId="53" xfId="0" applyNumberFormat="1" applyFont="1" applyBorder="1" applyAlignment="1">
      <alignment horizontal="center" vertical="center" wrapText="1"/>
    </xf>
    <xf numFmtId="49" fontId="9" fillId="0" borderId="51" xfId="0" applyNumberFormat="1" applyFont="1" applyBorder="1" applyAlignment="1">
      <alignment horizontal="center" vertical="center" wrapText="1"/>
    </xf>
    <xf numFmtId="49" fontId="9" fillId="0" borderId="52" xfId="0" applyNumberFormat="1" applyFont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49" fontId="9" fillId="0" borderId="54" xfId="0" applyNumberFormat="1" applyFont="1" applyBorder="1" applyAlignment="1">
      <alignment horizontal="center" vertical="center" wrapText="1"/>
    </xf>
    <xf numFmtId="49" fontId="9" fillId="0" borderId="55" xfId="0" applyNumberFormat="1" applyFont="1" applyBorder="1" applyAlignment="1">
      <alignment horizontal="center" vertical="center" wrapText="1"/>
    </xf>
    <xf numFmtId="49" fontId="9" fillId="0" borderId="80" xfId="0" applyNumberFormat="1" applyFont="1" applyBorder="1" applyAlignment="1">
      <alignment horizontal="center" vertical="center" wrapText="1"/>
    </xf>
    <xf numFmtId="49" fontId="9" fillId="0" borderId="81" xfId="0" applyNumberFormat="1" applyFont="1" applyBorder="1" applyAlignment="1">
      <alignment horizontal="center" vertical="center" wrapText="1"/>
    </xf>
    <xf numFmtId="49" fontId="9" fillId="0" borderId="57" xfId="0" applyNumberFormat="1" applyFont="1" applyBorder="1" applyAlignment="1">
      <alignment horizontal="center" vertical="center" wrapText="1"/>
    </xf>
    <xf numFmtId="49" fontId="9" fillId="0" borderId="58" xfId="0" applyNumberFormat="1" applyFont="1" applyBorder="1" applyAlignment="1">
      <alignment horizontal="center" vertical="center" wrapText="1"/>
    </xf>
    <xf numFmtId="49" fontId="9" fillId="0" borderId="59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 wrapText="1"/>
    </xf>
    <xf numFmtId="49" fontId="8" fillId="2" borderId="35" xfId="0" applyNumberFormat="1" applyFont="1" applyFill="1" applyBorder="1" applyAlignment="1">
      <alignment horizontal="center" vertical="center" wrapText="1"/>
    </xf>
    <xf numFmtId="49" fontId="9" fillId="0" borderId="33" xfId="0" applyNumberFormat="1" applyFont="1" applyBorder="1" applyAlignment="1">
      <alignment horizontal="center" vertical="center" wrapText="1"/>
    </xf>
    <xf numFmtId="49" fontId="9" fillId="0" borderId="5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shrinkToFit="1"/>
    </xf>
    <xf numFmtId="49" fontId="9" fillId="0" borderId="68" xfId="0" applyNumberFormat="1" applyFont="1" applyBorder="1" applyAlignment="1">
      <alignment horizontal="center" vertical="center" wrapText="1"/>
    </xf>
    <xf numFmtId="49" fontId="5" fillId="9" borderId="33" xfId="0" applyNumberFormat="1" applyFont="1" applyFill="1" applyBorder="1" applyAlignment="1">
      <alignment horizontal="center" vertical="center" wrapText="1"/>
    </xf>
    <xf numFmtId="49" fontId="5" fillId="9" borderId="22" xfId="0" applyNumberFormat="1" applyFont="1" applyFill="1" applyBorder="1" applyAlignment="1">
      <alignment horizontal="center" vertical="center" wrapText="1"/>
    </xf>
    <xf numFmtId="49" fontId="5" fillId="9" borderId="16" xfId="0" applyNumberFormat="1" applyFont="1" applyFill="1" applyBorder="1" applyAlignment="1">
      <alignment horizontal="center" vertical="center" wrapText="1"/>
    </xf>
    <xf numFmtId="49" fontId="5" fillId="8" borderId="26" xfId="0" applyNumberFormat="1" applyFont="1" applyFill="1" applyBorder="1" applyAlignment="1">
      <alignment horizontal="center" vertical="center" wrapText="1"/>
    </xf>
    <xf numFmtId="49" fontId="5" fillId="8" borderId="27" xfId="0" applyNumberFormat="1" applyFont="1" applyFill="1" applyBorder="1" applyAlignment="1">
      <alignment horizontal="center" vertical="center" wrapText="1"/>
    </xf>
    <xf numFmtId="49" fontId="5" fillId="8" borderId="28" xfId="0" applyNumberFormat="1" applyFont="1" applyFill="1" applyBorder="1" applyAlignment="1">
      <alignment horizontal="center" vertical="center" wrapText="1"/>
    </xf>
    <xf numFmtId="49" fontId="5" fillId="8" borderId="23" xfId="0" applyNumberFormat="1" applyFont="1" applyFill="1" applyBorder="1" applyAlignment="1">
      <alignment horizontal="center" vertical="center" wrapText="1"/>
    </xf>
    <xf numFmtId="49" fontId="5" fillId="8" borderId="40" xfId="0" applyNumberFormat="1" applyFont="1" applyFill="1" applyBorder="1" applyAlignment="1">
      <alignment horizontal="center" vertical="center" wrapText="1"/>
    </xf>
    <xf numFmtId="49" fontId="5" fillId="8" borderId="24" xfId="0" applyNumberFormat="1" applyFont="1" applyFill="1" applyBorder="1" applyAlignment="1">
      <alignment horizontal="center" vertical="center" wrapText="1"/>
    </xf>
    <xf numFmtId="49" fontId="4" fillId="6" borderId="14" xfId="0" applyNumberFormat="1" applyFont="1" applyFill="1" applyBorder="1" applyAlignment="1">
      <alignment horizontal="center" vertical="center" wrapText="1"/>
    </xf>
    <xf numFmtId="0" fontId="32" fillId="7" borderId="57" xfId="0" applyFont="1" applyFill="1" applyBorder="1" applyAlignment="1">
      <alignment horizontal="center" vertical="center"/>
    </xf>
    <xf numFmtId="0" fontId="32" fillId="7" borderId="58" xfId="0" applyFont="1" applyFill="1" applyBorder="1" applyAlignment="1">
      <alignment horizontal="center" vertical="center"/>
    </xf>
    <xf numFmtId="0" fontId="32" fillId="7" borderId="59" xfId="0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 wrapText="1"/>
    </xf>
    <xf numFmtId="0" fontId="0" fillId="8" borderId="47" xfId="0" applyFill="1" applyBorder="1" applyAlignment="1">
      <alignment horizontal="center"/>
    </xf>
    <xf numFmtId="0" fontId="0" fillId="8" borderId="48" xfId="0" applyFill="1" applyBorder="1" applyAlignment="1">
      <alignment horizontal="center"/>
    </xf>
    <xf numFmtId="0" fontId="0" fillId="8" borderId="45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46" xfId="0" applyFill="1" applyBorder="1" applyAlignment="1">
      <alignment horizontal="center"/>
    </xf>
    <xf numFmtId="0" fontId="0" fillId="8" borderId="49" xfId="0" applyFill="1" applyBorder="1" applyAlignment="1">
      <alignment horizontal="center"/>
    </xf>
    <xf numFmtId="49" fontId="5" fillId="15" borderId="26" xfId="0" applyNumberFormat="1" applyFont="1" applyFill="1" applyBorder="1" applyAlignment="1">
      <alignment horizontal="center" vertical="center" wrapText="1"/>
    </xf>
    <xf numFmtId="49" fontId="5" fillId="15" borderId="27" xfId="0" applyNumberFormat="1" applyFont="1" applyFill="1" applyBorder="1" applyAlignment="1">
      <alignment horizontal="center" vertical="center" wrapText="1"/>
    </xf>
    <xf numFmtId="49" fontId="5" fillId="15" borderId="28" xfId="0" applyNumberFormat="1" applyFont="1" applyFill="1" applyBorder="1" applyAlignment="1">
      <alignment horizontal="center" vertical="center" wrapText="1"/>
    </xf>
    <xf numFmtId="49" fontId="5" fillId="15" borderId="23" xfId="0" applyNumberFormat="1" applyFont="1" applyFill="1" applyBorder="1" applyAlignment="1">
      <alignment horizontal="center" vertical="center" wrapText="1"/>
    </xf>
    <xf numFmtId="49" fontId="5" fillId="15" borderId="40" xfId="0" applyNumberFormat="1" applyFont="1" applyFill="1" applyBorder="1" applyAlignment="1">
      <alignment horizontal="center" vertical="center" wrapText="1"/>
    </xf>
    <xf numFmtId="49" fontId="5" fillId="15" borderId="24" xfId="0" applyNumberFormat="1" applyFont="1" applyFill="1" applyBorder="1" applyAlignment="1">
      <alignment horizontal="center" vertical="center" wrapText="1"/>
    </xf>
    <xf numFmtId="0" fontId="32" fillId="7" borderId="57" xfId="0" applyFont="1" applyFill="1" applyBorder="1" applyAlignment="1">
      <alignment horizontal="center" vertical="top" wrapText="1"/>
    </xf>
    <xf numFmtId="0" fontId="32" fillId="7" borderId="58" xfId="0" applyFont="1" applyFill="1" applyBorder="1" applyAlignment="1">
      <alignment horizontal="center" vertical="top"/>
    </xf>
    <xf numFmtId="0" fontId="32" fillId="7" borderId="59" xfId="0" applyFont="1" applyFill="1" applyBorder="1" applyAlignment="1">
      <alignment horizontal="center" vertical="top"/>
    </xf>
    <xf numFmtId="49" fontId="9" fillId="13" borderId="22" xfId="0" applyNumberFormat="1" applyFont="1" applyFill="1" applyBorder="1" applyAlignment="1">
      <alignment horizontal="center" vertical="center" wrapText="1"/>
    </xf>
    <xf numFmtId="49" fontId="9" fillId="13" borderId="16" xfId="0" applyNumberFormat="1" applyFont="1" applyFill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9" fillId="13" borderId="33" xfId="0" applyNumberFormat="1" applyFont="1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/>
    </xf>
    <xf numFmtId="0" fontId="0" fillId="8" borderId="119" xfId="0" applyFill="1" applyBorder="1" applyAlignment="1">
      <alignment horizontal="center" vertical="center"/>
    </xf>
    <xf numFmtId="49" fontId="9" fillId="0" borderId="120" xfId="0" applyNumberFormat="1" applyFont="1" applyBorder="1" applyAlignment="1">
      <alignment horizontal="center" vertical="center" wrapText="1"/>
    </xf>
    <xf numFmtId="49" fontId="9" fillId="0" borderId="27" xfId="0" applyNumberFormat="1" applyFont="1" applyBorder="1" applyAlignment="1">
      <alignment horizontal="center" vertical="center" wrapText="1"/>
    </xf>
    <xf numFmtId="49" fontId="9" fillId="0" borderId="23" xfId="0" applyNumberFormat="1" applyFont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0" fontId="0" fillId="8" borderId="61" xfId="0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49" fontId="9" fillId="0" borderId="119" xfId="0" applyNumberFormat="1" applyFont="1" applyBorder="1" applyAlignment="1">
      <alignment horizontal="center" vertical="center" wrapText="1"/>
    </xf>
    <xf numFmtId="41" fontId="8" fillId="2" borderId="22" xfId="1" applyFont="1" applyFill="1" applyBorder="1" applyAlignment="1">
      <alignment horizontal="center" vertical="center" wrapText="1"/>
    </xf>
    <xf numFmtId="0" fontId="0" fillId="17" borderId="54" xfId="0" applyFill="1" applyBorder="1" applyAlignment="1">
      <alignment horizontal="center" vertical="center"/>
    </xf>
    <xf numFmtId="0" fontId="0" fillId="17" borderId="55" xfId="0" applyFill="1" applyBorder="1" applyAlignment="1">
      <alignment horizontal="center" vertical="center"/>
    </xf>
    <xf numFmtId="0" fontId="0" fillId="17" borderId="56" xfId="0" applyFill="1" applyBorder="1" applyAlignment="1">
      <alignment horizontal="center" vertical="center"/>
    </xf>
    <xf numFmtId="49" fontId="9" fillId="0" borderId="12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41" fontId="45" fillId="0" borderId="124" xfId="1" applyFont="1" applyBorder="1" applyAlignment="1">
      <alignment horizontal="center"/>
    </xf>
    <xf numFmtId="0" fontId="0" fillId="0" borderId="124" xfId="0" applyBorder="1" applyAlignment="1">
      <alignment horizontal="left"/>
    </xf>
    <xf numFmtId="181" fontId="27" fillId="0" borderId="0" xfId="2" applyNumberFormat="1" applyFont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0" fillId="3" borderId="132" xfId="0" applyFill="1" applyBorder="1" applyAlignment="1">
      <alignment horizontal="center" vertical="center"/>
    </xf>
    <xf numFmtId="0" fontId="0" fillId="3" borderId="131" xfId="0" applyFill="1" applyBorder="1" applyAlignment="1">
      <alignment horizontal="center" vertical="center"/>
    </xf>
    <xf numFmtId="3" fontId="0" fillId="0" borderId="64" xfId="0" applyNumberFormat="1" applyFill="1" applyBorder="1" applyAlignment="1">
      <alignment horizontal="center" vertical="center"/>
    </xf>
    <xf numFmtId="3" fontId="0" fillId="0" borderId="15" xfId="0" applyNumberFormat="1" applyFill="1" applyBorder="1" applyAlignment="1">
      <alignment horizontal="center" vertical="center"/>
    </xf>
    <xf numFmtId="181" fontId="0" fillId="3" borderId="130" xfId="0" applyNumberFormat="1" applyFill="1" applyBorder="1" applyAlignment="1">
      <alignment horizontal="center" vertical="center"/>
    </xf>
    <xf numFmtId="181" fontId="0" fillId="3" borderId="131" xfId="0" applyNumberFormat="1" applyFill="1" applyBorder="1" applyAlignment="1">
      <alignment horizontal="center" vertical="center"/>
    </xf>
    <xf numFmtId="181" fontId="0" fillId="0" borderId="133" xfId="0" applyNumberFormat="1" applyFill="1" applyBorder="1" applyAlignment="1">
      <alignment horizontal="center" vertical="center"/>
    </xf>
    <xf numFmtId="181" fontId="0" fillId="0" borderId="15" xfId="0" applyNumberFormat="1" applyFill="1" applyBorder="1" applyAlignment="1">
      <alignment horizontal="center" vertical="center"/>
    </xf>
    <xf numFmtId="0" fontId="38" fillId="0" borderId="0" xfId="0" applyFont="1" applyBorder="1" applyAlignment="1">
      <alignment horizontal="left" vertical="center"/>
    </xf>
    <xf numFmtId="41" fontId="38" fillId="0" borderId="0" xfId="1" applyFont="1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65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26" fillId="0" borderId="129" xfId="2" applyBorder="1" applyAlignment="1">
      <alignment horizontal="center" vertical="center"/>
    </xf>
    <xf numFmtId="0" fontId="26" fillId="0" borderId="66" xfId="2" applyBorder="1" applyAlignment="1">
      <alignment horizontal="center" vertical="center"/>
    </xf>
    <xf numFmtId="0" fontId="38" fillId="0" borderId="0" xfId="0" applyFont="1" applyAlignment="1">
      <alignment horizontal="left" vertical="center" indent="1"/>
    </xf>
    <xf numFmtId="0" fontId="15" fillId="0" borderId="13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0" fillId="0" borderId="124" xfId="0" applyBorder="1" applyAlignment="1">
      <alignment horizontal="right" vertical="center"/>
    </xf>
    <xf numFmtId="0" fontId="13" fillId="0" borderId="132" xfId="0" applyFont="1" applyBorder="1" applyAlignment="1">
      <alignment horizontal="center" vertical="center" shrinkToFit="1"/>
    </xf>
    <xf numFmtId="0" fontId="13" fillId="0" borderId="62" xfId="0" applyFont="1" applyBorder="1" applyAlignment="1">
      <alignment horizontal="center" vertical="center" shrinkToFit="1"/>
    </xf>
    <xf numFmtId="0" fontId="13" fillId="0" borderId="131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41" fontId="19" fillId="0" borderId="26" xfId="0" applyNumberFormat="1" applyFont="1" applyBorder="1" applyAlignment="1">
      <alignment horizontal="center" vertical="center" shrinkToFit="1"/>
    </xf>
    <xf numFmtId="41" fontId="19" fillId="0" borderId="41" xfId="0" applyNumberFormat="1" applyFont="1" applyBorder="1" applyAlignment="1">
      <alignment horizontal="center" vertical="center" shrinkToFit="1"/>
    </xf>
    <xf numFmtId="41" fontId="19" fillId="0" borderId="27" xfId="0" applyNumberFormat="1" applyFont="1" applyBorder="1" applyAlignment="1">
      <alignment horizontal="center" vertical="center" shrinkToFit="1"/>
    </xf>
    <xf numFmtId="41" fontId="19" fillId="0" borderId="85" xfId="0" applyNumberFormat="1" applyFont="1" applyBorder="1" applyAlignment="1">
      <alignment horizontal="center" vertical="center" shrinkToFit="1"/>
    </xf>
    <xf numFmtId="41" fontId="19" fillId="0" borderId="88" xfId="0" applyNumberFormat="1" applyFont="1" applyBorder="1" applyAlignment="1">
      <alignment horizontal="center" vertical="center" shrinkToFit="1"/>
    </xf>
    <xf numFmtId="41" fontId="19" fillId="0" borderId="7" xfId="0" applyNumberFormat="1" applyFont="1" applyBorder="1" applyAlignment="1">
      <alignment horizontal="center" vertical="center" shrinkToFit="1"/>
    </xf>
    <xf numFmtId="41" fontId="19" fillId="0" borderId="94" xfId="0" applyNumberFormat="1" applyFont="1" applyBorder="1" applyAlignment="1">
      <alignment horizontal="center" vertical="center" shrinkToFit="1"/>
    </xf>
    <xf numFmtId="41" fontId="19" fillId="0" borderId="124" xfId="0" applyNumberFormat="1" applyFont="1" applyBorder="1" applyAlignment="1">
      <alignment horizontal="center" vertical="center" shrinkToFit="1"/>
    </xf>
    <xf numFmtId="41" fontId="19" fillId="0" borderId="95" xfId="0" applyNumberFormat="1" applyFont="1" applyBorder="1" applyAlignment="1">
      <alignment horizontal="center" vertical="center" shrinkToFit="1"/>
    </xf>
    <xf numFmtId="0" fontId="16" fillId="0" borderId="0" xfId="0" applyNumberFormat="1" applyFont="1" applyAlignment="1">
      <alignment horizontal="center" vertical="center"/>
    </xf>
    <xf numFmtId="0" fontId="13" fillId="0" borderId="29" xfId="0" applyNumberFormat="1" applyFont="1" applyBorder="1" applyAlignment="1">
      <alignment horizontal="left" vertical="center"/>
    </xf>
    <xf numFmtId="49" fontId="9" fillId="7" borderId="14" xfId="0" applyNumberFormat="1" applyFont="1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/>
    </xf>
    <xf numFmtId="177" fontId="9" fillId="7" borderId="83" xfId="0" applyNumberFormat="1" applyFont="1" applyFill="1" applyBorder="1" applyAlignment="1">
      <alignment horizontal="right" vertical="center" wrapText="1" indent="1"/>
    </xf>
    <xf numFmtId="177" fontId="9" fillId="7" borderId="121" xfId="0" applyNumberFormat="1" applyFont="1" applyFill="1" applyBorder="1" applyAlignment="1">
      <alignment horizontal="right" vertical="center" wrapText="1" indent="1"/>
    </xf>
    <xf numFmtId="183" fontId="9" fillId="7" borderId="121" xfId="0" applyNumberFormat="1" applyFont="1" applyFill="1" applyBorder="1" applyAlignment="1">
      <alignment horizontal="right" vertical="center" wrapText="1" indent="1"/>
    </xf>
    <xf numFmtId="41" fontId="9" fillId="7" borderId="6" xfId="0" applyNumberFormat="1" applyFont="1" applyFill="1" applyBorder="1" applyAlignment="1">
      <alignment horizontal="right" vertical="center" wrapText="1" indent="1"/>
    </xf>
    <xf numFmtId="177" fontId="9" fillId="18" borderId="83" xfId="0" applyNumberFormat="1" applyFont="1" applyFill="1" applyBorder="1" applyAlignment="1">
      <alignment horizontal="right" vertical="center" wrapText="1" indent="1"/>
    </xf>
    <xf numFmtId="49" fontId="9" fillId="18" borderId="9" xfId="0" applyNumberFormat="1" applyFont="1" applyFill="1" applyBorder="1" applyAlignment="1">
      <alignment horizontal="center" vertical="center" wrapText="1"/>
    </xf>
    <xf numFmtId="49" fontId="9" fillId="18" borderId="5" xfId="0" applyNumberFormat="1" applyFont="1" applyFill="1" applyBorder="1" applyAlignment="1">
      <alignment horizontal="center" vertical="center" wrapText="1"/>
    </xf>
    <xf numFmtId="49" fontId="9" fillId="18" borderId="10" xfId="0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50" fillId="0" borderId="14" xfId="0" applyFont="1" applyBorder="1" applyAlignment="1">
      <alignment horizontal="center" vertical="center"/>
    </xf>
    <xf numFmtId="0" fontId="51" fillId="0" borderId="14" xfId="0" applyFont="1" applyBorder="1" applyAlignment="1">
      <alignment horizontal="center" vertical="center"/>
    </xf>
    <xf numFmtId="41" fontId="51" fillId="0" borderId="14" xfId="0" applyNumberFormat="1" applyFont="1" applyBorder="1">
      <alignment vertical="center"/>
    </xf>
    <xf numFmtId="0" fontId="51" fillId="0" borderId="14" xfId="0" applyFont="1" applyBorder="1">
      <alignment vertical="center"/>
    </xf>
    <xf numFmtId="41" fontId="51" fillId="0" borderId="14" xfId="1" applyFont="1" applyBorder="1">
      <alignment vertical="center"/>
    </xf>
  </cellXfs>
  <cellStyles count="7">
    <cellStyle name="쉼표 [0]" xfId="1" builtinId="6"/>
    <cellStyle name="쉼표 [0] 2" xfId="4"/>
    <cellStyle name="쉼표 [0] 2 2" xfId="6"/>
    <cellStyle name="표준" xfId="0" builtinId="0"/>
    <cellStyle name="표준 2" xfId="3"/>
    <cellStyle name="표준 2 2" xfId="5"/>
    <cellStyle name="표준_후원사용명세서 (2009)법인" xfId="2"/>
  </cellStyles>
  <dxfs count="0"/>
  <tableStyles count="0" defaultTableStyle="TableStyleMedium9" defaultPivotStyle="PivotStyleLight16"/>
  <colors>
    <mruColors>
      <color rgb="FFEAF1DD"/>
      <color rgb="FFCCFFCC"/>
      <color rgb="FFFCD5B4"/>
      <color rgb="FFFFCC99"/>
      <color rgb="FFFF9966"/>
      <color rgb="FFFFCC00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zoomScaleNormal="100" zoomScaleSheetLayoutView="100" workbookViewId="0">
      <selection activeCell="A2" sqref="A2:C2"/>
    </sheetView>
  </sheetViews>
  <sheetFormatPr defaultRowHeight="12.75" customHeight="1"/>
  <cols>
    <col min="1" max="1" width="5.625" bestFit="1" customWidth="1"/>
    <col min="2" max="2" width="6.5" customWidth="1"/>
    <col min="3" max="3" width="8.375" customWidth="1"/>
    <col min="4" max="4" width="10.25" customWidth="1"/>
    <col min="5" max="5" width="10.25" bestFit="1" customWidth="1"/>
    <col min="6" max="6" width="11.125" customWidth="1"/>
    <col min="7" max="7" width="10.625" customWidth="1"/>
    <col min="8" max="8" width="17.5" customWidth="1"/>
  </cols>
  <sheetData>
    <row r="1" spans="1:8" ht="52.5" customHeight="1">
      <c r="A1" s="711" t="s">
        <v>374</v>
      </c>
      <c r="B1" s="711"/>
      <c r="C1" s="711"/>
      <c r="D1" s="711"/>
      <c r="E1" s="711"/>
      <c r="F1" s="711"/>
      <c r="G1" s="711"/>
      <c r="H1" s="711"/>
    </row>
    <row r="2" spans="1:8" ht="19.5" customHeight="1">
      <c r="A2" s="712" t="s">
        <v>8</v>
      </c>
      <c r="B2" s="713"/>
      <c r="C2" s="714"/>
      <c r="D2" s="715" t="s">
        <v>9</v>
      </c>
      <c r="E2" s="717" t="s">
        <v>121</v>
      </c>
      <c r="F2" s="719" t="s">
        <v>10</v>
      </c>
      <c r="G2" s="721" t="s">
        <v>11</v>
      </c>
      <c r="H2" s="723" t="s">
        <v>19</v>
      </c>
    </row>
    <row r="3" spans="1:8" ht="19.5" customHeight="1">
      <c r="A3" s="98" t="s">
        <v>5</v>
      </c>
      <c r="B3" s="72" t="s">
        <v>12</v>
      </c>
      <c r="C3" s="48" t="s">
        <v>13</v>
      </c>
      <c r="D3" s="716"/>
      <c r="E3" s="718"/>
      <c r="F3" s="720"/>
      <c r="G3" s="722"/>
      <c r="H3" s="724"/>
    </row>
    <row r="4" spans="1:8" ht="15" customHeight="1">
      <c r="A4" s="699" t="s">
        <v>124</v>
      </c>
      <c r="B4" s="699" t="s">
        <v>124</v>
      </c>
      <c r="C4" s="702" t="s">
        <v>124</v>
      </c>
      <c r="D4" s="73" t="s">
        <v>14</v>
      </c>
      <c r="E4" s="74"/>
      <c r="F4" s="316">
        <v>8000000</v>
      </c>
      <c r="G4" s="316"/>
      <c r="H4" s="316">
        <f>SUM(E4:G4)</f>
        <v>8000000</v>
      </c>
    </row>
    <row r="5" spans="1:8" ht="15" customHeight="1">
      <c r="A5" s="700"/>
      <c r="B5" s="700"/>
      <c r="C5" s="702"/>
      <c r="D5" s="70" t="s">
        <v>15</v>
      </c>
      <c r="E5" s="4"/>
      <c r="F5" s="317">
        <v>8000000</v>
      </c>
      <c r="G5" s="317"/>
      <c r="H5" s="316">
        <f t="shared" ref="H5:H6" si="0">SUM(E5:G5)</f>
        <v>8000000</v>
      </c>
    </row>
    <row r="6" spans="1:8" ht="15" customHeight="1">
      <c r="A6" s="700"/>
      <c r="B6" s="700"/>
      <c r="C6" s="702"/>
      <c r="D6" s="71" t="s">
        <v>16</v>
      </c>
      <c r="E6" s="42" t="s">
        <v>181</v>
      </c>
      <c r="F6" s="90">
        <f>F5-F4</f>
        <v>0</v>
      </c>
      <c r="G6" s="90"/>
      <c r="H6" s="90">
        <f t="shared" si="0"/>
        <v>0</v>
      </c>
    </row>
    <row r="7" spans="1:8" ht="15" customHeight="1">
      <c r="A7" s="700"/>
      <c r="B7" s="700"/>
      <c r="C7" s="703" t="s">
        <v>126</v>
      </c>
      <c r="D7" s="192" t="s">
        <v>14</v>
      </c>
      <c r="E7" s="193"/>
      <c r="F7" s="194">
        <f>F4</f>
        <v>8000000</v>
      </c>
      <c r="G7" s="194"/>
      <c r="H7" s="194">
        <f>SUM(E7:G7)</f>
        <v>8000000</v>
      </c>
    </row>
    <row r="8" spans="1:8" ht="15" customHeight="1">
      <c r="A8" s="700"/>
      <c r="B8" s="700"/>
      <c r="C8" s="703"/>
      <c r="D8" s="195" t="s">
        <v>15</v>
      </c>
      <c r="E8" s="196"/>
      <c r="F8" s="197">
        <f>F5</f>
        <v>8000000</v>
      </c>
      <c r="G8" s="197"/>
      <c r="H8" s="198">
        <f t="shared" ref="H8:H9" si="1">SUM(E8:G8)</f>
        <v>8000000</v>
      </c>
    </row>
    <row r="9" spans="1:8" ht="15" customHeight="1">
      <c r="A9" s="700"/>
      <c r="B9" s="701"/>
      <c r="C9" s="704"/>
      <c r="D9" s="199" t="s">
        <v>16</v>
      </c>
      <c r="E9" s="200"/>
      <c r="F9" s="201">
        <f>F8-F7</f>
        <v>0</v>
      </c>
      <c r="G9" s="223"/>
      <c r="H9" s="198">
        <f t="shared" si="1"/>
        <v>0</v>
      </c>
    </row>
    <row r="10" spans="1:8" ht="15" customHeight="1">
      <c r="A10" s="700"/>
      <c r="B10" s="705" t="s">
        <v>126</v>
      </c>
      <c r="C10" s="706"/>
      <c r="D10" s="202" t="s">
        <v>14</v>
      </c>
      <c r="E10" s="203"/>
      <c r="F10" s="204">
        <f>F7</f>
        <v>8000000</v>
      </c>
      <c r="G10" s="204"/>
      <c r="H10" s="204">
        <f>H7</f>
        <v>8000000</v>
      </c>
    </row>
    <row r="11" spans="1:8" ht="15" customHeight="1">
      <c r="A11" s="700"/>
      <c r="B11" s="707"/>
      <c r="C11" s="708"/>
      <c r="D11" s="205" t="s">
        <v>15</v>
      </c>
      <c r="E11" s="206"/>
      <c r="F11" s="207">
        <f>F8</f>
        <v>8000000</v>
      </c>
      <c r="G11" s="207"/>
      <c r="H11" s="207">
        <f>H8</f>
        <v>8000000</v>
      </c>
    </row>
    <row r="12" spans="1:8" ht="15" customHeight="1">
      <c r="A12" s="701"/>
      <c r="B12" s="709"/>
      <c r="C12" s="710"/>
      <c r="D12" s="208" t="s">
        <v>16</v>
      </c>
      <c r="E12" s="209"/>
      <c r="F12" s="210">
        <f>F9</f>
        <v>0</v>
      </c>
      <c r="G12" s="210"/>
      <c r="H12" s="210">
        <f>H9</f>
        <v>0</v>
      </c>
    </row>
    <row r="13" spans="1:8" ht="15" customHeight="1">
      <c r="A13" s="690" t="s">
        <v>17</v>
      </c>
      <c r="B13" s="691"/>
      <c r="C13" s="692"/>
      <c r="D13" s="249" t="s">
        <v>14</v>
      </c>
      <c r="E13" s="250" t="s">
        <v>181</v>
      </c>
      <c r="F13" s="250">
        <f>F10</f>
        <v>8000000</v>
      </c>
      <c r="G13" s="250" t="s">
        <v>181</v>
      </c>
      <c r="H13" s="250">
        <f>SUM(E13:G13)</f>
        <v>8000000</v>
      </c>
    </row>
    <row r="14" spans="1:8" ht="15" customHeight="1">
      <c r="A14" s="693"/>
      <c r="B14" s="694"/>
      <c r="C14" s="695"/>
      <c r="D14" s="252" t="s">
        <v>15</v>
      </c>
      <c r="E14" s="253" t="s">
        <v>181</v>
      </c>
      <c r="F14" s="251">
        <f>F11</f>
        <v>8000000</v>
      </c>
      <c r="G14" s="253" t="s">
        <v>181</v>
      </c>
      <c r="H14" s="251">
        <f t="shared" ref="H14:H15" si="2">SUM(E14:G14)</f>
        <v>8000000</v>
      </c>
    </row>
    <row r="15" spans="1:8" ht="15" customHeight="1">
      <c r="A15" s="696"/>
      <c r="B15" s="697"/>
      <c r="C15" s="698"/>
      <c r="D15" s="319" t="s">
        <v>16</v>
      </c>
      <c r="E15" s="320" t="s">
        <v>181</v>
      </c>
      <c r="F15" s="318">
        <f>F14-F13</f>
        <v>0</v>
      </c>
      <c r="G15" s="318" t="s">
        <v>181</v>
      </c>
      <c r="H15" s="318">
        <f t="shared" si="2"/>
        <v>0</v>
      </c>
    </row>
    <row r="16" spans="1:8" ht="16.5"/>
    <row r="17" ht="16.5"/>
  </sheetData>
  <mergeCells count="13">
    <mergeCell ref="A1:H1"/>
    <mergeCell ref="A2:C2"/>
    <mergeCell ref="D2:D3"/>
    <mergeCell ref="E2:E3"/>
    <mergeCell ref="F2:F3"/>
    <mergeCell ref="G2:G3"/>
    <mergeCell ref="H2:H3"/>
    <mergeCell ref="A13:C15"/>
    <mergeCell ref="A4:A12"/>
    <mergeCell ref="B4:B9"/>
    <mergeCell ref="C4:C6"/>
    <mergeCell ref="C7:C9"/>
    <mergeCell ref="B10:C12"/>
  </mergeCells>
  <phoneticPr fontId="3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41"/>
  <sheetViews>
    <sheetView topLeftCell="A109" workbookViewId="0">
      <selection activeCell="H18" sqref="H18"/>
    </sheetView>
  </sheetViews>
  <sheetFormatPr defaultRowHeight="16.5"/>
  <cols>
    <col min="1" max="1" width="5.625" style="1" bestFit="1" customWidth="1"/>
    <col min="2" max="2" width="8.375" style="18" bestFit="1" customWidth="1"/>
    <col min="3" max="3" width="12.75" style="18" bestFit="1" customWidth="1"/>
    <col min="4" max="4" width="5" style="1" bestFit="1" customWidth="1"/>
    <col min="5" max="5" width="10.875" style="1" bestFit="1" customWidth="1"/>
    <col min="6" max="6" width="12.125" style="1" bestFit="1" customWidth="1"/>
    <col min="7" max="7" width="12" style="1" customWidth="1"/>
    <col min="8" max="8" width="13.75" style="83" customWidth="1"/>
    <col min="9" max="16384" width="9" style="1"/>
  </cols>
  <sheetData>
    <row r="1" spans="1:8" ht="32.25">
      <c r="A1" s="789" t="s">
        <v>226</v>
      </c>
      <c r="B1" s="789"/>
      <c r="C1" s="789"/>
      <c r="D1" s="789"/>
      <c r="E1" s="789"/>
      <c r="F1" s="789"/>
      <c r="G1" s="789"/>
      <c r="H1" s="789"/>
    </row>
    <row r="2" spans="1:8">
      <c r="A2" s="790"/>
      <c r="B2" s="790"/>
      <c r="C2" s="790"/>
      <c r="D2" s="790"/>
      <c r="E2" s="790"/>
      <c r="F2" s="790"/>
      <c r="G2" s="790"/>
      <c r="H2" s="97" t="s">
        <v>227</v>
      </c>
    </row>
    <row r="3" spans="1:8" ht="15.95" customHeight="1">
      <c r="A3" s="712" t="s">
        <v>8</v>
      </c>
      <c r="B3" s="713"/>
      <c r="C3" s="714"/>
      <c r="D3" s="717" t="s">
        <v>9</v>
      </c>
      <c r="E3" s="713" t="s">
        <v>217</v>
      </c>
      <c r="F3" s="719" t="s">
        <v>10</v>
      </c>
      <c r="G3" s="721" t="s">
        <v>11</v>
      </c>
      <c r="H3" s="723" t="s">
        <v>19</v>
      </c>
    </row>
    <row r="4" spans="1:8" ht="15.95" customHeight="1">
      <c r="A4" s="98" t="s">
        <v>5</v>
      </c>
      <c r="B4" s="72" t="s">
        <v>12</v>
      </c>
      <c r="C4" s="48" t="s">
        <v>13</v>
      </c>
      <c r="D4" s="718"/>
      <c r="E4" s="791"/>
      <c r="F4" s="720"/>
      <c r="G4" s="722"/>
      <c r="H4" s="724"/>
    </row>
    <row r="5" spans="1:8" ht="15" customHeight="1">
      <c r="A5" s="778" t="s">
        <v>115</v>
      </c>
      <c r="B5" s="754" t="s">
        <v>228</v>
      </c>
      <c r="C5" s="754" t="s">
        <v>128</v>
      </c>
      <c r="D5" s="129" t="s">
        <v>14</v>
      </c>
      <c r="E5" s="256"/>
      <c r="F5" s="264">
        <v>208103000</v>
      </c>
      <c r="G5" s="256"/>
      <c r="H5" s="264">
        <v>208103000</v>
      </c>
    </row>
    <row r="6" spans="1:8" ht="15" customHeight="1">
      <c r="A6" s="778"/>
      <c r="B6" s="754"/>
      <c r="C6" s="754"/>
      <c r="D6" s="11" t="s">
        <v>15</v>
      </c>
      <c r="E6" s="258"/>
      <c r="F6" s="265">
        <v>205166680</v>
      </c>
      <c r="G6" s="258"/>
      <c r="H6" s="265">
        <v>205166680</v>
      </c>
    </row>
    <row r="7" spans="1:8" ht="15" customHeight="1">
      <c r="A7" s="778"/>
      <c r="B7" s="754"/>
      <c r="C7" s="755"/>
      <c r="D7" s="12" t="s">
        <v>16</v>
      </c>
      <c r="E7" s="258"/>
      <c r="F7" s="261">
        <f>F6-F5</f>
        <v>-2936320</v>
      </c>
      <c r="G7" s="546"/>
      <c r="H7" s="261">
        <f>H6-H5</f>
        <v>-2936320</v>
      </c>
    </row>
    <row r="8" spans="1:8" ht="15" customHeight="1">
      <c r="A8" s="778"/>
      <c r="B8" s="754"/>
      <c r="C8" s="754" t="s">
        <v>129</v>
      </c>
      <c r="D8" s="10" t="s">
        <v>14</v>
      </c>
      <c r="E8" s="256"/>
      <c r="F8" s="264">
        <v>9359000</v>
      </c>
      <c r="G8" s="256"/>
      <c r="H8" s="264">
        <v>9359000</v>
      </c>
    </row>
    <row r="9" spans="1:8" ht="15" customHeight="1">
      <c r="A9" s="778"/>
      <c r="B9" s="754"/>
      <c r="C9" s="754"/>
      <c r="D9" s="11" t="s">
        <v>15</v>
      </c>
      <c r="E9" s="258"/>
      <c r="F9" s="265">
        <v>9238700</v>
      </c>
      <c r="G9" s="258"/>
      <c r="H9" s="265">
        <v>9238700</v>
      </c>
    </row>
    <row r="10" spans="1:8" ht="15" customHeight="1">
      <c r="A10" s="778"/>
      <c r="B10" s="754"/>
      <c r="C10" s="755"/>
      <c r="D10" s="12" t="s">
        <v>16</v>
      </c>
      <c r="E10" s="258"/>
      <c r="F10" s="261">
        <f>F9-F8</f>
        <v>-120300</v>
      </c>
      <c r="G10" s="546"/>
      <c r="H10" s="261">
        <f>H9-H8</f>
        <v>-120300</v>
      </c>
    </row>
    <row r="11" spans="1:8" ht="15" customHeight="1">
      <c r="A11" s="778"/>
      <c r="B11" s="754"/>
      <c r="C11" s="754" t="s">
        <v>229</v>
      </c>
      <c r="D11" s="10" t="s">
        <v>14</v>
      </c>
      <c r="E11" s="256"/>
      <c r="F11" s="264">
        <v>400000</v>
      </c>
      <c r="G11" s="256"/>
      <c r="H11" s="264">
        <v>400000</v>
      </c>
    </row>
    <row r="12" spans="1:8" ht="15" customHeight="1">
      <c r="A12" s="778"/>
      <c r="B12" s="754"/>
      <c r="C12" s="754"/>
      <c r="D12" s="11" t="s">
        <v>15</v>
      </c>
      <c r="E12" s="258"/>
      <c r="F12" s="265">
        <v>400000</v>
      </c>
      <c r="G12" s="258"/>
      <c r="H12" s="265">
        <v>400000</v>
      </c>
    </row>
    <row r="13" spans="1:8" ht="15" customHeight="1">
      <c r="A13" s="778"/>
      <c r="B13" s="754"/>
      <c r="C13" s="755"/>
      <c r="D13" s="12" t="s">
        <v>16</v>
      </c>
      <c r="E13" s="258"/>
      <c r="F13" s="261">
        <f>F12-F11</f>
        <v>0</v>
      </c>
      <c r="G13" s="546"/>
      <c r="H13" s="261">
        <f>H12-H11</f>
        <v>0</v>
      </c>
    </row>
    <row r="14" spans="1:8" ht="15" customHeight="1">
      <c r="A14" s="778"/>
      <c r="B14" s="754"/>
      <c r="C14" s="754" t="s">
        <v>230</v>
      </c>
      <c r="D14" s="10" t="s">
        <v>14</v>
      </c>
      <c r="E14" s="256"/>
      <c r="F14" s="264">
        <v>72663000</v>
      </c>
      <c r="G14" s="256"/>
      <c r="H14" s="264">
        <v>72663000</v>
      </c>
    </row>
    <row r="15" spans="1:8" ht="15" customHeight="1">
      <c r="A15" s="778"/>
      <c r="B15" s="754"/>
      <c r="C15" s="754"/>
      <c r="D15" s="11" t="s">
        <v>15</v>
      </c>
      <c r="E15" s="258"/>
      <c r="F15" s="265">
        <v>71940440</v>
      </c>
      <c r="G15" s="258"/>
      <c r="H15" s="265">
        <v>71940440</v>
      </c>
    </row>
    <row r="16" spans="1:8" ht="15" customHeight="1">
      <c r="A16" s="778"/>
      <c r="B16" s="754"/>
      <c r="C16" s="755"/>
      <c r="D16" s="12" t="s">
        <v>16</v>
      </c>
      <c r="E16" s="258"/>
      <c r="F16" s="261">
        <f>F15-F14</f>
        <v>-722560</v>
      </c>
      <c r="G16" s="546"/>
      <c r="H16" s="261">
        <f>H15-H14</f>
        <v>-722560</v>
      </c>
    </row>
    <row r="17" spans="1:8" ht="15" customHeight="1">
      <c r="A17" s="778"/>
      <c r="B17" s="754"/>
      <c r="C17" s="754" t="s">
        <v>231</v>
      </c>
      <c r="D17" s="10" t="s">
        <v>14</v>
      </c>
      <c r="E17" s="256"/>
      <c r="F17" s="267">
        <v>15707000</v>
      </c>
      <c r="G17" s="256"/>
      <c r="H17" s="267">
        <v>15707000</v>
      </c>
    </row>
    <row r="18" spans="1:8" ht="15" customHeight="1">
      <c r="A18" s="778"/>
      <c r="B18" s="754"/>
      <c r="C18" s="754"/>
      <c r="D18" s="11" t="s">
        <v>15</v>
      </c>
      <c r="E18" s="258"/>
      <c r="F18" s="265">
        <v>15699303</v>
      </c>
      <c r="G18" s="258"/>
      <c r="H18" s="265">
        <v>15699303</v>
      </c>
    </row>
    <row r="19" spans="1:8" ht="15" customHeight="1">
      <c r="A19" s="778"/>
      <c r="B19" s="754"/>
      <c r="C19" s="755"/>
      <c r="D19" s="12" t="s">
        <v>16</v>
      </c>
      <c r="E19" s="258"/>
      <c r="F19" s="261">
        <f>F18-F17</f>
        <v>-7697</v>
      </c>
      <c r="G19" s="546"/>
      <c r="H19" s="261">
        <f>H18-H17</f>
        <v>-7697</v>
      </c>
    </row>
    <row r="20" spans="1:8" ht="15" customHeight="1">
      <c r="A20" s="778"/>
      <c r="B20" s="754"/>
      <c r="C20" s="754" t="s">
        <v>132</v>
      </c>
      <c r="D20" s="10" t="s">
        <v>14</v>
      </c>
      <c r="E20" s="256"/>
      <c r="F20" s="267">
        <v>14085000</v>
      </c>
      <c r="G20" s="256"/>
      <c r="H20" s="267">
        <v>14085000</v>
      </c>
    </row>
    <row r="21" spans="1:8" ht="15" customHeight="1">
      <c r="A21" s="778"/>
      <c r="B21" s="754"/>
      <c r="C21" s="754"/>
      <c r="D21" s="11" t="s">
        <v>15</v>
      </c>
      <c r="E21" s="258"/>
      <c r="F21" s="265">
        <v>13495700</v>
      </c>
      <c r="G21" s="258"/>
      <c r="H21" s="265">
        <v>13495700</v>
      </c>
    </row>
    <row r="22" spans="1:8" ht="15" customHeight="1">
      <c r="A22" s="778"/>
      <c r="B22" s="754"/>
      <c r="C22" s="755"/>
      <c r="D22" s="12" t="s">
        <v>16</v>
      </c>
      <c r="E22" s="258"/>
      <c r="F22" s="261">
        <f>F21-F20</f>
        <v>-589300</v>
      </c>
      <c r="G22" s="546"/>
      <c r="H22" s="261">
        <f>H21-H20</f>
        <v>-589300</v>
      </c>
    </row>
    <row r="23" spans="1:8" ht="15" customHeight="1">
      <c r="A23" s="778"/>
      <c r="B23" s="754"/>
      <c r="C23" s="754" t="s">
        <v>133</v>
      </c>
      <c r="D23" s="10" t="s">
        <v>14</v>
      </c>
      <c r="E23" s="256"/>
      <c r="F23" s="264">
        <v>39947000</v>
      </c>
      <c r="G23" s="256"/>
      <c r="H23" s="264">
        <v>39947000</v>
      </c>
    </row>
    <row r="24" spans="1:8" ht="15" customHeight="1">
      <c r="A24" s="778"/>
      <c r="B24" s="754"/>
      <c r="C24" s="754"/>
      <c r="D24" s="11" t="s">
        <v>15</v>
      </c>
      <c r="E24" s="258"/>
      <c r="F24" s="265">
        <v>39524480</v>
      </c>
      <c r="G24" s="258"/>
      <c r="H24" s="265">
        <v>39524480</v>
      </c>
    </row>
    <row r="25" spans="1:8" ht="15" customHeight="1">
      <c r="A25" s="778"/>
      <c r="B25" s="754"/>
      <c r="C25" s="755"/>
      <c r="D25" s="12" t="s">
        <v>16</v>
      </c>
      <c r="E25" s="270"/>
      <c r="F25" s="261">
        <f>F24-F23</f>
        <v>-422520</v>
      </c>
      <c r="G25" s="294"/>
      <c r="H25" s="261">
        <f>H24-H23</f>
        <v>-422520</v>
      </c>
    </row>
    <row r="26" spans="1:8" ht="15" customHeight="1">
      <c r="A26" s="778"/>
      <c r="B26" s="754"/>
      <c r="C26" s="756" t="s">
        <v>126</v>
      </c>
      <c r="D26" s="116" t="s">
        <v>14</v>
      </c>
      <c r="E26" s="281"/>
      <c r="F26" s="272">
        <f>F5+F8+F11+F14+F17+F20+F23</f>
        <v>360264000</v>
      </c>
      <c r="G26" s="281"/>
      <c r="H26" s="272">
        <f>H23+H20+H17+H14+H11+H8+H5</f>
        <v>360264000</v>
      </c>
    </row>
    <row r="27" spans="1:8" ht="15" customHeight="1">
      <c r="A27" s="778"/>
      <c r="B27" s="754"/>
      <c r="C27" s="757"/>
      <c r="D27" s="15" t="s">
        <v>15</v>
      </c>
      <c r="E27" s="282"/>
      <c r="F27" s="314">
        <f>F24+F21+F18+F15+F12+F9+F6</f>
        <v>355465303</v>
      </c>
      <c r="G27" s="282"/>
      <c r="H27" s="314">
        <f>H6+H9+H12+H15+H18+H21+H24</f>
        <v>355465303</v>
      </c>
    </row>
    <row r="28" spans="1:8" ht="15" customHeight="1">
      <c r="A28" s="778"/>
      <c r="B28" s="755"/>
      <c r="C28" s="758"/>
      <c r="D28" s="16" t="s">
        <v>16</v>
      </c>
      <c r="E28" s="284"/>
      <c r="F28" s="551">
        <f>F27-F26</f>
        <v>-4798697</v>
      </c>
      <c r="G28" s="550"/>
      <c r="H28" s="551">
        <f>H27-H26</f>
        <v>-4798697</v>
      </c>
    </row>
    <row r="29" spans="1:8" ht="15" customHeight="1">
      <c r="A29" s="778"/>
      <c r="B29" s="786" t="s">
        <v>232</v>
      </c>
      <c r="C29" s="754" t="s">
        <v>134</v>
      </c>
      <c r="D29" s="10" t="s">
        <v>14</v>
      </c>
      <c r="E29" s="256"/>
      <c r="F29" s="267">
        <v>6910000</v>
      </c>
      <c r="G29" s="256"/>
      <c r="H29" s="267">
        <v>6910000</v>
      </c>
    </row>
    <row r="30" spans="1:8" ht="15" customHeight="1">
      <c r="A30" s="778"/>
      <c r="B30" s="787"/>
      <c r="C30" s="754"/>
      <c r="D30" s="11" t="s">
        <v>15</v>
      </c>
      <c r="E30" s="258"/>
      <c r="F30" s="265">
        <v>6643640</v>
      </c>
      <c r="G30" s="258"/>
      <c r="H30" s="265">
        <v>6643640</v>
      </c>
    </row>
    <row r="31" spans="1:8" ht="15" customHeight="1">
      <c r="A31" s="778"/>
      <c r="B31" s="787"/>
      <c r="C31" s="755"/>
      <c r="D31" s="12" t="s">
        <v>16</v>
      </c>
      <c r="E31" s="258"/>
      <c r="F31" s="261">
        <f>F30-F29</f>
        <v>-266360</v>
      </c>
      <c r="G31" s="546"/>
      <c r="H31" s="261">
        <f>H30-H29</f>
        <v>-266360</v>
      </c>
    </row>
    <row r="32" spans="1:8" ht="15" customHeight="1">
      <c r="A32" s="778"/>
      <c r="B32" s="787"/>
      <c r="C32" s="754" t="s">
        <v>135</v>
      </c>
      <c r="D32" s="10" t="s">
        <v>14</v>
      </c>
      <c r="E32" s="256"/>
      <c r="F32" s="264">
        <v>7700000</v>
      </c>
      <c r="G32" s="256"/>
      <c r="H32" s="264">
        <v>7700000</v>
      </c>
    </row>
    <row r="33" spans="1:8" ht="15" customHeight="1">
      <c r="A33" s="778"/>
      <c r="B33" s="787"/>
      <c r="C33" s="754"/>
      <c r="D33" s="11" t="s">
        <v>15</v>
      </c>
      <c r="E33" s="258"/>
      <c r="F33" s="265">
        <v>7700000</v>
      </c>
      <c r="G33" s="258"/>
      <c r="H33" s="265">
        <v>7700000</v>
      </c>
    </row>
    <row r="34" spans="1:8" ht="15" customHeight="1">
      <c r="A34" s="778"/>
      <c r="B34" s="787"/>
      <c r="C34" s="755"/>
      <c r="D34" s="12" t="s">
        <v>16</v>
      </c>
      <c r="E34" s="270"/>
      <c r="F34" s="261">
        <f>F33-F32</f>
        <v>0</v>
      </c>
      <c r="G34" s="294"/>
      <c r="H34" s="261">
        <f>H33-H32</f>
        <v>0</v>
      </c>
    </row>
    <row r="35" spans="1:8" ht="15" customHeight="1">
      <c r="A35" s="778"/>
      <c r="B35" s="787"/>
      <c r="C35" s="754" t="s">
        <v>233</v>
      </c>
      <c r="D35" s="10" t="s">
        <v>14</v>
      </c>
      <c r="E35" s="256"/>
      <c r="F35" s="264">
        <v>400000</v>
      </c>
      <c r="G35" s="256"/>
      <c r="H35" s="264">
        <v>400000</v>
      </c>
    </row>
    <row r="36" spans="1:8" ht="15" customHeight="1">
      <c r="A36" s="778"/>
      <c r="B36" s="787"/>
      <c r="C36" s="754"/>
      <c r="D36" s="11" t="s">
        <v>15</v>
      </c>
      <c r="E36" s="258"/>
      <c r="F36" s="265">
        <v>144000</v>
      </c>
      <c r="G36" s="258"/>
      <c r="H36" s="265">
        <v>144000</v>
      </c>
    </row>
    <row r="37" spans="1:8" ht="15" customHeight="1">
      <c r="A37" s="778"/>
      <c r="B37" s="787"/>
      <c r="C37" s="755"/>
      <c r="D37" s="12" t="s">
        <v>16</v>
      </c>
      <c r="E37" s="270"/>
      <c r="F37" s="261">
        <f>F36-F35</f>
        <v>-256000</v>
      </c>
      <c r="G37" s="294"/>
      <c r="H37" s="261">
        <f>H36-H35</f>
        <v>-256000</v>
      </c>
    </row>
    <row r="38" spans="1:8" ht="15" customHeight="1">
      <c r="A38" s="778"/>
      <c r="B38" s="787"/>
      <c r="C38" s="756" t="s">
        <v>126</v>
      </c>
      <c r="D38" s="14" t="s">
        <v>14</v>
      </c>
      <c r="E38" s="281"/>
      <c r="F38" s="272">
        <f>F29+F32+F35</f>
        <v>15010000</v>
      </c>
      <c r="G38" s="281"/>
      <c r="H38" s="272">
        <f>H29+H32+H35</f>
        <v>15010000</v>
      </c>
    </row>
    <row r="39" spans="1:8" ht="15" customHeight="1">
      <c r="A39" s="778"/>
      <c r="B39" s="787"/>
      <c r="C39" s="757"/>
      <c r="D39" s="15" t="s">
        <v>15</v>
      </c>
      <c r="E39" s="282"/>
      <c r="F39" s="314">
        <f>F30+F33+F36</f>
        <v>14487640</v>
      </c>
      <c r="G39" s="282"/>
      <c r="H39" s="314">
        <f>H30+H33+H36</f>
        <v>14487640</v>
      </c>
    </row>
    <row r="40" spans="1:8" ht="15" customHeight="1">
      <c r="A40" s="778"/>
      <c r="B40" s="788"/>
      <c r="C40" s="758"/>
      <c r="D40" s="16" t="s">
        <v>16</v>
      </c>
      <c r="E40" s="284"/>
      <c r="F40" s="551">
        <f>F39-F38</f>
        <v>-522360</v>
      </c>
      <c r="G40" s="295"/>
      <c r="H40" s="551">
        <f>H39-H38</f>
        <v>-522360</v>
      </c>
    </row>
    <row r="41" spans="1:8" ht="15" customHeight="1">
      <c r="A41" s="778"/>
      <c r="B41" s="753" t="s">
        <v>116</v>
      </c>
      <c r="C41" s="754" t="s">
        <v>234</v>
      </c>
      <c r="D41" s="10" t="s">
        <v>14</v>
      </c>
      <c r="E41" s="256"/>
      <c r="F41" s="264">
        <v>4342000</v>
      </c>
      <c r="G41" s="256"/>
      <c r="H41" s="264">
        <v>4342000</v>
      </c>
    </row>
    <row r="42" spans="1:8" ht="15" customHeight="1">
      <c r="A42" s="778"/>
      <c r="B42" s="754"/>
      <c r="C42" s="754"/>
      <c r="D42" s="11" t="s">
        <v>15</v>
      </c>
      <c r="E42" s="258"/>
      <c r="F42" s="265">
        <v>4277980</v>
      </c>
      <c r="G42" s="258"/>
      <c r="H42" s="265">
        <v>4277980</v>
      </c>
    </row>
    <row r="43" spans="1:8" ht="15" customHeight="1">
      <c r="A43" s="778"/>
      <c r="B43" s="754"/>
      <c r="C43" s="755"/>
      <c r="D43" s="12" t="s">
        <v>16</v>
      </c>
      <c r="E43" s="258"/>
      <c r="F43" s="261">
        <f>F42-F41</f>
        <v>-64020</v>
      </c>
      <c r="G43" s="546"/>
      <c r="H43" s="261">
        <f>H42-H41</f>
        <v>-64020</v>
      </c>
    </row>
    <row r="44" spans="1:8" ht="15" customHeight="1">
      <c r="A44" s="778"/>
      <c r="B44" s="754"/>
      <c r="C44" s="754" t="s">
        <v>138</v>
      </c>
      <c r="D44" s="10" t="s">
        <v>14</v>
      </c>
      <c r="E44" s="256"/>
      <c r="F44" s="264">
        <v>6500000</v>
      </c>
      <c r="G44" s="256"/>
      <c r="H44" s="264">
        <v>6500000</v>
      </c>
    </row>
    <row r="45" spans="1:8" ht="15" customHeight="1">
      <c r="A45" s="778"/>
      <c r="B45" s="754"/>
      <c r="C45" s="754"/>
      <c r="D45" s="11" t="s">
        <v>15</v>
      </c>
      <c r="E45" s="258"/>
      <c r="F45" s="265">
        <v>6463970</v>
      </c>
      <c r="G45" s="258"/>
      <c r="H45" s="265">
        <v>6463970</v>
      </c>
    </row>
    <row r="46" spans="1:8" ht="15" customHeight="1">
      <c r="A46" s="778"/>
      <c r="B46" s="754"/>
      <c r="C46" s="755"/>
      <c r="D46" s="12" t="s">
        <v>16</v>
      </c>
      <c r="E46" s="258"/>
      <c r="F46" s="261">
        <f>F45-F44</f>
        <v>-36030</v>
      </c>
      <c r="G46" s="546"/>
      <c r="H46" s="261">
        <f>H45-H44</f>
        <v>-36030</v>
      </c>
    </row>
    <row r="47" spans="1:8" ht="15" customHeight="1">
      <c r="A47" s="778"/>
      <c r="B47" s="754"/>
      <c r="C47" s="754" t="s">
        <v>139</v>
      </c>
      <c r="D47" s="10" t="s">
        <v>14</v>
      </c>
      <c r="E47" s="256"/>
      <c r="F47" s="264">
        <v>1000000</v>
      </c>
      <c r="G47" s="256"/>
      <c r="H47" s="264">
        <v>1000000</v>
      </c>
    </row>
    <row r="48" spans="1:8" ht="15" customHeight="1">
      <c r="A48" s="778"/>
      <c r="B48" s="754"/>
      <c r="C48" s="754"/>
      <c r="D48" s="11" t="s">
        <v>15</v>
      </c>
      <c r="E48" s="258"/>
      <c r="F48" s="265">
        <v>842710</v>
      </c>
      <c r="G48" s="258"/>
      <c r="H48" s="265">
        <v>842710</v>
      </c>
    </row>
    <row r="49" spans="1:8" ht="15" customHeight="1">
      <c r="A49" s="778"/>
      <c r="B49" s="754"/>
      <c r="C49" s="755"/>
      <c r="D49" s="12" t="s">
        <v>16</v>
      </c>
      <c r="E49" s="258"/>
      <c r="F49" s="261">
        <f>F48-F47</f>
        <v>-157290</v>
      </c>
      <c r="G49" s="546"/>
      <c r="H49" s="261">
        <f>H48-H47</f>
        <v>-157290</v>
      </c>
    </row>
    <row r="50" spans="1:8" ht="15" customHeight="1">
      <c r="A50" s="778"/>
      <c r="B50" s="754"/>
      <c r="C50" s="754" t="s">
        <v>235</v>
      </c>
      <c r="D50" s="10" t="s">
        <v>14</v>
      </c>
      <c r="E50" s="256"/>
      <c r="F50" s="264">
        <v>1620000</v>
      </c>
      <c r="G50" s="256"/>
      <c r="H50" s="264">
        <v>1620000</v>
      </c>
    </row>
    <row r="51" spans="1:8" ht="15" customHeight="1">
      <c r="A51" s="778"/>
      <c r="B51" s="754"/>
      <c r="C51" s="754"/>
      <c r="D51" s="11" t="s">
        <v>15</v>
      </c>
      <c r="E51" s="258"/>
      <c r="F51" s="265">
        <v>1423200</v>
      </c>
      <c r="G51" s="258"/>
      <c r="H51" s="265">
        <v>1423200</v>
      </c>
    </row>
    <row r="52" spans="1:8" ht="15" customHeight="1">
      <c r="A52" s="778"/>
      <c r="B52" s="754"/>
      <c r="C52" s="755"/>
      <c r="D52" s="12" t="s">
        <v>16</v>
      </c>
      <c r="E52" s="258"/>
      <c r="F52" s="261">
        <f>F51-F50</f>
        <v>-196800</v>
      </c>
      <c r="G52" s="546"/>
      <c r="H52" s="261">
        <f>H51-H50</f>
        <v>-196800</v>
      </c>
    </row>
    <row r="53" spans="1:8" ht="15" customHeight="1">
      <c r="A53" s="778"/>
      <c r="B53" s="754"/>
      <c r="C53" s="754" t="s">
        <v>140</v>
      </c>
      <c r="D53" s="10" t="s">
        <v>14</v>
      </c>
      <c r="E53" s="256"/>
      <c r="F53" s="267">
        <v>25000</v>
      </c>
      <c r="G53" s="256"/>
      <c r="H53" s="267">
        <v>25000</v>
      </c>
    </row>
    <row r="54" spans="1:8" ht="15" customHeight="1">
      <c r="A54" s="778"/>
      <c r="B54" s="754"/>
      <c r="C54" s="754"/>
      <c r="D54" s="11" t="s">
        <v>15</v>
      </c>
      <c r="E54" s="258"/>
      <c r="F54" s="265">
        <v>25000</v>
      </c>
      <c r="G54" s="258"/>
      <c r="H54" s="265">
        <v>25000</v>
      </c>
    </row>
    <row r="55" spans="1:8" ht="15" customHeight="1">
      <c r="A55" s="778"/>
      <c r="B55" s="754"/>
      <c r="C55" s="755"/>
      <c r="D55" s="12" t="s">
        <v>16</v>
      </c>
      <c r="E55" s="258"/>
      <c r="F55" s="261">
        <f>F54-F53</f>
        <v>0</v>
      </c>
      <c r="G55" s="546"/>
      <c r="H55" s="261">
        <f>H54-H53</f>
        <v>0</v>
      </c>
    </row>
    <row r="56" spans="1:8" ht="15" customHeight="1">
      <c r="A56" s="778"/>
      <c r="B56" s="754"/>
      <c r="C56" s="754" t="s">
        <v>141</v>
      </c>
      <c r="D56" s="10" t="s">
        <v>14</v>
      </c>
      <c r="E56" s="256"/>
      <c r="F56" s="267">
        <v>590000</v>
      </c>
      <c r="G56" s="256"/>
      <c r="H56" s="267">
        <v>590000</v>
      </c>
    </row>
    <row r="57" spans="1:8" ht="15" customHeight="1">
      <c r="A57" s="778"/>
      <c r="B57" s="754"/>
      <c r="C57" s="754"/>
      <c r="D57" s="11" t="s">
        <v>15</v>
      </c>
      <c r="E57" s="258"/>
      <c r="F57" s="265">
        <v>590000</v>
      </c>
      <c r="G57" s="258"/>
      <c r="H57" s="265">
        <v>590000</v>
      </c>
    </row>
    <row r="58" spans="1:8" ht="15" customHeight="1">
      <c r="A58" s="778"/>
      <c r="B58" s="754"/>
      <c r="C58" s="755"/>
      <c r="D58" s="12" t="s">
        <v>16</v>
      </c>
      <c r="E58" s="270"/>
      <c r="F58" s="276">
        <f>F57-F56</f>
        <v>0</v>
      </c>
      <c r="G58" s="294"/>
      <c r="H58" s="276">
        <f>H57-H56</f>
        <v>0</v>
      </c>
    </row>
    <row r="59" spans="1:8" ht="15" customHeight="1">
      <c r="A59" s="778"/>
      <c r="B59" s="754"/>
      <c r="C59" s="756" t="s">
        <v>126</v>
      </c>
      <c r="D59" s="14" t="s">
        <v>14</v>
      </c>
      <c r="E59" s="281"/>
      <c r="F59" s="272">
        <f>F41+F44+F47+F50+F53+F56</f>
        <v>14077000</v>
      </c>
      <c r="G59" s="281"/>
      <c r="H59" s="272">
        <f>H41+H44+H47+H50+H53+H56</f>
        <v>14077000</v>
      </c>
    </row>
    <row r="60" spans="1:8" ht="15" customHeight="1">
      <c r="A60" s="778"/>
      <c r="B60" s="754"/>
      <c r="C60" s="757"/>
      <c r="D60" s="15" t="s">
        <v>15</v>
      </c>
      <c r="E60" s="282"/>
      <c r="F60" s="314">
        <f>F42+F45+F48+F51+F54+F57</f>
        <v>13622860</v>
      </c>
      <c r="G60" s="282"/>
      <c r="H60" s="314">
        <f>H42+H45+H48+H51+H54+H57</f>
        <v>13622860</v>
      </c>
    </row>
    <row r="61" spans="1:8" ht="15" customHeight="1">
      <c r="A61" s="778"/>
      <c r="B61" s="755"/>
      <c r="C61" s="758"/>
      <c r="D61" s="16" t="s">
        <v>16</v>
      </c>
      <c r="E61" s="284"/>
      <c r="F61" s="551">
        <f>F60-F59</f>
        <v>-454140</v>
      </c>
      <c r="G61" s="295"/>
      <c r="H61" s="551">
        <f>H60-H59</f>
        <v>-454140</v>
      </c>
    </row>
    <row r="62" spans="1:8" ht="15" customHeight="1">
      <c r="A62" s="778"/>
      <c r="B62" s="759" t="s">
        <v>126</v>
      </c>
      <c r="C62" s="760"/>
      <c r="D62" s="92" t="s">
        <v>14</v>
      </c>
      <c r="E62" s="292"/>
      <c r="F62" s="400">
        <f>F59+F38+F26</f>
        <v>389351000</v>
      </c>
      <c r="G62" s="292"/>
      <c r="H62" s="400">
        <f>H26+H38+H59</f>
        <v>389351000</v>
      </c>
    </row>
    <row r="63" spans="1:8" ht="15" customHeight="1">
      <c r="A63" s="778"/>
      <c r="B63" s="761"/>
      <c r="C63" s="762"/>
      <c r="D63" s="93" t="s">
        <v>15</v>
      </c>
      <c r="E63" s="292"/>
      <c r="F63" s="400">
        <f>F27+F39+F60</f>
        <v>383575803</v>
      </c>
      <c r="G63" s="292"/>
      <c r="H63" s="400">
        <f>H27+H39+H60</f>
        <v>383575803</v>
      </c>
    </row>
    <row r="64" spans="1:8" ht="15" customHeight="1">
      <c r="A64" s="779"/>
      <c r="B64" s="763"/>
      <c r="C64" s="764"/>
      <c r="D64" s="94" t="s">
        <v>16</v>
      </c>
      <c r="E64" s="293"/>
      <c r="F64" s="553">
        <f>F63-F62</f>
        <v>-5775197</v>
      </c>
      <c r="G64" s="552"/>
      <c r="H64" s="553">
        <f>H63-H62</f>
        <v>-5775197</v>
      </c>
    </row>
    <row r="65" spans="1:8" ht="15" customHeight="1">
      <c r="A65" s="778"/>
      <c r="B65" s="754"/>
      <c r="C65" s="754" t="s">
        <v>22</v>
      </c>
      <c r="D65" s="129" t="s">
        <v>14</v>
      </c>
      <c r="E65" s="277"/>
      <c r="F65" s="401">
        <v>15518000</v>
      </c>
      <c r="G65" s="277"/>
      <c r="H65" s="401">
        <v>15518000</v>
      </c>
    </row>
    <row r="66" spans="1:8" ht="15" customHeight="1">
      <c r="A66" s="778"/>
      <c r="B66" s="754"/>
      <c r="C66" s="754"/>
      <c r="D66" s="11" t="s">
        <v>15</v>
      </c>
      <c r="E66" s="258"/>
      <c r="F66" s="261">
        <v>15108520</v>
      </c>
      <c r="G66" s="258"/>
      <c r="H66" s="261">
        <v>15108520</v>
      </c>
    </row>
    <row r="67" spans="1:8" ht="15" customHeight="1">
      <c r="A67" s="778"/>
      <c r="B67" s="754"/>
      <c r="C67" s="755"/>
      <c r="D67" s="12" t="s">
        <v>16</v>
      </c>
      <c r="E67" s="270"/>
      <c r="F67" s="276">
        <f>F66-F65</f>
        <v>-409480</v>
      </c>
      <c r="G67" s="270"/>
      <c r="H67" s="276">
        <f>H66-H65</f>
        <v>-409480</v>
      </c>
    </row>
    <row r="68" spans="1:8" ht="15" customHeight="1">
      <c r="A68" s="778"/>
      <c r="B68" s="754"/>
      <c r="C68" s="754" t="s">
        <v>236</v>
      </c>
      <c r="D68" s="129" t="s">
        <v>14</v>
      </c>
      <c r="E68" s="277"/>
      <c r="F68" s="401">
        <v>7750000</v>
      </c>
      <c r="G68" s="277"/>
      <c r="H68" s="401">
        <v>7750000</v>
      </c>
    </row>
    <row r="69" spans="1:8" ht="15" customHeight="1">
      <c r="A69" s="778"/>
      <c r="B69" s="754"/>
      <c r="C69" s="754"/>
      <c r="D69" s="11" t="s">
        <v>15</v>
      </c>
      <c r="E69" s="258"/>
      <c r="F69" s="261">
        <v>7248665</v>
      </c>
      <c r="G69" s="258"/>
      <c r="H69" s="261">
        <v>7248665</v>
      </c>
    </row>
    <row r="70" spans="1:8" ht="15" customHeight="1">
      <c r="A70" s="778"/>
      <c r="B70" s="754"/>
      <c r="C70" s="755"/>
      <c r="D70" s="12" t="s">
        <v>16</v>
      </c>
      <c r="E70" s="270"/>
      <c r="F70" s="276">
        <f>F69-F68</f>
        <v>-501335</v>
      </c>
      <c r="G70" s="270"/>
      <c r="H70" s="276">
        <f>H69-H68</f>
        <v>-501335</v>
      </c>
    </row>
    <row r="71" spans="1:8" ht="15" customHeight="1">
      <c r="A71" s="778"/>
      <c r="B71" s="754"/>
      <c r="C71" s="780" t="s">
        <v>178</v>
      </c>
      <c r="D71" s="149" t="s">
        <v>14</v>
      </c>
      <c r="E71" s="281"/>
      <c r="F71" s="272">
        <f>F65+F68</f>
        <v>23268000</v>
      </c>
      <c r="G71" s="281"/>
      <c r="H71" s="272">
        <f>H65+H68</f>
        <v>23268000</v>
      </c>
    </row>
    <row r="72" spans="1:8" ht="15" customHeight="1">
      <c r="A72" s="778"/>
      <c r="B72" s="754"/>
      <c r="C72" s="780"/>
      <c r="D72" s="150" t="s">
        <v>15</v>
      </c>
      <c r="E72" s="282"/>
      <c r="F72" s="314">
        <f>F66+F69</f>
        <v>22357185</v>
      </c>
      <c r="G72" s="282"/>
      <c r="H72" s="314">
        <f>H66+H69</f>
        <v>22357185</v>
      </c>
    </row>
    <row r="73" spans="1:8" ht="15" customHeight="1">
      <c r="A73" s="778"/>
      <c r="B73" s="755"/>
      <c r="C73" s="781"/>
      <c r="D73" s="13" t="s">
        <v>16</v>
      </c>
      <c r="E73" s="295"/>
      <c r="F73" s="296">
        <f>F72-F71</f>
        <v>-910815</v>
      </c>
      <c r="G73" s="284"/>
      <c r="H73" s="296">
        <f>H72-H71</f>
        <v>-910815</v>
      </c>
    </row>
    <row r="74" spans="1:8" ht="15" customHeight="1">
      <c r="A74" s="778"/>
      <c r="B74" s="759" t="s">
        <v>178</v>
      </c>
      <c r="C74" s="760"/>
      <c r="D74" s="130" t="s">
        <v>14</v>
      </c>
      <c r="E74" s="297"/>
      <c r="F74" s="402">
        <f>F71</f>
        <v>23268000</v>
      </c>
      <c r="G74" s="297"/>
      <c r="H74" s="402">
        <f>H71</f>
        <v>23268000</v>
      </c>
    </row>
    <row r="75" spans="1:8" ht="15" customHeight="1">
      <c r="A75" s="778"/>
      <c r="B75" s="761"/>
      <c r="C75" s="762"/>
      <c r="D75" s="95" t="s">
        <v>15</v>
      </c>
      <c r="E75" s="292"/>
      <c r="F75" s="400">
        <f>F72</f>
        <v>22357185</v>
      </c>
      <c r="G75" s="292"/>
      <c r="H75" s="400">
        <f>H72</f>
        <v>22357185</v>
      </c>
    </row>
    <row r="76" spans="1:8" ht="15" customHeight="1">
      <c r="A76" s="779"/>
      <c r="B76" s="763"/>
      <c r="C76" s="764"/>
      <c r="D76" s="96" t="s">
        <v>16</v>
      </c>
      <c r="E76" s="298"/>
      <c r="F76" s="302">
        <f>F75-F74</f>
        <v>-910815</v>
      </c>
      <c r="G76" s="293"/>
      <c r="H76" s="302">
        <f>H75-H74</f>
        <v>-910815</v>
      </c>
    </row>
    <row r="77" spans="1:8" ht="15" customHeight="1">
      <c r="A77" s="777" t="s">
        <v>143</v>
      </c>
      <c r="B77" s="806" t="s">
        <v>116</v>
      </c>
      <c r="C77" s="754" t="s">
        <v>237</v>
      </c>
      <c r="D77" s="10" t="s">
        <v>14</v>
      </c>
      <c r="E77" s="256">
        <v>4860000</v>
      </c>
      <c r="F77" s="264">
        <v>16680000</v>
      </c>
      <c r="G77" s="256"/>
      <c r="H77" s="264">
        <v>21540000</v>
      </c>
    </row>
    <row r="78" spans="1:8" ht="15" customHeight="1">
      <c r="A78" s="778"/>
      <c r="B78" s="807"/>
      <c r="C78" s="754"/>
      <c r="D78" s="11" t="s">
        <v>15</v>
      </c>
      <c r="E78" s="258">
        <v>3550780</v>
      </c>
      <c r="F78" s="265">
        <v>16659800</v>
      </c>
      <c r="G78" s="258"/>
      <c r="H78" s="265">
        <v>20210580</v>
      </c>
    </row>
    <row r="79" spans="1:8" ht="15" customHeight="1">
      <c r="A79" s="778"/>
      <c r="B79" s="807"/>
      <c r="C79" s="755"/>
      <c r="D79" s="12" t="s">
        <v>16</v>
      </c>
      <c r="E79" s="258">
        <f>E78-E77</f>
        <v>-1309220</v>
      </c>
      <c r="F79" s="261">
        <f>F78-F77</f>
        <v>-20200</v>
      </c>
      <c r="G79" s="546"/>
      <c r="H79" s="261">
        <f>H78-H77</f>
        <v>-1329420</v>
      </c>
    </row>
    <row r="80" spans="1:8" ht="15" customHeight="1">
      <c r="A80" s="778"/>
      <c r="B80" s="807"/>
      <c r="C80" s="754" t="s">
        <v>238</v>
      </c>
      <c r="D80" s="10" t="s">
        <v>14</v>
      </c>
      <c r="E80" s="256"/>
      <c r="F80" s="264">
        <v>24068000</v>
      </c>
      <c r="G80" s="256"/>
      <c r="H80" s="264">
        <v>24068000</v>
      </c>
    </row>
    <row r="81" spans="1:8" ht="15" customHeight="1">
      <c r="A81" s="778"/>
      <c r="B81" s="807"/>
      <c r="C81" s="754"/>
      <c r="D81" s="11" t="s">
        <v>15</v>
      </c>
      <c r="E81" s="258"/>
      <c r="F81" s="265">
        <v>24060200</v>
      </c>
      <c r="G81" s="258"/>
      <c r="H81" s="265">
        <v>24060200</v>
      </c>
    </row>
    <row r="82" spans="1:8" ht="15" customHeight="1">
      <c r="A82" s="778"/>
      <c r="B82" s="807"/>
      <c r="C82" s="755"/>
      <c r="D82" s="12" t="s">
        <v>16</v>
      </c>
      <c r="E82" s="258"/>
      <c r="F82" s="261">
        <f>F81-F80</f>
        <v>-7800</v>
      </c>
      <c r="G82" s="546"/>
      <c r="H82" s="261">
        <f>H81-H80</f>
        <v>-7800</v>
      </c>
    </row>
    <row r="83" spans="1:8" ht="15" customHeight="1">
      <c r="A83" s="778"/>
      <c r="B83" s="807"/>
      <c r="C83" s="754" t="s">
        <v>239</v>
      </c>
      <c r="D83" s="10" t="s">
        <v>14</v>
      </c>
      <c r="E83" s="256"/>
      <c r="F83" s="264">
        <v>2270000</v>
      </c>
      <c r="G83" s="256"/>
      <c r="H83" s="264">
        <v>2270000</v>
      </c>
    </row>
    <row r="84" spans="1:8" ht="15" customHeight="1">
      <c r="A84" s="778"/>
      <c r="B84" s="807"/>
      <c r="C84" s="754"/>
      <c r="D84" s="11" t="s">
        <v>15</v>
      </c>
      <c r="E84" s="258"/>
      <c r="F84" s="265">
        <v>2085000</v>
      </c>
      <c r="G84" s="258"/>
      <c r="H84" s="265">
        <v>2085000</v>
      </c>
    </row>
    <row r="85" spans="1:8" ht="15" customHeight="1">
      <c r="A85" s="778"/>
      <c r="B85" s="807"/>
      <c r="C85" s="755"/>
      <c r="D85" s="12" t="s">
        <v>16</v>
      </c>
      <c r="E85" s="258"/>
      <c r="F85" s="261">
        <f>F84-F83</f>
        <v>-185000</v>
      </c>
      <c r="G85" s="546"/>
      <c r="H85" s="261">
        <f>H84-H83</f>
        <v>-185000</v>
      </c>
    </row>
    <row r="86" spans="1:8" ht="15" customHeight="1">
      <c r="A86" s="778"/>
      <c r="B86" s="807"/>
      <c r="C86" s="754" t="s">
        <v>240</v>
      </c>
      <c r="D86" s="10" t="s">
        <v>14</v>
      </c>
      <c r="E86" s="256"/>
      <c r="F86" s="267">
        <v>10000000</v>
      </c>
      <c r="G86" s="256"/>
      <c r="H86" s="267">
        <v>10000000</v>
      </c>
    </row>
    <row r="87" spans="1:8" ht="15" customHeight="1">
      <c r="A87" s="778"/>
      <c r="B87" s="807"/>
      <c r="C87" s="754"/>
      <c r="D87" s="11" t="s">
        <v>15</v>
      </c>
      <c r="E87" s="258"/>
      <c r="F87" s="265">
        <v>9959700</v>
      </c>
      <c r="G87" s="258"/>
      <c r="H87" s="265">
        <v>9959700</v>
      </c>
    </row>
    <row r="88" spans="1:8" ht="15" customHeight="1">
      <c r="A88" s="778"/>
      <c r="B88" s="807"/>
      <c r="C88" s="755"/>
      <c r="D88" s="12" t="s">
        <v>16</v>
      </c>
      <c r="E88" s="258"/>
      <c r="F88" s="261">
        <f>F87-F86</f>
        <v>-40300</v>
      </c>
      <c r="G88" s="546"/>
      <c r="H88" s="261">
        <f>H87-H86</f>
        <v>-40300</v>
      </c>
    </row>
    <row r="89" spans="1:8" ht="15" customHeight="1">
      <c r="A89" s="778"/>
      <c r="B89" s="807"/>
      <c r="C89" s="754" t="s">
        <v>241</v>
      </c>
      <c r="D89" s="10" t="s">
        <v>14</v>
      </c>
      <c r="E89" s="256"/>
      <c r="F89" s="267">
        <v>3720000</v>
      </c>
      <c r="G89" s="256"/>
      <c r="H89" s="267">
        <v>3720000</v>
      </c>
    </row>
    <row r="90" spans="1:8" ht="15" customHeight="1">
      <c r="A90" s="778"/>
      <c r="B90" s="807"/>
      <c r="C90" s="754"/>
      <c r="D90" s="11" t="s">
        <v>15</v>
      </c>
      <c r="E90" s="258"/>
      <c r="F90" s="265">
        <v>3719900</v>
      </c>
      <c r="G90" s="258"/>
      <c r="H90" s="265">
        <v>3719900</v>
      </c>
    </row>
    <row r="91" spans="1:8" ht="15" customHeight="1">
      <c r="A91" s="778"/>
      <c r="B91" s="807"/>
      <c r="C91" s="755"/>
      <c r="D91" s="12" t="s">
        <v>16</v>
      </c>
      <c r="E91" s="270"/>
      <c r="F91" s="276">
        <f>F90-F89</f>
        <v>-100</v>
      </c>
      <c r="G91" s="294"/>
      <c r="H91" s="276">
        <f>H90-H89</f>
        <v>-100</v>
      </c>
    </row>
    <row r="92" spans="1:8" ht="15" customHeight="1">
      <c r="A92" s="778"/>
      <c r="B92" s="807"/>
      <c r="C92" s="754" t="s">
        <v>242</v>
      </c>
      <c r="D92" s="10" t="s">
        <v>14</v>
      </c>
      <c r="E92" s="256"/>
      <c r="F92" s="267">
        <v>8000000</v>
      </c>
      <c r="G92" s="256"/>
      <c r="H92" s="267">
        <v>8000000</v>
      </c>
    </row>
    <row r="93" spans="1:8" ht="15" customHeight="1">
      <c r="A93" s="778"/>
      <c r="B93" s="807"/>
      <c r="C93" s="754"/>
      <c r="D93" s="11" t="s">
        <v>15</v>
      </c>
      <c r="E93" s="258"/>
      <c r="F93" s="265">
        <v>8000000</v>
      </c>
      <c r="G93" s="258"/>
      <c r="H93" s="265">
        <v>8000000</v>
      </c>
    </row>
    <row r="94" spans="1:8" ht="15" customHeight="1">
      <c r="A94" s="778"/>
      <c r="B94" s="807"/>
      <c r="C94" s="755"/>
      <c r="D94" s="12" t="s">
        <v>16</v>
      </c>
      <c r="E94" s="270"/>
      <c r="F94" s="276">
        <f>F93-F92</f>
        <v>0</v>
      </c>
      <c r="G94" s="294"/>
      <c r="H94" s="276">
        <f>H93-H92</f>
        <v>0</v>
      </c>
    </row>
    <row r="95" spans="1:8" ht="15" customHeight="1">
      <c r="A95" s="778"/>
      <c r="B95" s="807"/>
      <c r="C95" s="756" t="s">
        <v>126</v>
      </c>
      <c r="D95" s="116" t="s">
        <v>14</v>
      </c>
      <c r="E95" s="281"/>
      <c r="F95" s="272">
        <f>F77+F80+F83+F86+F89+F92</f>
        <v>64738000</v>
      </c>
      <c r="G95" s="281"/>
      <c r="H95" s="272">
        <f>H77+H80+H83+H86+H89+H92</f>
        <v>69598000</v>
      </c>
    </row>
    <row r="96" spans="1:8" ht="15" customHeight="1">
      <c r="A96" s="778"/>
      <c r="B96" s="807"/>
      <c r="C96" s="757"/>
      <c r="D96" s="15" t="s">
        <v>15</v>
      </c>
      <c r="E96" s="282"/>
      <c r="F96" s="314">
        <f>F78+F81+F84+F87+F90+F93</f>
        <v>64484600</v>
      </c>
      <c r="G96" s="282"/>
      <c r="H96" s="314">
        <f>H78+H81+H84+H87+H90+H93</f>
        <v>68035380</v>
      </c>
    </row>
    <row r="97" spans="1:8" ht="15" customHeight="1">
      <c r="A97" s="778"/>
      <c r="B97" s="808"/>
      <c r="C97" s="758"/>
      <c r="D97" s="16" t="s">
        <v>16</v>
      </c>
      <c r="E97" s="284"/>
      <c r="F97" s="296">
        <f>F96-F95</f>
        <v>-253400</v>
      </c>
      <c r="G97" s="295"/>
      <c r="H97" s="296">
        <f>H96-H95</f>
        <v>-1562620</v>
      </c>
    </row>
    <row r="98" spans="1:8" ht="15" customHeight="1">
      <c r="A98" s="778"/>
      <c r="B98" s="822" t="s">
        <v>141</v>
      </c>
      <c r="C98" s="754" t="s">
        <v>243</v>
      </c>
      <c r="D98" s="10" t="s">
        <v>14</v>
      </c>
      <c r="E98" s="256"/>
      <c r="F98" s="267">
        <v>360000</v>
      </c>
      <c r="G98" s="256"/>
      <c r="H98" s="267">
        <v>360000</v>
      </c>
    </row>
    <row r="99" spans="1:8" ht="15" customHeight="1">
      <c r="A99" s="778"/>
      <c r="B99" s="823"/>
      <c r="C99" s="754"/>
      <c r="D99" s="11" t="s">
        <v>15</v>
      </c>
      <c r="E99" s="258"/>
      <c r="F99" s="265">
        <v>0</v>
      </c>
      <c r="G99" s="258"/>
      <c r="H99" s="265">
        <v>0</v>
      </c>
    </row>
    <row r="100" spans="1:8" ht="15" customHeight="1">
      <c r="A100" s="778"/>
      <c r="B100" s="823"/>
      <c r="C100" s="755"/>
      <c r="D100" s="12" t="s">
        <v>16</v>
      </c>
      <c r="E100" s="270"/>
      <c r="F100" s="276">
        <f>F99-F98</f>
        <v>-360000</v>
      </c>
      <c r="G100" s="294"/>
      <c r="H100" s="276">
        <f>H99-H98</f>
        <v>-360000</v>
      </c>
    </row>
    <row r="101" spans="1:8" ht="15" customHeight="1">
      <c r="A101" s="778"/>
      <c r="B101" s="823"/>
      <c r="C101" s="754" t="s">
        <v>244</v>
      </c>
      <c r="D101" s="10" t="s">
        <v>14</v>
      </c>
      <c r="E101" s="256"/>
      <c r="F101" s="267">
        <v>360000</v>
      </c>
      <c r="G101" s="256"/>
      <c r="H101" s="267">
        <v>360000</v>
      </c>
    </row>
    <row r="102" spans="1:8" ht="15" customHeight="1">
      <c r="A102" s="778"/>
      <c r="B102" s="823"/>
      <c r="C102" s="754"/>
      <c r="D102" s="11" t="s">
        <v>15</v>
      </c>
      <c r="E102" s="258"/>
      <c r="F102" s="265">
        <v>240000</v>
      </c>
      <c r="G102" s="258"/>
      <c r="H102" s="265">
        <v>0</v>
      </c>
    </row>
    <row r="103" spans="1:8" ht="15" customHeight="1">
      <c r="A103" s="778"/>
      <c r="B103" s="823"/>
      <c r="C103" s="755"/>
      <c r="D103" s="12" t="s">
        <v>16</v>
      </c>
      <c r="E103" s="270"/>
      <c r="F103" s="276">
        <f>F102-F101</f>
        <v>-120000</v>
      </c>
      <c r="G103" s="294"/>
      <c r="H103" s="276">
        <f>H102-H101</f>
        <v>-360000</v>
      </c>
    </row>
    <row r="104" spans="1:8" ht="15" customHeight="1">
      <c r="A104" s="778"/>
      <c r="B104" s="823"/>
      <c r="C104" s="756" t="s">
        <v>126</v>
      </c>
      <c r="D104" s="116" t="s">
        <v>14</v>
      </c>
      <c r="E104" s="281"/>
      <c r="F104" s="272">
        <f>F98+F101</f>
        <v>720000</v>
      </c>
      <c r="G104" s="281"/>
      <c r="H104" s="272">
        <f>H98+H101</f>
        <v>720000</v>
      </c>
    </row>
    <row r="105" spans="1:8" ht="15" customHeight="1">
      <c r="A105" s="778"/>
      <c r="B105" s="823"/>
      <c r="C105" s="757"/>
      <c r="D105" s="15" t="s">
        <v>15</v>
      </c>
      <c r="E105" s="282"/>
      <c r="F105" s="314">
        <v>240000</v>
      </c>
      <c r="G105" s="282"/>
      <c r="H105" s="314">
        <v>240000</v>
      </c>
    </row>
    <row r="106" spans="1:8" ht="15" customHeight="1">
      <c r="A106" s="778"/>
      <c r="B106" s="824"/>
      <c r="C106" s="758"/>
      <c r="D106" s="16" t="s">
        <v>16</v>
      </c>
      <c r="E106" s="284"/>
      <c r="F106" s="296">
        <f>F105-F104</f>
        <v>-480000</v>
      </c>
      <c r="G106" s="295"/>
      <c r="H106" s="296">
        <f>H105-H104</f>
        <v>-480000</v>
      </c>
    </row>
    <row r="107" spans="1:8" ht="15" customHeight="1">
      <c r="A107" s="778"/>
      <c r="B107" s="822" t="s">
        <v>245</v>
      </c>
      <c r="C107" s="754" t="s">
        <v>246</v>
      </c>
      <c r="D107" s="10" t="s">
        <v>14</v>
      </c>
      <c r="E107" s="256"/>
      <c r="F107" s="267">
        <v>1280000</v>
      </c>
      <c r="G107" s="256"/>
      <c r="H107" s="267">
        <v>1280000</v>
      </c>
    </row>
    <row r="108" spans="1:8" ht="15" customHeight="1">
      <c r="A108" s="778"/>
      <c r="B108" s="823"/>
      <c r="C108" s="754"/>
      <c r="D108" s="11" t="s">
        <v>15</v>
      </c>
      <c r="E108" s="258"/>
      <c r="F108" s="265">
        <v>498350</v>
      </c>
      <c r="G108" s="258"/>
      <c r="H108" s="265">
        <v>498350</v>
      </c>
    </row>
    <row r="109" spans="1:8" ht="15" customHeight="1">
      <c r="A109" s="778"/>
      <c r="B109" s="823"/>
      <c r="C109" s="755"/>
      <c r="D109" s="12" t="s">
        <v>16</v>
      </c>
      <c r="E109" s="270"/>
      <c r="F109" s="276">
        <f>F108-F107</f>
        <v>-781650</v>
      </c>
      <c r="G109" s="294"/>
      <c r="H109" s="276">
        <f>H108-H107</f>
        <v>-781650</v>
      </c>
    </row>
    <row r="110" spans="1:8" ht="15" customHeight="1">
      <c r="A110" s="778"/>
      <c r="B110" s="823"/>
      <c r="C110" s="754" t="s">
        <v>247</v>
      </c>
      <c r="D110" s="10" t="s">
        <v>14</v>
      </c>
      <c r="E110" s="256"/>
      <c r="F110" s="267">
        <v>167000</v>
      </c>
      <c r="G110" s="256"/>
      <c r="H110" s="267">
        <v>167000</v>
      </c>
    </row>
    <row r="111" spans="1:8" ht="15" customHeight="1">
      <c r="A111" s="778"/>
      <c r="B111" s="823"/>
      <c r="C111" s="754"/>
      <c r="D111" s="11" t="s">
        <v>15</v>
      </c>
      <c r="E111" s="258"/>
      <c r="F111" s="265">
        <v>166100</v>
      </c>
      <c r="G111" s="258"/>
      <c r="H111" s="265">
        <v>166100</v>
      </c>
    </row>
    <row r="112" spans="1:8" ht="15" customHeight="1">
      <c r="A112" s="778"/>
      <c r="B112" s="823"/>
      <c r="C112" s="755"/>
      <c r="D112" s="12" t="s">
        <v>16</v>
      </c>
      <c r="E112" s="270"/>
      <c r="F112" s="276">
        <f>F111-F110</f>
        <v>-900</v>
      </c>
      <c r="G112" s="294"/>
      <c r="H112" s="276">
        <f>H111-H110</f>
        <v>-900</v>
      </c>
    </row>
    <row r="113" spans="1:8" ht="15" customHeight="1">
      <c r="A113" s="778"/>
      <c r="B113" s="823"/>
      <c r="C113" s="756" t="s">
        <v>126</v>
      </c>
      <c r="D113" s="116" t="s">
        <v>14</v>
      </c>
      <c r="E113" s="281"/>
      <c r="F113" s="272">
        <f>F107+F110</f>
        <v>1447000</v>
      </c>
      <c r="G113" s="281"/>
      <c r="H113" s="272">
        <f>H107+H110</f>
        <v>1447000</v>
      </c>
    </row>
    <row r="114" spans="1:8" ht="15" customHeight="1">
      <c r="A114" s="778"/>
      <c r="B114" s="823"/>
      <c r="C114" s="757"/>
      <c r="D114" s="15" t="s">
        <v>15</v>
      </c>
      <c r="E114" s="282"/>
      <c r="F114" s="314">
        <f>F108+F111</f>
        <v>664450</v>
      </c>
      <c r="G114" s="282"/>
      <c r="H114" s="314">
        <f>H108+H111</f>
        <v>664450</v>
      </c>
    </row>
    <row r="115" spans="1:8" ht="15" customHeight="1">
      <c r="A115" s="778"/>
      <c r="B115" s="824"/>
      <c r="C115" s="758"/>
      <c r="D115" s="16" t="s">
        <v>16</v>
      </c>
      <c r="E115" s="284"/>
      <c r="F115" s="296">
        <f>F114-F113</f>
        <v>-782550</v>
      </c>
      <c r="G115" s="295"/>
      <c r="H115" s="296">
        <f>H114-H113</f>
        <v>-782550</v>
      </c>
    </row>
    <row r="116" spans="1:8" ht="15" customHeight="1">
      <c r="A116" s="778"/>
      <c r="B116" s="759" t="s">
        <v>126</v>
      </c>
      <c r="C116" s="760"/>
      <c r="D116" s="92" t="s">
        <v>14</v>
      </c>
      <c r="E116" s="292"/>
      <c r="F116" s="400">
        <f>F95+F104+F113</f>
        <v>66905000</v>
      </c>
      <c r="G116" s="292"/>
      <c r="H116" s="400">
        <f>H95+H104+H113</f>
        <v>71765000</v>
      </c>
    </row>
    <row r="117" spans="1:8" ht="15" customHeight="1">
      <c r="A117" s="778"/>
      <c r="B117" s="761"/>
      <c r="C117" s="762"/>
      <c r="D117" s="93" t="s">
        <v>15</v>
      </c>
      <c r="E117" s="292"/>
      <c r="F117" s="400">
        <f>F96+F105+F114</f>
        <v>65389050</v>
      </c>
      <c r="G117" s="292"/>
      <c r="H117" s="400">
        <f>H96+H105+H114</f>
        <v>68939830</v>
      </c>
    </row>
    <row r="118" spans="1:8" ht="15" customHeight="1">
      <c r="A118" s="779"/>
      <c r="B118" s="763"/>
      <c r="C118" s="764"/>
      <c r="D118" s="94" t="s">
        <v>16</v>
      </c>
      <c r="E118" s="293"/>
      <c r="F118" s="553">
        <f>F117-F116</f>
        <v>-1515950</v>
      </c>
      <c r="G118" s="298"/>
      <c r="H118" s="553">
        <f>H117-H116</f>
        <v>-2825170</v>
      </c>
    </row>
    <row r="119" spans="1:8" ht="15" customHeight="1">
      <c r="A119" s="777" t="s">
        <v>179</v>
      </c>
      <c r="B119" s="753" t="s">
        <v>179</v>
      </c>
      <c r="C119" s="754" t="s">
        <v>248</v>
      </c>
      <c r="D119" s="10" t="s">
        <v>14</v>
      </c>
      <c r="E119" s="258"/>
      <c r="F119" s="261">
        <v>7000000</v>
      </c>
      <c r="G119" s="258"/>
      <c r="H119" s="261">
        <v>7000000</v>
      </c>
    </row>
    <row r="120" spans="1:8" ht="15" customHeight="1">
      <c r="A120" s="778"/>
      <c r="B120" s="754"/>
      <c r="C120" s="754"/>
      <c r="D120" s="11" t="s">
        <v>15</v>
      </c>
      <c r="E120" s="258"/>
      <c r="F120" s="261">
        <v>7000000</v>
      </c>
      <c r="G120" s="258"/>
      <c r="H120" s="261">
        <v>7000000</v>
      </c>
    </row>
    <row r="121" spans="1:8" ht="15" customHeight="1">
      <c r="A121" s="778"/>
      <c r="B121" s="754"/>
      <c r="C121" s="755"/>
      <c r="D121" s="12" t="s">
        <v>16</v>
      </c>
      <c r="E121" s="270"/>
      <c r="F121" s="276">
        <f>F120-F119</f>
        <v>0</v>
      </c>
      <c r="G121" s="294"/>
      <c r="H121" s="276">
        <f>H120-H119</f>
        <v>0</v>
      </c>
    </row>
    <row r="122" spans="1:8" ht="15" customHeight="1">
      <c r="A122" s="778"/>
      <c r="B122" s="754"/>
      <c r="C122" s="756" t="s">
        <v>126</v>
      </c>
      <c r="D122" s="116" t="s">
        <v>14</v>
      </c>
      <c r="E122" s="281"/>
      <c r="F122" s="272">
        <v>7000000</v>
      </c>
      <c r="G122" s="281"/>
      <c r="H122" s="272">
        <v>7000000</v>
      </c>
    </row>
    <row r="123" spans="1:8" ht="15" customHeight="1">
      <c r="A123" s="778"/>
      <c r="B123" s="754"/>
      <c r="C123" s="757"/>
      <c r="D123" s="15" t="s">
        <v>15</v>
      </c>
      <c r="E123" s="282"/>
      <c r="F123" s="314">
        <v>7000000</v>
      </c>
      <c r="G123" s="282"/>
      <c r="H123" s="314">
        <v>7000000</v>
      </c>
    </row>
    <row r="124" spans="1:8" ht="15" customHeight="1">
      <c r="A124" s="778"/>
      <c r="B124" s="755"/>
      <c r="C124" s="758"/>
      <c r="D124" s="13" t="s">
        <v>16</v>
      </c>
      <c r="E124" s="284"/>
      <c r="F124" s="296">
        <f>F123-F122</f>
        <v>0</v>
      </c>
      <c r="G124" s="295"/>
      <c r="H124" s="296">
        <f>H123-H122</f>
        <v>0</v>
      </c>
    </row>
    <row r="125" spans="1:8" ht="15" customHeight="1">
      <c r="A125" s="778"/>
      <c r="B125" s="759" t="s">
        <v>126</v>
      </c>
      <c r="C125" s="760"/>
      <c r="D125" s="130" t="s">
        <v>14</v>
      </c>
      <c r="E125" s="297"/>
      <c r="F125" s="402">
        <f>F122</f>
        <v>7000000</v>
      </c>
      <c r="G125" s="297"/>
      <c r="H125" s="402">
        <f>H122</f>
        <v>7000000</v>
      </c>
    </row>
    <row r="126" spans="1:8" ht="15" customHeight="1">
      <c r="A126" s="778"/>
      <c r="B126" s="761"/>
      <c r="C126" s="762"/>
      <c r="D126" s="95" t="s">
        <v>15</v>
      </c>
      <c r="E126" s="292"/>
      <c r="F126" s="400">
        <f>F123</f>
        <v>7000000</v>
      </c>
      <c r="G126" s="292"/>
      <c r="H126" s="400">
        <f>H123</f>
        <v>7000000</v>
      </c>
    </row>
    <row r="127" spans="1:8" ht="15" customHeight="1">
      <c r="A127" s="779"/>
      <c r="B127" s="763"/>
      <c r="C127" s="764"/>
      <c r="D127" s="96" t="s">
        <v>16</v>
      </c>
      <c r="E127" s="293"/>
      <c r="F127" s="302">
        <f>F126-F125</f>
        <v>0</v>
      </c>
      <c r="G127" s="298"/>
      <c r="H127" s="302">
        <f>H126-H125</f>
        <v>0</v>
      </c>
    </row>
    <row r="128" spans="1:8" ht="15" customHeight="1">
      <c r="A128" s="777" t="s">
        <v>23</v>
      </c>
      <c r="B128" s="753" t="s">
        <v>23</v>
      </c>
      <c r="C128" s="754" t="s">
        <v>23</v>
      </c>
      <c r="D128" s="10" t="s">
        <v>14</v>
      </c>
      <c r="E128" s="277"/>
      <c r="F128" s="401">
        <v>1620000</v>
      </c>
      <c r="G128" s="277"/>
      <c r="H128" s="401">
        <v>1620000</v>
      </c>
    </row>
    <row r="129" spans="1:8" ht="15" customHeight="1">
      <c r="A129" s="778"/>
      <c r="B129" s="754"/>
      <c r="C129" s="754"/>
      <c r="D129" s="11" t="s">
        <v>15</v>
      </c>
      <c r="E129" s="258"/>
      <c r="F129" s="261">
        <v>450000</v>
      </c>
      <c r="G129" s="258"/>
      <c r="H129" s="261">
        <v>450000</v>
      </c>
    </row>
    <row r="130" spans="1:8" ht="15" customHeight="1">
      <c r="A130" s="778"/>
      <c r="B130" s="754"/>
      <c r="C130" s="755"/>
      <c r="D130" s="12" t="s">
        <v>16</v>
      </c>
      <c r="E130" s="270"/>
      <c r="F130" s="276">
        <f>F129-F128</f>
        <v>-1170000</v>
      </c>
      <c r="G130" s="294"/>
      <c r="H130" s="276">
        <f>H129-H128</f>
        <v>-1170000</v>
      </c>
    </row>
    <row r="131" spans="1:8" ht="15" customHeight="1">
      <c r="A131" s="778"/>
      <c r="B131" s="754"/>
      <c r="C131" s="756" t="s">
        <v>126</v>
      </c>
      <c r="D131" s="116" t="s">
        <v>14</v>
      </c>
      <c r="E131" s="281"/>
      <c r="F131" s="272">
        <f>F128</f>
        <v>1620000</v>
      </c>
      <c r="G131" s="281"/>
      <c r="H131" s="272">
        <f>H128</f>
        <v>1620000</v>
      </c>
    </row>
    <row r="132" spans="1:8" ht="15" customHeight="1">
      <c r="A132" s="778"/>
      <c r="B132" s="754"/>
      <c r="C132" s="757"/>
      <c r="D132" s="15" t="s">
        <v>15</v>
      </c>
      <c r="E132" s="282"/>
      <c r="F132" s="314">
        <f>F129</f>
        <v>450000</v>
      </c>
      <c r="G132" s="282"/>
      <c r="H132" s="314">
        <f>H129</f>
        <v>450000</v>
      </c>
    </row>
    <row r="133" spans="1:8" ht="15" customHeight="1">
      <c r="A133" s="778"/>
      <c r="B133" s="755"/>
      <c r="C133" s="758"/>
      <c r="D133" s="13" t="s">
        <v>16</v>
      </c>
      <c r="E133" s="284"/>
      <c r="F133" s="296">
        <f>F132-F131</f>
        <v>-1170000</v>
      </c>
      <c r="G133" s="295"/>
      <c r="H133" s="296">
        <f>H132-H131</f>
        <v>-1170000</v>
      </c>
    </row>
    <row r="134" spans="1:8" ht="15" customHeight="1">
      <c r="A134" s="778"/>
      <c r="B134" s="759" t="s">
        <v>126</v>
      </c>
      <c r="C134" s="760"/>
      <c r="D134" s="130" t="s">
        <v>14</v>
      </c>
      <c r="E134" s="297"/>
      <c r="F134" s="402">
        <f>F131</f>
        <v>1620000</v>
      </c>
      <c r="G134" s="297"/>
      <c r="H134" s="402">
        <f>H131</f>
        <v>1620000</v>
      </c>
    </row>
    <row r="135" spans="1:8" ht="15" customHeight="1">
      <c r="A135" s="778"/>
      <c r="B135" s="761"/>
      <c r="C135" s="762"/>
      <c r="D135" s="95" t="s">
        <v>15</v>
      </c>
      <c r="E135" s="292"/>
      <c r="F135" s="400">
        <f>F132</f>
        <v>450000</v>
      </c>
      <c r="G135" s="292"/>
      <c r="H135" s="400">
        <f>H132</f>
        <v>450000</v>
      </c>
    </row>
    <row r="136" spans="1:8" ht="15" customHeight="1">
      <c r="A136" s="779"/>
      <c r="B136" s="763"/>
      <c r="C136" s="764"/>
      <c r="D136" s="96" t="s">
        <v>16</v>
      </c>
      <c r="E136" s="293"/>
      <c r="F136" s="302">
        <f>F135-F134</f>
        <v>-1170000</v>
      </c>
      <c r="G136" s="298"/>
      <c r="H136" s="302">
        <f>H135-H134</f>
        <v>-1170000</v>
      </c>
    </row>
    <row r="137" spans="1:8" ht="15" customHeight="1">
      <c r="A137" s="771" t="s">
        <v>24</v>
      </c>
      <c r="B137" s="772"/>
      <c r="C137" s="772"/>
      <c r="D137" s="114" t="s">
        <v>14</v>
      </c>
      <c r="E137" s="554">
        <v>4860000</v>
      </c>
      <c r="F137" s="310">
        <f>F134+F125+F116+F74+F62</f>
        <v>488144000</v>
      </c>
      <c r="G137" s="547"/>
      <c r="H137" s="310">
        <f>H134+H125+H116+H74+H62</f>
        <v>493004000</v>
      </c>
    </row>
    <row r="138" spans="1:8" ht="15" customHeight="1">
      <c r="A138" s="773"/>
      <c r="B138" s="774"/>
      <c r="C138" s="774"/>
      <c r="D138" s="17" t="s">
        <v>15</v>
      </c>
      <c r="E138" s="555">
        <v>3550780</v>
      </c>
      <c r="F138" s="311">
        <f>F135+F126+F117+F75+F63</f>
        <v>478772038</v>
      </c>
      <c r="G138" s="548"/>
      <c r="H138" s="311">
        <f>H135+H126+H117+H75+H63</f>
        <v>482322818</v>
      </c>
    </row>
    <row r="139" spans="1:8" ht="15" customHeight="1">
      <c r="A139" s="775"/>
      <c r="B139" s="776"/>
      <c r="C139" s="776"/>
      <c r="D139" s="112" t="s">
        <v>16</v>
      </c>
      <c r="E139" s="556">
        <f>E138-E137</f>
        <v>-1309220</v>
      </c>
      <c r="F139" s="315">
        <f>F138-F137</f>
        <v>-9371962</v>
      </c>
      <c r="G139" s="549"/>
      <c r="H139" s="315">
        <f>H138-H137</f>
        <v>-10681182</v>
      </c>
    </row>
    <row r="140" spans="1:8" ht="15" customHeight="1"/>
    <row r="141" spans="1:8" hidden="1"/>
  </sheetData>
  <mergeCells count="67">
    <mergeCell ref="C20:C22"/>
    <mergeCell ref="C23:C25"/>
    <mergeCell ref="C26:C28"/>
    <mergeCell ref="A1:H1"/>
    <mergeCell ref="A2:G2"/>
    <mergeCell ref="A3:C3"/>
    <mergeCell ref="D3:D4"/>
    <mergeCell ref="E3:E4"/>
    <mergeCell ref="F3:F4"/>
    <mergeCell ref="G3:G4"/>
    <mergeCell ref="H3:H4"/>
    <mergeCell ref="C5:C7"/>
    <mergeCell ref="C8:C10"/>
    <mergeCell ref="C11:C13"/>
    <mergeCell ref="C14:C16"/>
    <mergeCell ref="C17:C19"/>
    <mergeCell ref="B29:B40"/>
    <mergeCell ref="C29:C31"/>
    <mergeCell ref="C32:C34"/>
    <mergeCell ref="C35:C37"/>
    <mergeCell ref="C38:C40"/>
    <mergeCell ref="C53:C55"/>
    <mergeCell ref="C56:C58"/>
    <mergeCell ref="C59:C61"/>
    <mergeCell ref="B62:C64"/>
    <mergeCell ref="A65:A76"/>
    <mergeCell ref="B65:B73"/>
    <mergeCell ref="C65:C67"/>
    <mergeCell ref="C68:C70"/>
    <mergeCell ref="C71:C73"/>
    <mergeCell ref="B41:B61"/>
    <mergeCell ref="C41:C43"/>
    <mergeCell ref="C44:C46"/>
    <mergeCell ref="C47:C49"/>
    <mergeCell ref="C50:C52"/>
    <mergeCell ref="A5:A64"/>
    <mergeCell ref="B5:B28"/>
    <mergeCell ref="B74:C76"/>
    <mergeCell ref="A77:A118"/>
    <mergeCell ref="B77:B97"/>
    <mergeCell ref="C77:C79"/>
    <mergeCell ref="C80:C82"/>
    <mergeCell ref="C83:C85"/>
    <mergeCell ref="C86:C88"/>
    <mergeCell ref="C89:C91"/>
    <mergeCell ref="C92:C94"/>
    <mergeCell ref="C95:C97"/>
    <mergeCell ref="B98:B106"/>
    <mergeCell ref="C98:C100"/>
    <mergeCell ref="C101:C103"/>
    <mergeCell ref="C104:C106"/>
    <mergeCell ref="B107:B115"/>
    <mergeCell ref="C107:C109"/>
    <mergeCell ref="C110:C112"/>
    <mergeCell ref="C113:C115"/>
    <mergeCell ref="A137:C139"/>
    <mergeCell ref="B116:C118"/>
    <mergeCell ref="A119:A127"/>
    <mergeCell ref="B119:B124"/>
    <mergeCell ref="C119:C121"/>
    <mergeCell ref="C122:C124"/>
    <mergeCell ref="B125:C127"/>
    <mergeCell ref="A128:A136"/>
    <mergeCell ref="B128:B133"/>
    <mergeCell ref="C128:C130"/>
    <mergeCell ref="C131:C133"/>
    <mergeCell ref="B134:C136"/>
  </mergeCells>
  <phoneticPr fontId="33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F18" sqref="F18"/>
    </sheetView>
  </sheetViews>
  <sheetFormatPr defaultRowHeight="16.5"/>
  <cols>
    <col min="1" max="1" width="7.125" style="1" customWidth="1"/>
    <col min="2" max="2" width="8.375" style="18" bestFit="1" customWidth="1"/>
    <col min="3" max="3" width="11.125" style="18" customWidth="1"/>
    <col min="4" max="4" width="5" style="1" bestFit="1" customWidth="1"/>
    <col min="5" max="5" width="10.875" style="1" bestFit="1" customWidth="1"/>
    <col min="6" max="7" width="11.875" style="1" customWidth="1"/>
    <col min="8" max="8" width="14.375" style="83" customWidth="1"/>
    <col min="9" max="16384" width="9" style="1"/>
  </cols>
  <sheetData>
    <row r="1" spans="1:8" ht="32.25">
      <c r="A1" s="789" t="s">
        <v>260</v>
      </c>
      <c r="B1" s="789"/>
      <c r="C1" s="789"/>
      <c r="D1" s="789"/>
      <c r="E1" s="789"/>
      <c r="F1" s="789"/>
      <c r="G1" s="789"/>
      <c r="H1" s="789"/>
    </row>
    <row r="2" spans="1:8">
      <c r="A2" s="790"/>
      <c r="B2" s="790"/>
      <c r="C2" s="790"/>
      <c r="D2" s="790"/>
      <c r="E2" s="790"/>
      <c r="F2" s="790"/>
      <c r="G2" s="790"/>
      <c r="H2" s="97" t="s">
        <v>227</v>
      </c>
    </row>
    <row r="3" spans="1:8" ht="15.95" customHeight="1">
      <c r="A3" s="712" t="s">
        <v>8</v>
      </c>
      <c r="B3" s="713"/>
      <c r="C3" s="714"/>
      <c r="D3" s="717" t="s">
        <v>9</v>
      </c>
      <c r="E3" s="713" t="s">
        <v>217</v>
      </c>
      <c r="F3" s="719" t="s">
        <v>10</v>
      </c>
      <c r="G3" s="721" t="s">
        <v>11</v>
      </c>
      <c r="H3" s="723" t="s">
        <v>19</v>
      </c>
    </row>
    <row r="4" spans="1:8" ht="15.95" customHeight="1">
      <c r="A4" s="98" t="s">
        <v>5</v>
      </c>
      <c r="B4" s="72" t="s">
        <v>12</v>
      </c>
      <c r="C4" s="48" t="s">
        <v>13</v>
      </c>
      <c r="D4" s="718"/>
      <c r="E4" s="791"/>
      <c r="F4" s="720"/>
      <c r="G4" s="722"/>
      <c r="H4" s="724"/>
    </row>
    <row r="5" spans="1:8" ht="18.75" customHeight="1">
      <c r="A5" s="792" t="s">
        <v>261</v>
      </c>
      <c r="B5" s="792" t="s">
        <v>261</v>
      </c>
      <c r="C5" s="792" t="s">
        <v>262</v>
      </c>
      <c r="D5" s="10" t="s">
        <v>14</v>
      </c>
      <c r="E5" s="285">
        <v>18000000</v>
      </c>
      <c r="F5" s="128" t="s">
        <v>181</v>
      </c>
      <c r="G5" s="118"/>
      <c r="H5" s="557">
        <f>SUM(E5:G5)</f>
        <v>18000000</v>
      </c>
    </row>
    <row r="6" spans="1:8" ht="18.75" customHeight="1">
      <c r="A6" s="769"/>
      <c r="B6" s="769"/>
      <c r="C6" s="769"/>
      <c r="D6" s="11" t="s">
        <v>15</v>
      </c>
      <c r="E6" s="261">
        <v>18000000</v>
      </c>
      <c r="F6" s="259" t="s">
        <v>181</v>
      </c>
      <c r="G6" s="119"/>
      <c r="H6" s="558">
        <f t="shared" ref="H6:H7" si="0">SUM(E6:G6)</f>
        <v>18000000</v>
      </c>
    </row>
    <row r="7" spans="1:8" ht="18.75" customHeight="1">
      <c r="A7" s="769"/>
      <c r="B7" s="769"/>
      <c r="C7" s="770"/>
      <c r="D7" s="12" t="s">
        <v>16</v>
      </c>
      <c r="E7" s="276">
        <f>E6-E5</f>
        <v>0</v>
      </c>
      <c r="F7" s="120" t="s">
        <v>181</v>
      </c>
      <c r="G7" s="309"/>
      <c r="H7" s="564">
        <f t="shared" si="0"/>
        <v>0</v>
      </c>
    </row>
    <row r="8" spans="1:8" ht="18.75" customHeight="1">
      <c r="A8" s="769"/>
      <c r="B8" s="769"/>
      <c r="C8" s="825" t="s">
        <v>251</v>
      </c>
      <c r="D8" s="689" t="s">
        <v>378</v>
      </c>
      <c r="E8" s="565">
        <f>E5</f>
        <v>18000000</v>
      </c>
      <c r="F8" s="566"/>
      <c r="G8" s="567"/>
      <c r="H8" s="568">
        <f>SUM(E8:G8)</f>
        <v>18000000</v>
      </c>
    </row>
    <row r="9" spans="1:8" ht="18.75" customHeight="1">
      <c r="A9" s="769"/>
      <c r="B9" s="769"/>
      <c r="C9" s="825"/>
      <c r="D9" s="569" t="s">
        <v>379</v>
      </c>
      <c r="E9" s="570">
        <f>E6</f>
        <v>18000000</v>
      </c>
      <c r="F9" s="571"/>
      <c r="G9" s="572"/>
      <c r="H9" s="573">
        <f>SUM(E9:G9)</f>
        <v>18000000</v>
      </c>
    </row>
    <row r="10" spans="1:8" ht="18.75" customHeight="1">
      <c r="A10" s="770"/>
      <c r="B10" s="770"/>
      <c r="C10" s="826"/>
      <c r="D10" s="689" t="s">
        <v>380</v>
      </c>
      <c r="E10" s="565">
        <f>E9-E8</f>
        <v>0</v>
      </c>
      <c r="F10" s="566"/>
      <c r="G10" s="567"/>
      <c r="H10" s="574">
        <f>H9-H8</f>
        <v>0</v>
      </c>
    </row>
    <row r="11" spans="1:8" ht="18.75" customHeight="1">
      <c r="A11" s="792" t="s">
        <v>265</v>
      </c>
      <c r="B11" s="792" t="s">
        <v>263</v>
      </c>
      <c r="C11" s="827" t="s">
        <v>264</v>
      </c>
      <c r="D11" s="10" t="s">
        <v>14</v>
      </c>
      <c r="E11" s="285"/>
      <c r="F11" s="266" t="s">
        <v>181</v>
      </c>
      <c r="G11" s="118">
        <v>11300000</v>
      </c>
      <c r="H11" s="267">
        <f>SUM(E11:G11)</f>
        <v>11300000</v>
      </c>
    </row>
    <row r="12" spans="1:8" ht="18.75" customHeight="1">
      <c r="A12" s="769"/>
      <c r="B12" s="769"/>
      <c r="C12" s="827"/>
      <c r="D12" s="11" t="s">
        <v>15</v>
      </c>
      <c r="E12" s="261"/>
      <c r="F12" s="259" t="s">
        <v>181</v>
      </c>
      <c r="G12" s="119">
        <v>11300000</v>
      </c>
      <c r="H12" s="268">
        <f t="shared" ref="H12" si="1">SUM(E12:G12)</f>
        <v>11300000</v>
      </c>
    </row>
    <row r="13" spans="1:8" ht="18.75" customHeight="1">
      <c r="A13" s="769"/>
      <c r="B13" s="769"/>
      <c r="C13" s="827"/>
      <c r="D13" s="12" t="s">
        <v>16</v>
      </c>
      <c r="E13" s="276"/>
      <c r="F13" s="120" t="s">
        <v>181</v>
      </c>
      <c r="G13" s="309">
        <f>G12-G11</f>
        <v>0</v>
      </c>
      <c r="H13" s="560">
        <f>H12-H11</f>
        <v>0</v>
      </c>
    </row>
    <row r="14" spans="1:8" ht="18.75" customHeight="1">
      <c r="A14" s="769"/>
      <c r="B14" s="769"/>
      <c r="C14" s="828" t="s">
        <v>251</v>
      </c>
      <c r="D14" s="908" t="s">
        <v>378</v>
      </c>
      <c r="E14" s="907"/>
      <c r="F14" s="577"/>
      <c r="G14" s="578">
        <f>G11</f>
        <v>11300000</v>
      </c>
      <c r="H14" s="579">
        <f>SUM(E14:G14)</f>
        <v>11300000</v>
      </c>
    </row>
    <row r="15" spans="1:8" ht="18.75" customHeight="1">
      <c r="A15" s="769"/>
      <c r="B15" s="769"/>
      <c r="C15" s="825"/>
      <c r="D15" s="909" t="s">
        <v>15</v>
      </c>
      <c r="E15" s="576"/>
      <c r="F15" s="577"/>
      <c r="G15" s="578">
        <f>G12</f>
        <v>11300000</v>
      </c>
      <c r="H15" s="579">
        <f>SUM(E15:G15)</f>
        <v>11300000</v>
      </c>
    </row>
    <row r="16" spans="1:8" ht="18.75" customHeight="1">
      <c r="A16" s="769"/>
      <c r="B16" s="769"/>
      <c r="C16" s="825"/>
      <c r="D16" s="910" t="s">
        <v>16</v>
      </c>
      <c r="E16" s="576"/>
      <c r="F16" s="577"/>
      <c r="G16" s="578">
        <f>G15-G14</f>
        <v>0</v>
      </c>
      <c r="H16" s="579">
        <f>H15-H14</f>
        <v>0</v>
      </c>
    </row>
    <row r="17" spans="1:8" ht="18.75" customHeight="1">
      <c r="A17" s="827" t="s">
        <v>376</v>
      </c>
      <c r="B17" s="827" t="s">
        <v>376</v>
      </c>
      <c r="C17" s="901" t="s">
        <v>377</v>
      </c>
      <c r="D17" s="10" t="s">
        <v>14</v>
      </c>
      <c r="E17" s="903"/>
      <c r="F17" s="904"/>
      <c r="G17" s="905"/>
      <c r="H17" s="906"/>
    </row>
    <row r="18" spans="1:8" ht="18.75" customHeight="1">
      <c r="A18" s="827"/>
      <c r="B18" s="827"/>
      <c r="C18" s="901"/>
      <c r="D18" s="11" t="s">
        <v>15</v>
      </c>
      <c r="E18" s="903">
        <v>11582</v>
      </c>
      <c r="F18" s="904"/>
      <c r="G18" s="905"/>
      <c r="H18" s="906">
        <f>E18</f>
        <v>11582</v>
      </c>
    </row>
    <row r="19" spans="1:8" ht="18.75" customHeight="1">
      <c r="A19" s="827"/>
      <c r="B19" s="827"/>
      <c r="C19" s="901"/>
      <c r="D19" s="12" t="s">
        <v>16</v>
      </c>
      <c r="E19" s="903">
        <f>E18-E17</f>
        <v>11582</v>
      </c>
      <c r="F19" s="904"/>
      <c r="G19" s="905"/>
      <c r="H19" s="906">
        <f>E19</f>
        <v>11582</v>
      </c>
    </row>
    <row r="20" spans="1:8" ht="18.75" customHeight="1">
      <c r="A20" s="827"/>
      <c r="B20" s="827"/>
      <c r="C20" s="828" t="s">
        <v>251</v>
      </c>
      <c r="D20" s="575" t="s">
        <v>378</v>
      </c>
      <c r="E20" s="576"/>
      <c r="F20" s="577"/>
      <c r="G20" s="578"/>
      <c r="H20" s="579"/>
    </row>
    <row r="21" spans="1:8" ht="18.75" customHeight="1">
      <c r="A21" s="827"/>
      <c r="B21" s="827"/>
      <c r="C21" s="825"/>
      <c r="D21" s="575" t="s">
        <v>379</v>
      </c>
      <c r="E21" s="576">
        <f>E18</f>
        <v>11582</v>
      </c>
      <c r="F21" s="577"/>
      <c r="G21" s="578"/>
      <c r="H21" s="579">
        <f>E21</f>
        <v>11582</v>
      </c>
    </row>
    <row r="22" spans="1:8" ht="18.75" customHeight="1">
      <c r="A22" s="827"/>
      <c r="B22" s="827"/>
      <c r="C22" s="826"/>
      <c r="D22" s="575" t="s">
        <v>380</v>
      </c>
      <c r="E22" s="576">
        <f>E19</f>
        <v>11582</v>
      </c>
      <c r="F22" s="577"/>
      <c r="G22" s="578"/>
      <c r="H22" s="579">
        <f>E22</f>
        <v>11582</v>
      </c>
    </row>
    <row r="23" spans="1:8" ht="18.75" customHeight="1">
      <c r="A23" s="827"/>
      <c r="B23" s="902" t="s">
        <v>126</v>
      </c>
      <c r="C23" s="902"/>
      <c r="D23" s="92" t="s">
        <v>14</v>
      </c>
      <c r="E23" s="400">
        <f>E8</f>
        <v>18000000</v>
      </c>
      <c r="F23" s="126" t="s">
        <v>181</v>
      </c>
      <c r="G23" s="126">
        <f>G14</f>
        <v>11300000</v>
      </c>
      <c r="H23" s="107">
        <f>H8+H14</f>
        <v>29300000</v>
      </c>
    </row>
    <row r="24" spans="1:8" ht="18.75" customHeight="1">
      <c r="A24" s="827"/>
      <c r="B24" s="902"/>
      <c r="C24" s="902"/>
      <c r="D24" s="93" t="s">
        <v>15</v>
      </c>
      <c r="E24" s="400">
        <f>E9+E22</f>
        <v>18011582</v>
      </c>
      <c r="F24" s="126" t="s">
        <v>181</v>
      </c>
      <c r="G24" s="126">
        <f>G15</f>
        <v>11300000</v>
      </c>
      <c r="H24" s="107">
        <f>H9+H15+H21</f>
        <v>29311582</v>
      </c>
    </row>
    <row r="25" spans="1:8" ht="18.75" customHeight="1">
      <c r="A25" s="827"/>
      <c r="B25" s="902"/>
      <c r="C25" s="902"/>
      <c r="D25" s="94" t="s">
        <v>16</v>
      </c>
      <c r="E25" s="302">
        <f>E24-E23</f>
        <v>11582</v>
      </c>
      <c r="F25" s="127" t="s">
        <v>181</v>
      </c>
      <c r="G25" s="127">
        <f>G24-G23</f>
        <v>0</v>
      </c>
      <c r="H25" s="108">
        <f>H24-H23</f>
        <v>11582</v>
      </c>
    </row>
    <row r="26" spans="1:8" ht="18.75" customHeight="1">
      <c r="A26" s="773" t="s">
        <v>24</v>
      </c>
      <c r="B26" s="774"/>
      <c r="C26" s="774"/>
      <c r="D26" s="114" t="s">
        <v>14</v>
      </c>
      <c r="E26" s="310">
        <f>E23</f>
        <v>18000000</v>
      </c>
      <c r="F26" s="304" t="s">
        <v>181</v>
      </c>
      <c r="G26" s="304">
        <f>G23</f>
        <v>11300000</v>
      </c>
      <c r="H26" s="115">
        <f>H23</f>
        <v>29300000</v>
      </c>
    </row>
    <row r="27" spans="1:8" ht="18.75" customHeight="1">
      <c r="A27" s="773"/>
      <c r="B27" s="774"/>
      <c r="C27" s="774"/>
      <c r="D27" s="17" t="s">
        <v>15</v>
      </c>
      <c r="E27" s="311">
        <f>E24</f>
        <v>18011582</v>
      </c>
      <c r="F27" s="306" t="s">
        <v>181</v>
      </c>
      <c r="G27" s="306">
        <f>G24</f>
        <v>11300000</v>
      </c>
      <c r="H27" s="111">
        <f>H24</f>
        <v>29311582</v>
      </c>
    </row>
    <row r="28" spans="1:8" ht="18.75" customHeight="1">
      <c r="A28" s="775"/>
      <c r="B28" s="776"/>
      <c r="C28" s="776"/>
      <c r="D28" s="112" t="s">
        <v>16</v>
      </c>
      <c r="E28" s="312">
        <f>E27-E26</f>
        <v>11582</v>
      </c>
      <c r="F28" s="308" t="s">
        <v>181</v>
      </c>
      <c r="G28" s="308">
        <f>G27-G26</f>
        <v>0</v>
      </c>
      <c r="H28" s="113">
        <f>H27-H26</f>
        <v>11582</v>
      </c>
    </row>
    <row r="29" spans="1:8" ht="15" customHeight="1">
      <c r="C29" s="1"/>
      <c r="H29" s="1"/>
    </row>
    <row r="30" spans="1:8" ht="16.5" hidden="1" customHeight="1">
      <c r="C30" s="1"/>
      <c r="H30" s="1"/>
    </row>
    <row r="31" spans="1:8">
      <c r="C31" s="1"/>
      <c r="H31" s="1"/>
    </row>
    <row r="32" spans="1:8">
      <c r="C32" s="1"/>
      <c r="H32" s="1"/>
    </row>
    <row r="33" spans="3:8">
      <c r="C33" s="1"/>
      <c r="H33" s="1"/>
    </row>
  </sheetData>
  <mergeCells count="22">
    <mergeCell ref="C20:C22"/>
    <mergeCell ref="A1:H1"/>
    <mergeCell ref="A2:G2"/>
    <mergeCell ref="A3:C3"/>
    <mergeCell ref="D3:D4"/>
    <mergeCell ref="E3:E4"/>
    <mergeCell ref="F3:F4"/>
    <mergeCell ref="G3:G4"/>
    <mergeCell ref="H3:H4"/>
    <mergeCell ref="A26:C28"/>
    <mergeCell ref="A5:A10"/>
    <mergeCell ref="B5:B10"/>
    <mergeCell ref="C8:C10"/>
    <mergeCell ref="B11:B16"/>
    <mergeCell ref="C5:C7"/>
    <mergeCell ref="C11:C13"/>
    <mergeCell ref="C14:C16"/>
    <mergeCell ref="B23:C25"/>
    <mergeCell ref="A11:A16"/>
    <mergeCell ref="A17:A25"/>
    <mergeCell ref="B17:B22"/>
    <mergeCell ref="C17:C19"/>
  </mergeCells>
  <phoneticPr fontId="33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activeCell="H21" sqref="H21"/>
    </sheetView>
  </sheetViews>
  <sheetFormatPr defaultRowHeight="16.5"/>
  <cols>
    <col min="1" max="1" width="5.625" style="1" bestFit="1" customWidth="1"/>
    <col min="2" max="2" width="11.25" style="18" customWidth="1"/>
    <col min="3" max="3" width="11.125" style="18" customWidth="1"/>
    <col min="4" max="4" width="5" style="1" bestFit="1" customWidth="1"/>
    <col min="5" max="5" width="10.875" style="1" bestFit="1" customWidth="1"/>
    <col min="6" max="6" width="11.25" style="1" customWidth="1"/>
    <col min="7" max="7" width="10.875" style="1" bestFit="1" customWidth="1"/>
    <col min="8" max="8" width="14" style="83" customWidth="1"/>
    <col min="9" max="16384" width="9" style="1"/>
  </cols>
  <sheetData>
    <row r="1" spans="1:8" ht="32.25">
      <c r="A1" s="789" t="s">
        <v>256</v>
      </c>
      <c r="B1" s="789"/>
      <c r="C1" s="789"/>
      <c r="D1" s="789"/>
      <c r="E1" s="789"/>
      <c r="F1" s="789"/>
      <c r="G1" s="789"/>
      <c r="H1" s="789"/>
    </row>
    <row r="2" spans="1:8">
      <c r="A2" s="790"/>
      <c r="B2" s="790"/>
      <c r="C2" s="790"/>
      <c r="D2" s="790"/>
      <c r="E2" s="790"/>
      <c r="F2" s="790"/>
      <c r="G2" s="790"/>
      <c r="H2" s="97" t="s">
        <v>227</v>
      </c>
    </row>
    <row r="3" spans="1:8" ht="15.95" customHeight="1">
      <c r="A3" s="712" t="s">
        <v>8</v>
      </c>
      <c r="B3" s="713"/>
      <c r="C3" s="714"/>
      <c r="D3" s="717" t="s">
        <v>9</v>
      </c>
      <c r="E3" s="713" t="s">
        <v>217</v>
      </c>
      <c r="F3" s="719" t="s">
        <v>10</v>
      </c>
      <c r="G3" s="721" t="s">
        <v>11</v>
      </c>
      <c r="H3" s="723" t="s">
        <v>19</v>
      </c>
    </row>
    <row r="4" spans="1:8" ht="15.95" customHeight="1">
      <c r="A4" s="98" t="s">
        <v>5</v>
      </c>
      <c r="B4" s="72" t="s">
        <v>12</v>
      </c>
      <c r="C4" s="48" t="s">
        <v>13</v>
      </c>
      <c r="D4" s="718"/>
      <c r="E4" s="791"/>
      <c r="F4" s="720"/>
      <c r="G4" s="722"/>
      <c r="H4" s="724"/>
    </row>
    <row r="5" spans="1:8" ht="18.75" customHeight="1">
      <c r="A5" s="827" t="s">
        <v>257</v>
      </c>
      <c r="B5" s="792" t="s">
        <v>258</v>
      </c>
      <c r="C5" s="836" t="s">
        <v>228</v>
      </c>
      <c r="D5" s="10" t="s">
        <v>14</v>
      </c>
      <c r="E5" s="285">
        <v>17600000</v>
      </c>
      <c r="F5" s="128" t="s">
        <v>181</v>
      </c>
      <c r="G5" s="118">
        <v>1600000</v>
      </c>
      <c r="H5" s="557">
        <f>SUM(E5:G5)</f>
        <v>19200000</v>
      </c>
    </row>
    <row r="6" spans="1:8" ht="18.75" customHeight="1">
      <c r="A6" s="827"/>
      <c r="B6" s="769"/>
      <c r="C6" s="836"/>
      <c r="D6" s="11" t="s">
        <v>15</v>
      </c>
      <c r="E6" s="261">
        <v>17600000</v>
      </c>
      <c r="F6" s="259" t="s">
        <v>181</v>
      </c>
      <c r="G6" s="119">
        <v>1600000</v>
      </c>
      <c r="H6" s="558">
        <f t="shared" ref="H6:H7" si="0">SUM(E6:G6)</f>
        <v>19200000</v>
      </c>
    </row>
    <row r="7" spans="1:8" ht="18.75" customHeight="1">
      <c r="A7" s="827"/>
      <c r="B7" s="769"/>
      <c r="C7" s="836"/>
      <c r="D7" s="12" t="s">
        <v>16</v>
      </c>
      <c r="E7" s="276">
        <f>E6-E5</f>
        <v>0</v>
      </c>
      <c r="F7" s="120" t="s">
        <v>181</v>
      </c>
      <c r="G7" s="309">
        <f>G6-G5</f>
        <v>0</v>
      </c>
      <c r="H7" s="559">
        <f t="shared" si="0"/>
        <v>0</v>
      </c>
    </row>
    <row r="8" spans="1:8" ht="18.75" customHeight="1">
      <c r="A8" s="827"/>
      <c r="B8" s="769"/>
      <c r="C8" s="837" t="s">
        <v>259</v>
      </c>
      <c r="D8" s="10" t="s">
        <v>14</v>
      </c>
      <c r="E8" s="285">
        <v>400000</v>
      </c>
      <c r="F8" s="266" t="s">
        <v>181</v>
      </c>
      <c r="G8" s="118">
        <v>6600000</v>
      </c>
      <c r="H8" s="267">
        <f>SUM(E8:G8)</f>
        <v>7000000</v>
      </c>
    </row>
    <row r="9" spans="1:8" ht="18.75" customHeight="1">
      <c r="A9" s="827"/>
      <c r="B9" s="769"/>
      <c r="C9" s="837"/>
      <c r="D9" s="11" t="s">
        <v>15</v>
      </c>
      <c r="E9" s="261">
        <v>400000</v>
      </c>
      <c r="F9" s="259" t="s">
        <v>181</v>
      </c>
      <c r="G9" s="119">
        <v>6600000</v>
      </c>
      <c r="H9" s="268">
        <f t="shared" ref="H9:H10" si="1">SUM(E9:G9)</f>
        <v>7000000</v>
      </c>
    </row>
    <row r="10" spans="1:8" ht="18.75" customHeight="1">
      <c r="A10" s="827"/>
      <c r="B10" s="769"/>
      <c r="C10" s="837"/>
      <c r="D10" s="12" t="s">
        <v>16</v>
      </c>
      <c r="E10" s="276">
        <f>E9-E8</f>
        <v>0</v>
      </c>
      <c r="F10" s="120" t="s">
        <v>181</v>
      </c>
      <c r="G10" s="309">
        <f>G9-G8</f>
        <v>0</v>
      </c>
      <c r="H10" s="560">
        <f t="shared" si="1"/>
        <v>0</v>
      </c>
    </row>
    <row r="11" spans="1:8" ht="18.75" customHeight="1">
      <c r="A11" s="827"/>
      <c r="B11" s="769"/>
      <c r="C11" s="836" t="s">
        <v>255</v>
      </c>
      <c r="D11" s="10" t="s">
        <v>14</v>
      </c>
      <c r="E11" s="285"/>
      <c r="F11" s="128" t="s">
        <v>181</v>
      </c>
      <c r="G11" s="118">
        <v>2200000</v>
      </c>
      <c r="H11" s="264">
        <f>SUM(E11:G11)</f>
        <v>2200000</v>
      </c>
    </row>
    <row r="12" spans="1:8" ht="18.75" customHeight="1">
      <c r="A12" s="827"/>
      <c r="B12" s="769"/>
      <c r="C12" s="836"/>
      <c r="D12" s="11" t="s">
        <v>15</v>
      </c>
      <c r="E12" s="261"/>
      <c r="F12" s="259" t="s">
        <v>181</v>
      </c>
      <c r="G12" s="119">
        <v>2200000</v>
      </c>
      <c r="H12" s="265">
        <f t="shared" ref="H12:H13" si="2">SUM(E12:G12)</f>
        <v>2200000</v>
      </c>
    </row>
    <row r="13" spans="1:8" ht="18.75" customHeight="1">
      <c r="A13" s="827"/>
      <c r="B13" s="769"/>
      <c r="C13" s="838"/>
      <c r="D13" s="12" t="s">
        <v>16</v>
      </c>
      <c r="E13" s="261"/>
      <c r="F13" s="119" t="s">
        <v>181</v>
      </c>
      <c r="G13" s="119">
        <f>G12-G11</f>
        <v>0</v>
      </c>
      <c r="H13" s="401">
        <f t="shared" si="2"/>
        <v>0</v>
      </c>
    </row>
    <row r="14" spans="1:8" ht="18.75" customHeight="1">
      <c r="A14" s="827"/>
      <c r="B14" s="769"/>
      <c r="C14" s="836" t="s">
        <v>235</v>
      </c>
      <c r="D14" s="10" t="s">
        <v>14</v>
      </c>
      <c r="E14" s="285"/>
      <c r="F14" s="128" t="s">
        <v>181</v>
      </c>
      <c r="G14" s="118">
        <v>900000</v>
      </c>
      <c r="H14" s="264">
        <f>SUM(E14:G14)</f>
        <v>900000</v>
      </c>
    </row>
    <row r="15" spans="1:8" ht="18.75" customHeight="1">
      <c r="A15" s="827"/>
      <c r="B15" s="769"/>
      <c r="C15" s="836"/>
      <c r="D15" s="11" t="s">
        <v>15</v>
      </c>
      <c r="E15" s="261"/>
      <c r="F15" s="259" t="s">
        <v>181</v>
      </c>
      <c r="G15" s="119">
        <v>900000</v>
      </c>
      <c r="H15" s="265">
        <f t="shared" ref="H15:H16" si="3">SUM(E15:G15)</f>
        <v>900000</v>
      </c>
    </row>
    <row r="16" spans="1:8" ht="18.75" customHeight="1">
      <c r="A16" s="827"/>
      <c r="B16" s="769"/>
      <c r="C16" s="838"/>
      <c r="D16" s="12" t="s">
        <v>16</v>
      </c>
      <c r="E16" s="261"/>
      <c r="F16" s="119" t="s">
        <v>181</v>
      </c>
      <c r="G16" s="119">
        <f>G15-G14</f>
        <v>0</v>
      </c>
      <c r="H16" s="121">
        <f t="shared" si="3"/>
        <v>0</v>
      </c>
    </row>
    <row r="17" spans="1:8" ht="18.75" customHeight="1">
      <c r="A17" s="827"/>
      <c r="B17" s="769"/>
      <c r="C17" s="832" t="s">
        <v>177</v>
      </c>
      <c r="D17" s="10" t="s">
        <v>14</v>
      </c>
      <c r="E17" s="401"/>
      <c r="F17" s="121" t="s">
        <v>181</v>
      </c>
      <c r="G17" s="561" t="s">
        <v>181</v>
      </c>
      <c r="H17" s="121">
        <f>SUM(E17:G17)</f>
        <v>0</v>
      </c>
    </row>
    <row r="18" spans="1:8" ht="18.75" customHeight="1">
      <c r="A18" s="827"/>
      <c r="B18" s="769"/>
      <c r="C18" s="833"/>
      <c r="D18" s="11" t="s">
        <v>15</v>
      </c>
      <c r="E18" s="401">
        <v>11582</v>
      </c>
      <c r="F18" s="121" t="s">
        <v>181</v>
      </c>
      <c r="G18" s="562"/>
      <c r="H18" s="110">
        <f t="shared" ref="H18:H19" si="4">SUM(E18:G18)</f>
        <v>11582</v>
      </c>
    </row>
    <row r="19" spans="1:8" ht="18.75" customHeight="1">
      <c r="A19" s="827"/>
      <c r="B19" s="831"/>
      <c r="C19" s="834"/>
      <c r="D19" s="12" t="s">
        <v>16</v>
      </c>
      <c r="E19" s="280">
        <f>E18-E17</f>
        <v>11582</v>
      </c>
      <c r="F19" s="288" t="s">
        <v>181</v>
      </c>
      <c r="G19" s="563"/>
      <c r="H19" s="276">
        <f t="shared" si="4"/>
        <v>11582</v>
      </c>
    </row>
    <row r="20" spans="1:8" ht="18.75" customHeight="1">
      <c r="A20" s="827"/>
      <c r="B20" s="835" t="s">
        <v>126</v>
      </c>
      <c r="C20" s="760"/>
      <c r="D20" s="92" t="s">
        <v>14</v>
      </c>
      <c r="E20" s="400">
        <f>E5+E8+E11+E14+E17</f>
        <v>18000000</v>
      </c>
      <c r="F20" s="126" t="s">
        <v>181</v>
      </c>
      <c r="G20" s="126">
        <f>G5+G8+G11+G14</f>
        <v>11300000</v>
      </c>
      <c r="H20" s="107">
        <f>H5+H8+H11+H14+H17</f>
        <v>29300000</v>
      </c>
    </row>
    <row r="21" spans="1:8" ht="18.75" customHeight="1">
      <c r="A21" s="827"/>
      <c r="B21" s="829"/>
      <c r="C21" s="762"/>
      <c r="D21" s="93" t="s">
        <v>15</v>
      </c>
      <c r="E21" s="400">
        <f>E6+E9+E12+E15+E18</f>
        <v>18011582</v>
      </c>
      <c r="F21" s="126" t="s">
        <v>181</v>
      </c>
      <c r="G21" s="126">
        <f>G6+G9+G12+G15</f>
        <v>11300000</v>
      </c>
      <c r="H21" s="107">
        <f>H6+H9+H12+H15+H18</f>
        <v>29311582</v>
      </c>
    </row>
    <row r="22" spans="1:8" ht="18.75" customHeight="1">
      <c r="A22" s="827"/>
      <c r="B22" s="830"/>
      <c r="C22" s="764"/>
      <c r="D22" s="94" t="s">
        <v>16</v>
      </c>
      <c r="E22" s="302">
        <f>E21-E20</f>
        <v>11582</v>
      </c>
      <c r="F22" s="127" t="s">
        <v>181</v>
      </c>
      <c r="G22" s="127">
        <f>G21-G20</f>
        <v>0</v>
      </c>
      <c r="H22" s="108">
        <f>H21-H20</f>
        <v>11582</v>
      </c>
    </row>
    <row r="23" spans="1:8" ht="18.75" customHeight="1">
      <c r="A23" s="771" t="s">
        <v>24</v>
      </c>
      <c r="B23" s="772"/>
      <c r="C23" s="772"/>
      <c r="D23" s="114" t="s">
        <v>14</v>
      </c>
      <c r="E23" s="310">
        <f>E20</f>
        <v>18000000</v>
      </c>
      <c r="F23" s="304" t="s">
        <v>181</v>
      </c>
      <c r="G23" s="304">
        <f>G20</f>
        <v>11300000</v>
      </c>
      <c r="H23" s="115">
        <f>H20</f>
        <v>29300000</v>
      </c>
    </row>
    <row r="24" spans="1:8" ht="18.75" customHeight="1">
      <c r="A24" s="773"/>
      <c r="B24" s="774"/>
      <c r="C24" s="774"/>
      <c r="D24" s="17" t="s">
        <v>15</v>
      </c>
      <c r="E24" s="311">
        <f>E21</f>
        <v>18011582</v>
      </c>
      <c r="F24" s="306" t="s">
        <v>181</v>
      </c>
      <c r="G24" s="306">
        <f>G21</f>
        <v>11300000</v>
      </c>
      <c r="H24" s="111">
        <f>H21</f>
        <v>29311582</v>
      </c>
    </row>
    <row r="25" spans="1:8" ht="18.75" customHeight="1">
      <c r="A25" s="775"/>
      <c r="B25" s="776"/>
      <c r="C25" s="776"/>
      <c r="D25" s="112" t="s">
        <v>16</v>
      </c>
      <c r="E25" s="312">
        <f>E24-E23</f>
        <v>11582</v>
      </c>
      <c r="F25" s="308" t="s">
        <v>181</v>
      </c>
      <c r="G25" s="308">
        <f>G24-G23</f>
        <v>0</v>
      </c>
      <c r="H25" s="113">
        <f>H24-H23</f>
        <v>11582</v>
      </c>
    </row>
    <row r="26" spans="1:8" ht="15" customHeight="1">
      <c r="C26" s="1"/>
      <c r="H26" s="1"/>
    </row>
    <row r="27" spans="1:8" ht="16.5" hidden="1" customHeight="1">
      <c r="C27" s="1"/>
      <c r="H27" s="1"/>
    </row>
    <row r="28" spans="1:8">
      <c r="C28" s="1"/>
      <c r="H28" s="1"/>
    </row>
    <row r="29" spans="1:8">
      <c r="C29" s="1"/>
      <c r="H29" s="1"/>
    </row>
    <row r="30" spans="1:8">
      <c r="C30" s="1"/>
      <c r="H30" s="1"/>
    </row>
  </sheetData>
  <mergeCells count="17">
    <mergeCell ref="A1:H1"/>
    <mergeCell ref="A2:G2"/>
    <mergeCell ref="A3:C3"/>
    <mergeCell ref="D3:D4"/>
    <mergeCell ref="E3:E4"/>
    <mergeCell ref="F3:F4"/>
    <mergeCell ref="G3:G4"/>
    <mergeCell ref="H3:H4"/>
    <mergeCell ref="C17:C19"/>
    <mergeCell ref="B20:C22"/>
    <mergeCell ref="A23:C25"/>
    <mergeCell ref="B5:B19"/>
    <mergeCell ref="A5:A22"/>
    <mergeCell ref="C5:C7"/>
    <mergeCell ref="C8:C10"/>
    <mergeCell ref="C11:C13"/>
    <mergeCell ref="C14:C16"/>
  </mergeCells>
  <phoneticPr fontId="33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W35"/>
  <sheetViews>
    <sheetView workbookViewId="0">
      <selection activeCell="G14" sqref="G14"/>
    </sheetView>
  </sheetViews>
  <sheetFormatPr defaultRowHeight="12.75" customHeight="1"/>
  <cols>
    <col min="1" max="2" width="6.25" style="1" customWidth="1"/>
    <col min="3" max="3" width="11.25" style="1" customWidth="1"/>
    <col min="4" max="4" width="7.5" style="1" customWidth="1"/>
    <col min="5" max="5" width="13.75" style="1" customWidth="1"/>
    <col min="6" max="6" width="8.875" style="85" customWidth="1"/>
    <col min="7" max="7" width="12.5" style="1" customWidth="1"/>
    <col min="8" max="8" width="13.75" style="1" customWidth="1"/>
    <col min="9" max="9" width="1.125" style="1" customWidth="1"/>
    <col min="10" max="10" width="3.25" style="1" customWidth="1"/>
    <col min="11" max="16384" width="9" style="1"/>
  </cols>
  <sheetData>
    <row r="1" spans="1:23" ht="46.5" customHeight="1">
      <c r="A1" s="711" t="s">
        <v>266</v>
      </c>
      <c r="B1" s="711"/>
      <c r="C1" s="711"/>
      <c r="D1" s="711"/>
      <c r="E1" s="711"/>
      <c r="F1" s="711"/>
      <c r="G1" s="711"/>
      <c r="H1" s="711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3" ht="21.75" customHeight="1">
      <c r="A2" s="383"/>
      <c r="B2" s="383"/>
      <c r="C2" s="383"/>
      <c r="D2" s="383"/>
      <c r="E2" s="383"/>
      <c r="F2" s="383"/>
      <c r="G2" s="383"/>
      <c r="H2" s="383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3" ht="15.95" customHeight="1">
      <c r="A3" s="712" t="s">
        <v>8</v>
      </c>
      <c r="B3" s="713"/>
      <c r="C3" s="714"/>
      <c r="D3" s="715" t="s">
        <v>9</v>
      </c>
      <c r="E3" s="717" t="s">
        <v>217</v>
      </c>
      <c r="F3" s="719" t="s">
        <v>10</v>
      </c>
      <c r="G3" s="721" t="s">
        <v>11</v>
      </c>
      <c r="H3" s="723" t="s">
        <v>19</v>
      </c>
    </row>
    <row r="4" spans="1:23" ht="15.95" customHeight="1">
      <c r="A4" s="98" t="s">
        <v>5</v>
      </c>
      <c r="B4" s="72" t="s">
        <v>12</v>
      </c>
      <c r="C4" s="48" t="s">
        <v>13</v>
      </c>
      <c r="D4" s="716"/>
      <c r="E4" s="718"/>
      <c r="F4" s="720"/>
      <c r="G4" s="722"/>
      <c r="H4" s="839"/>
    </row>
    <row r="5" spans="1:23" s="3" customFormat="1" ht="15" customHeight="1">
      <c r="A5" s="699" t="s">
        <v>168</v>
      </c>
      <c r="B5" s="699" t="s">
        <v>122</v>
      </c>
      <c r="C5" s="702" t="s">
        <v>267</v>
      </c>
      <c r="D5" s="76" t="s">
        <v>14</v>
      </c>
      <c r="E5" s="86">
        <v>181210000</v>
      </c>
      <c r="F5" s="86"/>
      <c r="G5" s="77"/>
      <c r="H5" s="86">
        <v>181210000</v>
      </c>
    </row>
    <row r="6" spans="1:23" s="3" customFormat="1" ht="15" customHeight="1">
      <c r="A6" s="700"/>
      <c r="B6" s="700"/>
      <c r="C6" s="702"/>
      <c r="D6" s="78" t="s">
        <v>15</v>
      </c>
      <c r="E6" s="87">
        <v>181210000</v>
      </c>
      <c r="F6" s="87"/>
      <c r="G6" s="79"/>
      <c r="H6" s="87">
        <v>181210000</v>
      </c>
    </row>
    <row r="7" spans="1:23" s="3" customFormat="1" ht="15" customHeight="1">
      <c r="A7" s="701"/>
      <c r="B7" s="701"/>
      <c r="C7" s="702"/>
      <c r="D7" s="80" t="s">
        <v>16</v>
      </c>
      <c r="E7" s="90">
        <f>E6-E5</f>
        <v>0</v>
      </c>
      <c r="F7" s="90"/>
      <c r="G7" s="82"/>
      <c r="H7" s="580">
        <f>H6-H5</f>
        <v>0</v>
      </c>
    </row>
    <row r="8" spans="1:23" s="3" customFormat="1" ht="15" customHeight="1">
      <c r="A8" s="700"/>
      <c r="B8" s="741"/>
      <c r="C8" s="796" t="s">
        <v>126</v>
      </c>
      <c r="D8" s="140" t="s">
        <v>14</v>
      </c>
      <c r="E8" s="141">
        <f>E5</f>
        <v>181210000</v>
      </c>
      <c r="F8" s="141"/>
      <c r="G8" s="142"/>
      <c r="H8" s="141">
        <f>E8+F8</f>
        <v>181210000</v>
      </c>
    </row>
    <row r="9" spans="1:23" s="3" customFormat="1" ht="15" customHeight="1">
      <c r="A9" s="700"/>
      <c r="B9" s="741"/>
      <c r="C9" s="797"/>
      <c r="D9" s="143" t="s">
        <v>15</v>
      </c>
      <c r="E9" s="144">
        <f>E6</f>
        <v>181210000</v>
      </c>
      <c r="F9" s="144"/>
      <c r="G9" s="145"/>
      <c r="H9" s="144">
        <f>E9+F9</f>
        <v>181210000</v>
      </c>
    </row>
    <row r="10" spans="1:23" s="3" customFormat="1" ht="15" customHeight="1">
      <c r="A10" s="700"/>
      <c r="B10" s="742"/>
      <c r="C10" s="798"/>
      <c r="D10" s="146" t="s">
        <v>16</v>
      </c>
      <c r="E10" s="147">
        <f>E9-E8</f>
        <v>0</v>
      </c>
      <c r="F10" s="147"/>
      <c r="G10" s="148"/>
      <c r="H10" s="147">
        <f>H9-H8</f>
        <v>0</v>
      </c>
    </row>
    <row r="11" spans="1:23" s="3" customFormat="1" ht="15" customHeight="1">
      <c r="A11" s="700"/>
      <c r="B11" s="799" t="s">
        <v>126</v>
      </c>
      <c r="C11" s="800"/>
      <c r="D11" s="131" t="s">
        <v>14</v>
      </c>
      <c r="E11" s="132">
        <f>E8</f>
        <v>181210000</v>
      </c>
      <c r="F11" s="132"/>
      <c r="G11" s="133"/>
      <c r="H11" s="132">
        <f>H8</f>
        <v>181210000</v>
      </c>
    </row>
    <row r="12" spans="1:23" s="3" customFormat="1" ht="15" customHeight="1">
      <c r="A12" s="700"/>
      <c r="B12" s="801"/>
      <c r="C12" s="802"/>
      <c r="D12" s="134" t="s">
        <v>15</v>
      </c>
      <c r="E12" s="135">
        <f>E9</f>
        <v>181210000</v>
      </c>
      <c r="F12" s="135"/>
      <c r="G12" s="136"/>
      <c r="H12" s="135">
        <f>H9</f>
        <v>181210000</v>
      </c>
    </row>
    <row r="13" spans="1:23" s="3" customFormat="1" ht="15" customHeight="1">
      <c r="A13" s="701"/>
      <c r="B13" s="803"/>
      <c r="C13" s="804"/>
      <c r="D13" s="137" t="s">
        <v>16</v>
      </c>
      <c r="E13" s="138">
        <f>E12-E11</f>
        <v>0</v>
      </c>
      <c r="F13" s="138"/>
      <c r="G13" s="139"/>
      <c r="H13" s="138">
        <f>H12-H11</f>
        <v>0</v>
      </c>
    </row>
    <row r="14" spans="1:23" s="3" customFormat="1" ht="15" customHeight="1">
      <c r="A14" s="805" t="s">
        <v>17</v>
      </c>
      <c r="B14" s="805"/>
      <c r="C14" s="805"/>
      <c r="D14" s="75" t="s">
        <v>14</v>
      </c>
      <c r="E14" s="46">
        <f>E5</f>
        <v>181210000</v>
      </c>
      <c r="F14" s="46"/>
      <c r="G14" s="46"/>
      <c r="H14" s="91">
        <f>E14+F14+G14</f>
        <v>181210000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s="3" customFormat="1" ht="15" customHeight="1">
      <c r="A15" s="805"/>
      <c r="B15" s="805"/>
      <c r="C15" s="805"/>
      <c r="D15" s="8" t="s">
        <v>15</v>
      </c>
      <c r="E15" s="47">
        <f>E12</f>
        <v>181210000</v>
      </c>
      <c r="F15" s="47"/>
      <c r="G15" s="47"/>
      <c r="H15" s="91">
        <f>E15+F15+G15</f>
        <v>181210000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 s="3" customFormat="1" ht="15" customHeight="1">
      <c r="A16" s="805"/>
      <c r="B16" s="805"/>
      <c r="C16" s="805"/>
      <c r="D16" s="172" t="s">
        <v>16</v>
      </c>
      <c r="E16" s="173">
        <f>E15-E14</f>
        <v>0</v>
      </c>
      <c r="F16" s="173"/>
      <c r="G16" s="173"/>
      <c r="H16" s="174">
        <f>H15-H14</f>
        <v>0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6:6" s="3" customFormat="1" ht="12.75" customHeight="1">
      <c r="F17" s="84"/>
    </row>
    <row r="18" spans="6:6" s="3" customFormat="1" ht="12.75" customHeight="1">
      <c r="F18" s="84"/>
    </row>
    <row r="19" spans="6:6" s="3" customFormat="1" ht="12.75" customHeight="1">
      <c r="F19" s="84"/>
    </row>
    <row r="20" spans="6:6" s="3" customFormat="1" ht="12.75" customHeight="1">
      <c r="F20" s="84"/>
    </row>
    <row r="21" spans="6:6" s="3" customFormat="1" ht="12.75" customHeight="1">
      <c r="F21" s="84"/>
    </row>
    <row r="22" spans="6:6" s="3" customFormat="1" ht="12.75" customHeight="1">
      <c r="F22" s="84"/>
    </row>
    <row r="23" spans="6:6" s="3" customFormat="1" ht="12.75" customHeight="1">
      <c r="F23" s="84"/>
    </row>
    <row r="24" spans="6:6" s="3" customFormat="1" ht="12.75" customHeight="1">
      <c r="F24" s="84"/>
    </row>
    <row r="25" spans="6:6" s="3" customFormat="1" ht="12.75" customHeight="1">
      <c r="F25" s="84"/>
    </row>
    <row r="26" spans="6:6" s="3" customFormat="1" ht="12.75" customHeight="1">
      <c r="F26" s="84"/>
    </row>
    <row r="27" spans="6:6" s="3" customFormat="1" ht="12.75" customHeight="1">
      <c r="F27" s="84"/>
    </row>
    <row r="28" spans="6:6" s="3" customFormat="1" ht="12.75" customHeight="1">
      <c r="F28" s="84"/>
    </row>
    <row r="29" spans="6:6" s="3" customFormat="1" ht="12.75" customHeight="1">
      <c r="F29" s="84"/>
    </row>
    <row r="30" spans="6:6" s="3" customFormat="1" ht="12.75" customHeight="1">
      <c r="F30" s="84"/>
    </row>
    <row r="31" spans="6:6" s="3" customFormat="1" ht="12.75" customHeight="1">
      <c r="F31" s="84"/>
    </row>
    <row r="32" spans="6:6" s="3" customFormat="1" ht="12.75" customHeight="1">
      <c r="F32" s="84"/>
    </row>
    <row r="33" spans="6:6" s="3" customFormat="1" ht="12.75" customHeight="1">
      <c r="F33" s="84"/>
    </row>
    <row r="34" spans="6:6" s="3" customFormat="1" ht="12.75" customHeight="1">
      <c r="F34" s="84"/>
    </row>
    <row r="35" spans="6:6" s="3" customFormat="1" ht="12.75" customHeight="1">
      <c r="F35" s="84"/>
    </row>
  </sheetData>
  <mergeCells count="15">
    <mergeCell ref="A1:H1"/>
    <mergeCell ref="A3:C3"/>
    <mergeCell ref="D3:D4"/>
    <mergeCell ref="E3:E4"/>
    <mergeCell ref="F3:F4"/>
    <mergeCell ref="G3:G4"/>
    <mergeCell ref="H3:H4"/>
    <mergeCell ref="A14:C16"/>
    <mergeCell ref="A5:A7"/>
    <mergeCell ref="B5:B7"/>
    <mergeCell ref="C5:C7"/>
    <mergeCell ref="A8:A13"/>
    <mergeCell ref="B8:B10"/>
    <mergeCell ref="C8:C10"/>
    <mergeCell ref="B11:C13"/>
  </mergeCells>
  <phoneticPr fontId="33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51"/>
  <sheetViews>
    <sheetView topLeftCell="A16" zoomScaleNormal="100" workbookViewId="0">
      <selection activeCell="F44" sqref="F44"/>
    </sheetView>
  </sheetViews>
  <sheetFormatPr defaultRowHeight="16.5"/>
  <cols>
    <col min="1" max="1" width="6.25" style="1" customWidth="1"/>
    <col min="2" max="2" width="6.25" style="18" customWidth="1"/>
    <col min="3" max="3" width="11.25" style="18" customWidth="1"/>
    <col min="4" max="4" width="5" style="1" bestFit="1" customWidth="1"/>
    <col min="5" max="5" width="12.125" style="1" bestFit="1" customWidth="1"/>
    <col min="6" max="6" width="11.875" style="1" customWidth="1"/>
    <col min="7" max="7" width="12.75" style="1" customWidth="1"/>
    <col min="8" max="8" width="13.75" style="83" customWidth="1"/>
    <col min="9" max="16384" width="9" style="1"/>
  </cols>
  <sheetData>
    <row r="1" spans="1:8" ht="32.25">
      <c r="A1" s="789" t="s">
        <v>268</v>
      </c>
      <c r="B1" s="789"/>
      <c r="C1" s="789"/>
      <c r="D1" s="789"/>
      <c r="E1" s="789"/>
      <c r="F1" s="789"/>
      <c r="G1" s="789"/>
      <c r="H1" s="789"/>
    </row>
    <row r="2" spans="1:8">
      <c r="A2" s="790"/>
      <c r="B2" s="790"/>
      <c r="C2" s="790"/>
      <c r="D2" s="790"/>
      <c r="E2" s="790"/>
      <c r="F2" s="790"/>
      <c r="G2" s="790"/>
      <c r="H2" s="97" t="s">
        <v>227</v>
      </c>
    </row>
    <row r="3" spans="1:8" ht="15.95" customHeight="1">
      <c r="A3" s="712" t="s">
        <v>8</v>
      </c>
      <c r="B3" s="713"/>
      <c r="C3" s="714"/>
      <c r="D3" s="717" t="s">
        <v>9</v>
      </c>
      <c r="E3" s="713" t="s">
        <v>217</v>
      </c>
      <c r="F3" s="719" t="s">
        <v>10</v>
      </c>
      <c r="G3" s="721" t="s">
        <v>11</v>
      </c>
      <c r="H3" s="723" t="s">
        <v>19</v>
      </c>
    </row>
    <row r="4" spans="1:8" ht="15.95" customHeight="1">
      <c r="A4" s="98" t="s">
        <v>5</v>
      </c>
      <c r="B4" s="72" t="s">
        <v>12</v>
      </c>
      <c r="C4" s="48" t="s">
        <v>13</v>
      </c>
      <c r="D4" s="718"/>
      <c r="E4" s="791"/>
      <c r="F4" s="720"/>
      <c r="G4" s="722"/>
      <c r="H4" s="724"/>
    </row>
    <row r="5" spans="1:8" ht="15" customHeight="1">
      <c r="A5" s="778" t="s">
        <v>115</v>
      </c>
      <c r="B5" s="843" t="s">
        <v>228</v>
      </c>
      <c r="C5" s="754" t="s">
        <v>128</v>
      </c>
      <c r="D5" s="129" t="s">
        <v>14</v>
      </c>
      <c r="E5" s="264">
        <v>154950000</v>
      </c>
      <c r="F5" s="264"/>
      <c r="G5" s="256"/>
      <c r="H5" s="590">
        <f>E5+F5+G5</f>
        <v>154950000</v>
      </c>
    </row>
    <row r="6" spans="1:8" ht="15" customHeight="1">
      <c r="A6" s="778"/>
      <c r="B6" s="787"/>
      <c r="C6" s="754"/>
      <c r="D6" s="11" t="s">
        <v>15</v>
      </c>
      <c r="E6" s="265">
        <v>154950000</v>
      </c>
      <c r="F6" s="265"/>
      <c r="G6" s="258"/>
      <c r="H6" s="259">
        <f>E6+F6+G6</f>
        <v>154950000</v>
      </c>
    </row>
    <row r="7" spans="1:8" ht="15" customHeight="1">
      <c r="A7" s="778"/>
      <c r="B7" s="787"/>
      <c r="C7" s="755"/>
      <c r="D7" s="12" t="s">
        <v>16</v>
      </c>
      <c r="E7" s="261">
        <f>E6-E5</f>
        <v>0</v>
      </c>
      <c r="F7" s="261"/>
      <c r="G7" s="546"/>
      <c r="H7" s="120">
        <f>H6-H5</f>
        <v>0</v>
      </c>
    </row>
    <row r="8" spans="1:8" ht="15" customHeight="1">
      <c r="A8" s="778"/>
      <c r="B8" s="787"/>
      <c r="C8" s="754" t="s">
        <v>231</v>
      </c>
      <c r="D8" s="10" t="s">
        <v>14</v>
      </c>
      <c r="E8" s="267">
        <v>6500000</v>
      </c>
      <c r="F8" s="267"/>
      <c r="G8" s="256"/>
      <c r="H8" s="590">
        <f>E8+F8+G8</f>
        <v>6500000</v>
      </c>
    </row>
    <row r="9" spans="1:8" ht="15" customHeight="1">
      <c r="A9" s="778"/>
      <c r="B9" s="787"/>
      <c r="C9" s="754"/>
      <c r="D9" s="11" t="s">
        <v>15</v>
      </c>
      <c r="E9" s="265">
        <v>6500000</v>
      </c>
      <c r="F9" s="265"/>
      <c r="G9" s="258"/>
      <c r="H9" s="259">
        <f>E9+F9+G9</f>
        <v>6500000</v>
      </c>
    </row>
    <row r="10" spans="1:8" ht="15" customHeight="1">
      <c r="A10" s="778"/>
      <c r="B10" s="787"/>
      <c r="C10" s="755"/>
      <c r="D10" s="12" t="s">
        <v>16</v>
      </c>
      <c r="E10" s="261">
        <f>E9-E8</f>
        <v>0</v>
      </c>
      <c r="F10" s="261"/>
      <c r="G10" s="546"/>
      <c r="H10" s="120">
        <f>H9-H8</f>
        <v>0</v>
      </c>
    </row>
    <row r="11" spans="1:8" ht="15" customHeight="1">
      <c r="A11" s="778"/>
      <c r="B11" s="787"/>
      <c r="C11" s="754" t="s">
        <v>132</v>
      </c>
      <c r="D11" s="10" t="s">
        <v>14</v>
      </c>
      <c r="E11" s="267">
        <v>13156910</v>
      </c>
      <c r="F11" s="267"/>
      <c r="G11" s="256"/>
      <c r="H11" s="590">
        <f>E11+F11+G11</f>
        <v>13156910</v>
      </c>
    </row>
    <row r="12" spans="1:8" ht="15" customHeight="1">
      <c r="A12" s="778"/>
      <c r="B12" s="787"/>
      <c r="C12" s="754"/>
      <c r="D12" s="11" t="s">
        <v>15</v>
      </c>
      <c r="E12" s="265">
        <v>13156910</v>
      </c>
      <c r="F12" s="265"/>
      <c r="G12" s="258"/>
      <c r="H12" s="259">
        <f>E12+F12+G12</f>
        <v>13156910</v>
      </c>
    </row>
    <row r="13" spans="1:8" ht="15" customHeight="1">
      <c r="A13" s="778"/>
      <c r="B13" s="787"/>
      <c r="C13" s="755"/>
      <c r="D13" s="12" t="s">
        <v>16</v>
      </c>
      <c r="E13" s="276">
        <f>E12-E11</f>
        <v>0</v>
      </c>
      <c r="F13" s="276"/>
      <c r="G13" s="294"/>
      <c r="H13" s="120">
        <f>H12-H11</f>
        <v>0</v>
      </c>
    </row>
    <row r="14" spans="1:8" ht="15" customHeight="1">
      <c r="A14" s="778"/>
      <c r="B14" s="787"/>
      <c r="C14" s="840" t="s">
        <v>126</v>
      </c>
      <c r="D14" s="581" t="s">
        <v>14</v>
      </c>
      <c r="E14" s="592">
        <f>E5+E8+E11</f>
        <v>174606910</v>
      </c>
      <c r="F14" s="592"/>
      <c r="G14" s="593"/>
      <c r="H14" s="582">
        <f t="shared" ref="H14:H16" si="0">H5+H8+H11</f>
        <v>174606910</v>
      </c>
    </row>
    <row r="15" spans="1:8" ht="15" customHeight="1">
      <c r="A15" s="778"/>
      <c r="B15" s="787"/>
      <c r="C15" s="841"/>
      <c r="D15" s="583" t="s">
        <v>15</v>
      </c>
      <c r="E15" s="592">
        <f t="shared" ref="E15" si="1">E6+E9+E12</f>
        <v>174606910</v>
      </c>
      <c r="F15" s="592"/>
      <c r="G15" s="594"/>
      <c r="H15" s="582">
        <f t="shared" si="0"/>
        <v>174606910</v>
      </c>
    </row>
    <row r="16" spans="1:8" ht="15" customHeight="1">
      <c r="A16" s="778"/>
      <c r="B16" s="788"/>
      <c r="C16" s="842"/>
      <c r="D16" s="584" t="s">
        <v>16</v>
      </c>
      <c r="E16" s="592">
        <f>E7+E10+E13</f>
        <v>0</v>
      </c>
      <c r="F16" s="592"/>
      <c r="G16" s="595"/>
      <c r="H16" s="591">
        <f t="shared" si="0"/>
        <v>0</v>
      </c>
    </row>
    <row r="17" spans="1:8" ht="15" customHeight="1">
      <c r="A17" s="778"/>
      <c r="B17" s="786" t="s">
        <v>116</v>
      </c>
      <c r="C17" s="754" t="s">
        <v>134</v>
      </c>
      <c r="D17" s="10" t="s">
        <v>14</v>
      </c>
      <c r="E17" s="267">
        <v>1168510</v>
      </c>
      <c r="F17" s="267"/>
      <c r="G17" s="256"/>
      <c r="H17" s="590">
        <f>E17+F17+G17</f>
        <v>1168510</v>
      </c>
    </row>
    <row r="18" spans="1:8" ht="15" customHeight="1">
      <c r="A18" s="778"/>
      <c r="B18" s="787"/>
      <c r="C18" s="754"/>
      <c r="D18" s="11" t="s">
        <v>15</v>
      </c>
      <c r="E18" s="265">
        <v>1168510</v>
      </c>
      <c r="F18" s="265"/>
      <c r="G18" s="258"/>
      <c r="H18" s="259">
        <f>E18+F18+G18</f>
        <v>1168510</v>
      </c>
    </row>
    <row r="19" spans="1:8" ht="15" customHeight="1">
      <c r="A19" s="778"/>
      <c r="B19" s="787"/>
      <c r="C19" s="755"/>
      <c r="D19" s="12" t="s">
        <v>16</v>
      </c>
      <c r="E19" s="261">
        <f>E18-E17</f>
        <v>0</v>
      </c>
      <c r="F19" s="261"/>
      <c r="G19" s="546"/>
      <c r="H19" s="120">
        <f>H18-H17</f>
        <v>0</v>
      </c>
    </row>
    <row r="20" spans="1:8" ht="15" customHeight="1">
      <c r="A20" s="778"/>
      <c r="B20" s="787"/>
      <c r="C20" s="754" t="s">
        <v>269</v>
      </c>
      <c r="D20" s="10" t="s">
        <v>14</v>
      </c>
      <c r="E20" s="264">
        <v>120000</v>
      </c>
      <c r="F20" s="264"/>
      <c r="G20" s="256"/>
      <c r="H20" s="590">
        <f>E20+F20+G20</f>
        <v>120000</v>
      </c>
    </row>
    <row r="21" spans="1:8" ht="15" customHeight="1">
      <c r="A21" s="778"/>
      <c r="B21" s="787"/>
      <c r="C21" s="754"/>
      <c r="D21" s="11" t="s">
        <v>15</v>
      </c>
      <c r="E21" s="265">
        <v>120000</v>
      </c>
      <c r="F21" s="265"/>
      <c r="G21" s="258"/>
      <c r="H21" s="259">
        <f>E21+F21+G21</f>
        <v>120000</v>
      </c>
    </row>
    <row r="22" spans="1:8" ht="15" customHeight="1">
      <c r="A22" s="778"/>
      <c r="B22" s="787"/>
      <c r="C22" s="755"/>
      <c r="D22" s="12" t="s">
        <v>16</v>
      </c>
      <c r="E22" s="276">
        <f>E21-E20</f>
        <v>0</v>
      </c>
      <c r="F22" s="276"/>
      <c r="G22" s="294"/>
      <c r="H22" s="120">
        <f>H21-H20</f>
        <v>0</v>
      </c>
    </row>
    <row r="23" spans="1:8" ht="15" customHeight="1">
      <c r="A23" s="778"/>
      <c r="B23" s="787"/>
      <c r="C23" s="754" t="s">
        <v>270</v>
      </c>
      <c r="D23" s="10" t="s">
        <v>14</v>
      </c>
      <c r="E23" s="264">
        <v>2106000</v>
      </c>
      <c r="F23" s="264"/>
      <c r="G23" s="256"/>
      <c r="H23" s="590">
        <f>E23+F23+G23</f>
        <v>2106000</v>
      </c>
    </row>
    <row r="24" spans="1:8" ht="15" customHeight="1">
      <c r="A24" s="778"/>
      <c r="B24" s="787"/>
      <c r="C24" s="754"/>
      <c r="D24" s="11" t="s">
        <v>15</v>
      </c>
      <c r="E24" s="265">
        <v>2106000</v>
      </c>
      <c r="F24" s="265"/>
      <c r="G24" s="258"/>
      <c r="H24" s="259">
        <f>E24+F24+G24</f>
        <v>2106000</v>
      </c>
    </row>
    <row r="25" spans="1:8" ht="15" customHeight="1">
      <c r="A25" s="778"/>
      <c r="B25" s="787"/>
      <c r="C25" s="755"/>
      <c r="D25" s="12" t="s">
        <v>16</v>
      </c>
      <c r="E25" s="261">
        <f>E24-E23</f>
        <v>0</v>
      </c>
      <c r="F25" s="261"/>
      <c r="G25" s="546"/>
      <c r="H25" s="120">
        <f>H24-H23</f>
        <v>0</v>
      </c>
    </row>
    <row r="26" spans="1:8" ht="15" customHeight="1">
      <c r="A26" s="778"/>
      <c r="B26" s="787"/>
      <c r="C26" s="754" t="s">
        <v>138</v>
      </c>
      <c r="D26" s="10" t="s">
        <v>14</v>
      </c>
      <c r="E26" s="264">
        <v>326000</v>
      </c>
      <c r="F26" s="264"/>
      <c r="G26" s="256"/>
      <c r="H26" s="590">
        <f>E26+F26+G26</f>
        <v>326000</v>
      </c>
    </row>
    <row r="27" spans="1:8" ht="15" customHeight="1">
      <c r="A27" s="778"/>
      <c r="B27" s="787"/>
      <c r="C27" s="754"/>
      <c r="D27" s="11" t="s">
        <v>15</v>
      </c>
      <c r="E27" s="265">
        <v>326000</v>
      </c>
      <c r="F27" s="265"/>
      <c r="G27" s="258"/>
      <c r="H27" s="259">
        <f>E27+F27+G27</f>
        <v>326000</v>
      </c>
    </row>
    <row r="28" spans="1:8" ht="15" customHeight="1">
      <c r="A28" s="778"/>
      <c r="B28" s="787"/>
      <c r="C28" s="755"/>
      <c r="D28" s="12" t="s">
        <v>16</v>
      </c>
      <c r="E28" s="261">
        <f>E27-E26</f>
        <v>0</v>
      </c>
      <c r="F28" s="261"/>
      <c r="G28" s="546"/>
      <c r="H28" s="120">
        <f>H27-H26</f>
        <v>0</v>
      </c>
    </row>
    <row r="29" spans="1:8" ht="15" customHeight="1">
      <c r="A29" s="778"/>
      <c r="B29" s="787"/>
      <c r="C29" s="754" t="s">
        <v>139</v>
      </c>
      <c r="D29" s="10" t="s">
        <v>14</v>
      </c>
      <c r="E29" s="264">
        <v>338580</v>
      </c>
      <c r="F29" s="264"/>
      <c r="G29" s="256"/>
      <c r="H29" s="590">
        <f>E29+F29+G29</f>
        <v>338580</v>
      </c>
    </row>
    <row r="30" spans="1:8" ht="15" customHeight="1">
      <c r="A30" s="778"/>
      <c r="B30" s="787"/>
      <c r="C30" s="754"/>
      <c r="D30" s="11" t="s">
        <v>15</v>
      </c>
      <c r="E30" s="265">
        <v>338580</v>
      </c>
      <c r="F30" s="265"/>
      <c r="G30" s="258"/>
      <c r="H30" s="259">
        <f>E30+F30+G30</f>
        <v>338580</v>
      </c>
    </row>
    <row r="31" spans="1:8" ht="15" customHeight="1">
      <c r="A31" s="778"/>
      <c r="B31" s="787"/>
      <c r="C31" s="755"/>
      <c r="D31" s="12" t="s">
        <v>16</v>
      </c>
      <c r="E31" s="261">
        <f>E30-E29</f>
        <v>0</v>
      </c>
      <c r="F31" s="261"/>
      <c r="G31" s="546"/>
      <c r="H31" s="120">
        <f>H30-H29</f>
        <v>0</v>
      </c>
    </row>
    <row r="32" spans="1:8" ht="15" customHeight="1">
      <c r="A32" s="778"/>
      <c r="B32" s="787"/>
      <c r="C32" s="754" t="s">
        <v>233</v>
      </c>
      <c r="D32" s="10" t="s">
        <v>14</v>
      </c>
      <c r="E32" s="264">
        <v>200000</v>
      </c>
      <c r="F32" s="264"/>
      <c r="G32" s="256"/>
      <c r="H32" s="590">
        <f>E32+F32+G32</f>
        <v>200000</v>
      </c>
    </row>
    <row r="33" spans="1:8" ht="15" customHeight="1">
      <c r="A33" s="778"/>
      <c r="B33" s="787"/>
      <c r="C33" s="754"/>
      <c r="D33" s="11" t="s">
        <v>15</v>
      </c>
      <c r="E33" s="265">
        <v>200000</v>
      </c>
      <c r="F33" s="265"/>
      <c r="G33" s="258"/>
      <c r="H33" s="259">
        <f>E33+F33+G33</f>
        <v>200000</v>
      </c>
    </row>
    <row r="34" spans="1:8" ht="15" customHeight="1">
      <c r="A34" s="778"/>
      <c r="B34" s="787"/>
      <c r="C34" s="755"/>
      <c r="D34" s="12" t="s">
        <v>16</v>
      </c>
      <c r="E34" s="261">
        <f>E33-E32</f>
        <v>0</v>
      </c>
      <c r="F34" s="261"/>
      <c r="G34" s="546"/>
      <c r="H34" s="120">
        <f>H33-H32</f>
        <v>0</v>
      </c>
    </row>
    <row r="35" spans="1:8" ht="15" customHeight="1">
      <c r="A35" s="778"/>
      <c r="B35" s="787"/>
      <c r="C35" s="754" t="s">
        <v>140</v>
      </c>
      <c r="D35" s="10" t="s">
        <v>14</v>
      </c>
      <c r="E35" s="267">
        <v>1100000</v>
      </c>
      <c r="F35" s="267"/>
      <c r="G35" s="256"/>
      <c r="H35" s="590">
        <f>E35+F35+G35</f>
        <v>1100000</v>
      </c>
    </row>
    <row r="36" spans="1:8" ht="15" customHeight="1">
      <c r="A36" s="778"/>
      <c r="B36" s="787"/>
      <c r="C36" s="754"/>
      <c r="D36" s="11" t="s">
        <v>15</v>
      </c>
      <c r="E36" s="265">
        <v>1100000</v>
      </c>
      <c r="F36" s="265"/>
      <c r="G36" s="258"/>
      <c r="H36" s="259">
        <f>E36+F36+G36</f>
        <v>1100000</v>
      </c>
    </row>
    <row r="37" spans="1:8" ht="15" customHeight="1">
      <c r="A37" s="778"/>
      <c r="B37" s="787"/>
      <c r="C37" s="755"/>
      <c r="D37" s="12" t="s">
        <v>16</v>
      </c>
      <c r="E37" s="261">
        <f>E36-E35</f>
        <v>0</v>
      </c>
      <c r="F37" s="261"/>
      <c r="G37" s="546"/>
      <c r="H37" s="120">
        <f>H36-H35</f>
        <v>0</v>
      </c>
    </row>
    <row r="38" spans="1:8" ht="15" customHeight="1">
      <c r="A38" s="778"/>
      <c r="B38" s="787"/>
      <c r="C38" s="754" t="s">
        <v>141</v>
      </c>
      <c r="D38" s="10" t="s">
        <v>14</v>
      </c>
      <c r="E38" s="267">
        <v>1244000</v>
      </c>
      <c r="F38" s="267"/>
      <c r="G38" s="256"/>
      <c r="H38" s="590">
        <f>E38+F38+G38</f>
        <v>1244000</v>
      </c>
    </row>
    <row r="39" spans="1:8" ht="15" customHeight="1">
      <c r="A39" s="778"/>
      <c r="B39" s="787"/>
      <c r="C39" s="754"/>
      <c r="D39" s="11" t="s">
        <v>15</v>
      </c>
      <c r="E39" s="265">
        <v>1244000</v>
      </c>
      <c r="F39" s="265"/>
      <c r="G39" s="258"/>
      <c r="H39" s="259">
        <f>E39+F39+G39</f>
        <v>1244000</v>
      </c>
    </row>
    <row r="40" spans="1:8" ht="15" customHeight="1">
      <c r="A40" s="778"/>
      <c r="B40" s="787"/>
      <c r="C40" s="755"/>
      <c r="D40" s="12" t="s">
        <v>16</v>
      </c>
      <c r="E40" s="276">
        <f>E39-E38</f>
        <v>0</v>
      </c>
      <c r="F40" s="276"/>
      <c r="G40" s="294"/>
      <c r="H40" s="120">
        <f>H39-H38</f>
        <v>0</v>
      </c>
    </row>
    <row r="41" spans="1:8" ht="15" customHeight="1">
      <c r="A41" s="778"/>
      <c r="B41" s="787"/>
      <c r="C41" s="840" t="s">
        <v>126</v>
      </c>
      <c r="D41" s="585" t="s">
        <v>14</v>
      </c>
      <c r="E41" s="592">
        <f t="shared" ref="E41:E42" si="2">E17+E20+E23+E26+E29+E32+E35+E38</f>
        <v>6603090</v>
      </c>
      <c r="F41" s="592"/>
      <c r="G41" s="593"/>
      <c r="H41" s="586">
        <f>E41+F41+G41</f>
        <v>6603090</v>
      </c>
    </row>
    <row r="42" spans="1:8" ht="15" customHeight="1">
      <c r="A42" s="778"/>
      <c r="B42" s="787"/>
      <c r="C42" s="841"/>
      <c r="D42" s="583" t="s">
        <v>15</v>
      </c>
      <c r="E42" s="596">
        <f t="shared" si="2"/>
        <v>6603090</v>
      </c>
      <c r="F42" s="596"/>
      <c r="G42" s="596"/>
      <c r="H42" s="586">
        <f>E42+F42+G42</f>
        <v>6603090</v>
      </c>
    </row>
    <row r="43" spans="1:8" ht="15" customHeight="1">
      <c r="A43" s="778"/>
      <c r="B43" s="788"/>
      <c r="C43" s="842"/>
      <c r="D43" s="584" t="s">
        <v>16</v>
      </c>
      <c r="E43" s="597">
        <f>E42-E41</f>
        <v>0</v>
      </c>
      <c r="F43" s="597"/>
      <c r="G43" s="597"/>
      <c r="H43" s="591">
        <f>H42-H41</f>
        <v>0</v>
      </c>
    </row>
    <row r="44" spans="1:8" ht="15" customHeight="1">
      <c r="A44" s="778"/>
      <c r="B44" s="759" t="s">
        <v>126</v>
      </c>
      <c r="C44" s="760"/>
      <c r="D44" s="92" t="s">
        <v>14</v>
      </c>
      <c r="E44" s="400">
        <f t="shared" ref="E44:E45" si="3">E41+E14</f>
        <v>181210000</v>
      </c>
      <c r="F44" s="400"/>
      <c r="G44" s="598"/>
      <c r="H44" s="587">
        <f>E44+F44+G44</f>
        <v>181210000</v>
      </c>
    </row>
    <row r="45" spans="1:8" ht="15" customHeight="1">
      <c r="A45" s="778"/>
      <c r="B45" s="761"/>
      <c r="C45" s="762"/>
      <c r="D45" s="93" t="s">
        <v>15</v>
      </c>
      <c r="E45" s="400">
        <f t="shared" si="3"/>
        <v>181210000</v>
      </c>
      <c r="F45" s="400"/>
      <c r="G45" s="400"/>
      <c r="H45" s="587">
        <f>E45+F45+G45</f>
        <v>181210000</v>
      </c>
    </row>
    <row r="46" spans="1:8" ht="15" customHeight="1">
      <c r="A46" s="779"/>
      <c r="B46" s="763"/>
      <c r="C46" s="764"/>
      <c r="D46" s="94" t="s">
        <v>16</v>
      </c>
      <c r="E46" s="302">
        <f>E45-E44</f>
        <v>0</v>
      </c>
      <c r="F46" s="302"/>
      <c r="G46" s="302"/>
      <c r="H46" s="127">
        <f>H45-H44</f>
        <v>0</v>
      </c>
    </row>
    <row r="47" spans="1:8" ht="15" customHeight="1">
      <c r="A47" s="771" t="s">
        <v>24</v>
      </c>
      <c r="B47" s="772"/>
      <c r="C47" s="772"/>
      <c r="D47" s="114" t="s">
        <v>14</v>
      </c>
      <c r="E47" s="599">
        <f t="shared" ref="E47:E48" si="4">E44</f>
        <v>181210000</v>
      </c>
      <c r="F47" s="600"/>
      <c r="G47" s="600"/>
      <c r="H47" s="588">
        <f>E47+F47+G47</f>
        <v>181210000</v>
      </c>
    </row>
    <row r="48" spans="1:8" ht="15" customHeight="1">
      <c r="A48" s="773"/>
      <c r="B48" s="774"/>
      <c r="C48" s="774"/>
      <c r="D48" s="17" t="s">
        <v>15</v>
      </c>
      <c r="E48" s="601">
        <f t="shared" si="4"/>
        <v>181210000</v>
      </c>
      <c r="F48" s="602"/>
      <c r="G48" s="602"/>
      <c r="H48" s="589">
        <f>E48+F48+G48</f>
        <v>181210000</v>
      </c>
    </row>
    <row r="49" spans="1:8" ht="15" customHeight="1">
      <c r="A49" s="775"/>
      <c r="B49" s="776"/>
      <c r="C49" s="776"/>
      <c r="D49" s="112" t="s">
        <v>16</v>
      </c>
      <c r="E49" s="602">
        <f t="shared" ref="E49" si="5">E47-E48</f>
        <v>0</v>
      </c>
      <c r="F49" s="602"/>
      <c r="G49" s="602"/>
      <c r="H49" s="308">
        <f>H48-H47</f>
        <v>0</v>
      </c>
    </row>
    <row r="50" spans="1:8" ht="15" customHeight="1"/>
    <row r="51" spans="1:8" hidden="1"/>
  </sheetData>
  <mergeCells count="26">
    <mergeCell ref="C14:C16"/>
    <mergeCell ref="C17:C19"/>
    <mergeCell ref="A1:H1"/>
    <mergeCell ref="A2:G2"/>
    <mergeCell ref="A3:C3"/>
    <mergeCell ref="D3:D4"/>
    <mergeCell ref="E3:E4"/>
    <mergeCell ref="F3:F4"/>
    <mergeCell ref="G3:G4"/>
    <mergeCell ref="H3:H4"/>
    <mergeCell ref="C38:C40"/>
    <mergeCell ref="C41:C43"/>
    <mergeCell ref="B44:C46"/>
    <mergeCell ref="A47:C49"/>
    <mergeCell ref="A5:A46"/>
    <mergeCell ref="B5:B16"/>
    <mergeCell ref="B17:B43"/>
    <mergeCell ref="C20:C22"/>
    <mergeCell ref="C23:C25"/>
    <mergeCell ref="C26:C28"/>
    <mergeCell ref="C29:C31"/>
    <mergeCell ref="C32:C34"/>
    <mergeCell ref="C35:C37"/>
    <mergeCell ref="C5:C7"/>
    <mergeCell ref="C8:C10"/>
    <mergeCell ref="C11:C13"/>
  </mergeCells>
  <phoneticPr fontId="33" type="noConversion"/>
  <pageMargins left="0.7" right="0.7" top="0.75" bottom="0.75" header="0.3" footer="0.3"/>
  <pageSetup paperSize="9" scale="96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6"/>
  <sheetViews>
    <sheetView zoomScaleNormal="100" workbookViewId="0">
      <selection activeCell="C8" sqref="C8"/>
    </sheetView>
  </sheetViews>
  <sheetFormatPr defaultRowHeight="16.5"/>
  <cols>
    <col min="1" max="2" width="5.625" bestFit="1" customWidth="1"/>
    <col min="3" max="3" width="8.375" bestFit="1" customWidth="1"/>
    <col min="4" max="4" width="8.25" bestFit="1" customWidth="1"/>
    <col min="5" max="5" width="10.375" bestFit="1" customWidth="1"/>
    <col min="6" max="6" width="8.75" bestFit="1" customWidth="1"/>
    <col min="7" max="7" width="11.125" bestFit="1" customWidth="1"/>
    <col min="8" max="8" width="10.375" bestFit="1" customWidth="1"/>
    <col min="9" max="9" width="6.5" bestFit="1" customWidth="1"/>
    <col min="10" max="10" width="12.75" bestFit="1" customWidth="1"/>
  </cols>
  <sheetData>
    <row r="1" spans="1:10" ht="56.25" customHeight="1">
      <c r="A1" s="844" t="s">
        <v>25</v>
      </c>
      <c r="B1" s="844"/>
      <c r="C1" s="844"/>
      <c r="D1" s="844"/>
      <c r="E1" s="844"/>
      <c r="F1" s="844"/>
      <c r="G1" s="844"/>
      <c r="H1" s="844"/>
      <c r="I1" s="844"/>
      <c r="J1" s="844"/>
    </row>
    <row r="2" spans="1:10" ht="18" customHeight="1" thickBot="1">
      <c r="A2" s="19"/>
      <c r="B2" s="19"/>
      <c r="C2" s="19"/>
      <c r="D2" s="19"/>
      <c r="E2" s="19"/>
      <c r="F2" s="19"/>
      <c r="G2" s="19"/>
      <c r="H2" s="852" t="s">
        <v>371</v>
      </c>
      <c r="I2" s="852"/>
      <c r="J2" s="852"/>
    </row>
    <row r="3" spans="1:10" ht="26.25" customHeight="1">
      <c r="A3" s="845" t="s">
        <v>26</v>
      </c>
      <c r="B3" s="846"/>
      <c r="C3" s="847"/>
      <c r="D3" s="152" t="s">
        <v>27</v>
      </c>
      <c r="E3" s="848" t="s">
        <v>28</v>
      </c>
      <c r="F3" s="848" t="s">
        <v>29</v>
      </c>
      <c r="G3" s="848" t="s">
        <v>30</v>
      </c>
      <c r="H3" s="848" t="s">
        <v>31</v>
      </c>
      <c r="I3" s="848" t="s">
        <v>32</v>
      </c>
      <c r="J3" s="850" t="s">
        <v>33</v>
      </c>
    </row>
    <row r="4" spans="1:10" ht="30" customHeight="1">
      <c r="A4" s="153" t="s">
        <v>1</v>
      </c>
      <c r="B4" s="154" t="s">
        <v>2</v>
      </c>
      <c r="C4" s="155" t="s">
        <v>3</v>
      </c>
      <c r="D4" s="176" t="s">
        <v>34</v>
      </c>
      <c r="E4" s="849"/>
      <c r="F4" s="849"/>
      <c r="G4" s="849"/>
      <c r="H4" s="849"/>
      <c r="I4" s="849"/>
      <c r="J4" s="851"/>
    </row>
    <row r="5" spans="1:10" ht="37.5" customHeight="1">
      <c r="A5" s="482" t="s">
        <v>343</v>
      </c>
      <c r="B5" s="490" t="s">
        <v>344</v>
      </c>
      <c r="C5" s="491" t="s">
        <v>319</v>
      </c>
      <c r="D5" s="492" t="s">
        <v>345</v>
      </c>
      <c r="E5" s="493">
        <v>141360000</v>
      </c>
      <c r="F5" s="494" t="s">
        <v>346</v>
      </c>
      <c r="G5" s="493">
        <v>140070000</v>
      </c>
      <c r="H5" s="493">
        <v>140070000</v>
      </c>
      <c r="I5" s="495">
        <v>0</v>
      </c>
      <c r="J5" s="485" t="s">
        <v>347</v>
      </c>
    </row>
    <row r="6" spans="1:10" ht="37.5" customHeight="1">
      <c r="A6" s="483" t="s">
        <v>343</v>
      </c>
      <c r="B6" s="496" t="s">
        <v>344</v>
      </c>
      <c r="C6" s="497" t="s">
        <v>348</v>
      </c>
      <c r="D6" s="498" t="s">
        <v>345</v>
      </c>
      <c r="E6" s="499">
        <v>12587700</v>
      </c>
      <c r="F6" s="499" t="s">
        <v>349</v>
      </c>
      <c r="G6" s="500">
        <v>11831890</v>
      </c>
      <c r="H6" s="499">
        <v>11831890</v>
      </c>
      <c r="I6" s="501">
        <v>0</v>
      </c>
      <c r="J6" s="486" t="s">
        <v>350</v>
      </c>
    </row>
    <row r="7" spans="1:10" ht="37.5" customHeight="1">
      <c r="A7" s="483" t="s">
        <v>343</v>
      </c>
      <c r="B7" s="496" t="s">
        <v>351</v>
      </c>
      <c r="C7" s="496" t="s">
        <v>352</v>
      </c>
      <c r="D7" s="502" t="s">
        <v>345</v>
      </c>
      <c r="E7" s="503">
        <v>225900</v>
      </c>
      <c r="F7" s="503" t="s">
        <v>353</v>
      </c>
      <c r="G7" s="500">
        <v>1046130</v>
      </c>
      <c r="H7" s="503">
        <v>1046130</v>
      </c>
      <c r="I7" s="501">
        <v>0</v>
      </c>
      <c r="J7" s="486" t="s">
        <v>354</v>
      </c>
    </row>
    <row r="8" spans="1:10" ht="37.5" customHeight="1">
      <c r="A8" s="483" t="s">
        <v>343</v>
      </c>
      <c r="B8" s="496" t="s">
        <v>351</v>
      </c>
      <c r="C8" s="497" t="s">
        <v>355</v>
      </c>
      <c r="D8" s="498" t="s">
        <v>345</v>
      </c>
      <c r="E8" s="504">
        <v>72000</v>
      </c>
      <c r="F8" s="504" t="s">
        <v>356</v>
      </c>
      <c r="G8" s="500">
        <v>172000</v>
      </c>
      <c r="H8" s="504">
        <v>172000</v>
      </c>
      <c r="I8" s="501">
        <v>0</v>
      </c>
      <c r="J8" s="486" t="s">
        <v>357</v>
      </c>
    </row>
    <row r="9" spans="1:10" ht="37.5" customHeight="1">
      <c r="A9" s="483" t="s">
        <v>343</v>
      </c>
      <c r="B9" s="496" t="s">
        <v>351</v>
      </c>
      <c r="C9" s="497" t="s">
        <v>358</v>
      </c>
      <c r="D9" s="498" t="s">
        <v>345</v>
      </c>
      <c r="E9" s="504">
        <v>180000</v>
      </c>
      <c r="F9" s="504" t="s">
        <v>359</v>
      </c>
      <c r="G9" s="500">
        <v>1080000</v>
      </c>
      <c r="H9" s="504">
        <v>1080000</v>
      </c>
      <c r="I9" s="501">
        <v>0</v>
      </c>
      <c r="J9" s="486" t="s">
        <v>360</v>
      </c>
    </row>
    <row r="10" spans="1:10" ht="37.5" customHeight="1">
      <c r="A10" s="483" t="s">
        <v>343</v>
      </c>
      <c r="B10" s="496" t="s">
        <v>351</v>
      </c>
      <c r="C10" s="497" t="s">
        <v>361</v>
      </c>
      <c r="D10" s="498" t="s">
        <v>345</v>
      </c>
      <c r="E10" s="504">
        <v>480000</v>
      </c>
      <c r="F10" s="504" t="s">
        <v>362</v>
      </c>
      <c r="G10" s="500">
        <v>338580</v>
      </c>
      <c r="H10" s="504">
        <v>338580</v>
      </c>
      <c r="I10" s="501">
        <v>0</v>
      </c>
      <c r="J10" s="486" t="s">
        <v>363</v>
      </c>
    </row>
    <row r="11" spans="1:10" ht="37.5" customHeight="1">
      <c r="A11" s="483" t="s">
        <v>343</v>
      </c>
      <c r="B11" s="496" t="s">
        <v>351</v>
      </c>
      <c r="C11" s="496" t="s">
        <v>364</v>
      </c>
      <c r="D11" s="498" t="s">
        <v>345</v>
      </c>
      <c r="E11" s="505">
        <v>620000</v>
      </c>
      <c r="F11" s="504" t="s">
        <v>365</v>
      </c>
      <c r="G11" s="500">
        <v>661000</v>
      </c>
      <c r="H11" s="505">
        <v>661000</v>
      </c>
      <c r="I11" s="501">
        <v>0</v>
      </c>
      <c r="J11" s="486" t="s">
        <v>366</v>
      </c>
    </row>
    <row r="12" spans="1:10" ht="37.5" customHeight="1">
      <c r="A12" s="483" t="s">
        <v>343</v>
      </c>
      <c r="B12" s="496" t="s">
        <v>351</v>
      </c>
      <c r="C12" s="497" t="s">
        <v>367</v>
      </c>
      <c r="D12" s="498" t="s">
        <v>345</v>
      </c>
      <c r="E12" s="499">
        <v>0</v>
      </c>
      <c r="F12" s="499" t="s">
        <v>368</v>
      </c>
      <c r="G12" s="500">
        <v>326000</v>
      </c>
      <c r="H12" s="499">
        <v>326000</v>
      </c>
      <c r="I12" s="501">
        <v>0</v>
      </c>
      <c r="J12" s="486" t="s">
        <v>369</v>
      </c>
    </row>
    <row r="13" spans="1:10" ht="37.5" customHeight="1">
      <c r="A13" s="685" t="s">
        <v>370</v>
      </c>
      <c r="B13" s="496"/>
      <c r="C13" s="496"/>
      <c r="D13" s="506"/>
      <c r="E13" s="683">
        <v>155525600</v>
      </c>
      <c r="F13" s="683">
        <v>0</v>
      </c>
      <c r="G13" s="684">
        <v>155525600</v>
      </c>
      <c r="H13" s="683">
        <v>155525600</v>
      </c>
      <c r="I13" s="501"/>
      <c r="J13" s="487"/>
    </row>
    <row r="14" spans="1:10" ht="30.75" customHeight="1">
      <c r="A14" s="483"/>
      <c r="B14" s="496"/>
      <c r="C14" s="496"/>
      <c r="D14" s="496"/>
      <c r="E14" s="496"/>
      <c r="F14" s="496"/>
      <c r="G14" s="500" t="s">
        <v>167</v>
      </c>
      <c r="H14" s="496" t="s">
        <v>167</v>
      </c>
      <c r="I14" s="501" t="s">
        <v>167</v>
      </c>
      <c r="J14" s="487"/>
    </row>
    <row r="15" spans="1:10" ht="30.75" customHeight="1">
      <c r="A15" s="414"/>
      <c r="B15" s="415"/>
      <c r="C15" s="415"/>
      <c r="D15" s="415"/>
      <c r="E15" s="415"/>
      <c r="F15" s="415"/>
      <c r="G15" s="500" t="s">
        <v>167</v>
      </c>
      <c r="H15" s="415"/>
      <c r="I15" s="415"/>
      <c r="J15" s="488"/>
    </row>
    <row r="16" spans="1:10" ht="30.75" customHeight="1" thickBot="1">
      <c r="A16" s="484"/>
      <c r="B16" s="507"/>
      <c r="C16" s="507"/>
      <c r="D16" s="507"/>
      <c r="E16" s="507"/>
      <c r="F16" s="507"/>
      <c r="G16" s="507"/>
      <c r="H16" s="507"/>
      <c r="I16" s="507"/>
      <c r="J16" s="489"/>
    </row>
  </sheetData>
  <mergeCells count="9">
    <mergeCell ref="A1:J1"/>
    <mergeCell ref="A3:C3"/>
    <mergeCell ref="E3:E4"/>
    <mergeCell ref="F3:F4"/>
    <mergeCell ref="G3:G4"/>
    <mergeCell ref="H3:H4"/>
    <mergeCell ref="I3:I4"/>
    <mergeCell ref="J3:J4"/>
    <mergeCell ref="H2:J2"/>
  </mergeCells>
  <phoneticPr fontId="1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D5" sqref="D5"/>
    </sheetView>
  </sheetViews>
  <sheetFormatPr defaultRowHeight="16.5"/>
  <cols>
    <col min="1" max="1" width="14.375" customWidth="1"/>
    <col min="2" max="2" width="7.25" bestFit="1" customWidth="1"/>
    <col min="3" max="3" width="20.875" customWidth="1"/>
    <col min="4" max="4" width="23.125" customWidth="1"/>
    <col min="5" max="5" width="14.625" customWidth="1"/>
  </cols>
  <sheetData>
    <row r="1" spans="1:10" ht="45.75" customHeight="1">
      <c r="A1" s="844" t="s">
        <v>35</v>
      </c>
      <c r="B1" s="844"/>
      <c r="C1" s="844"/>
      <c r="D1" s="844"/>
      <c r="E1" s="844"/>
    </row>
    <row r="2" spans="1:10" ht="21" customHeight="1" thickBot="1">
      <c r="A2" s="19"/>
      <c r="B2" s="19"/>
      <c r="C2" s="19"/>
      <c r="D2" s="852" t="s">
        <v>341</v>
      </c>
      <c r="E2" s="852"/>
    </row>
    <row r="3" spans="1:10" ht="39" customHeight="1" thickBot="1">
      <c r="A3" s="186" t="s">
        <v>36</v>
      </c>
      <c r="B3" s="187" t="s">
        <v>37</v>
      </c>
      <c r="C3" s="187" t="s">
        <v>38</v>
      </c>
      <c r="D3" s="187" t="s">
        <v>39</v>
      </c>
      <c r="E3" s="188" t="s">
        <v>4</v>
      </c>
    </row>
    <row r="4" spans="1:10" ht="47.25" customHeight="1">
      <c r="A4" s="687">
        <v>41047</v>
      </c>
      <c r="B4" s="686">
        <v>450000</v>
      </c>
      <c r="C4" s="688" t="s">
        <v>372</v>
      </c>
      <c r="D4" s="688" t="s">
        <v>342</v>
      </c>
      <c r="E4" s="678"/>
    </row>
    <row r="5" spans="1:10" ht="35.25" customHeight="1">
      <c r="A5" s="414"/>
      <c r="B5" s="415"/>
      <c r="C5" s="510"/>
      <c r="D5" s="415"/>
      <c r="E5" s="508"/>
    </row>
    <row r="6" spans="1:10" ht="35.25" customHeight="1">
      <c r="A6" s="414"/>
      <c r="B6" s="415"/>
      <c r="C6" s="415"/>
      <c r="D6" s="415"/>
      <c r="E6" s="508"/>
    </row>
    <row r="7" spans="1:10" ht="35.25" customHeight="1">
      <c r="A7" s="414"/>
      <c r="B7" s="415"/>
      <c r="C7" s="415"/>
      <c r="D7" s="415"/>
      <c r="E7" s="508"/>
    </row>
    <row r="8" spans="1:10" ht="35.25" customHeight="1">
      <c r="A8" s="414"/>
      <c r="B8" s="415"/>
      <c r="C8" s="415"/>
      <c r="D8" s="415"/>
      <c r="E8" s="508"/>
    </row>
    <row r="9" spans="1:10" ht="35.25" customHeight="1">
      <c r="A9" s="414"/>
      <c r="B9" s="415"/>
      <c r="C9" s="415"/>
      <c r="D9" s="415"/>
      <c r="E9" s="508"/>
      <c r="J9" t="s">
        <v>150</v>
      </c>
    </row>
    <row r="10" spans="1:10" ht="35.25" customHeight="1">
      <c r="A10" s="414"/>
      <c r="B10" s="415"/>
      <c r="C10" s="415"/>
      <c r="D10" s="415"/>
      <c r="E10" s="508"/>
    </row>
    <row r="11" spans="1:10" ht="35.25" customHeight="1">
      <c r="A11" s="414"/>
      <c r="B11" s="415"/>
      <c r="C11" s="415"/>
      <c r="D11" s="415"/>
      <c r="E11" s="508"/>
    </row>
    <row r="12" spans="1:10" ht="35.25" customHeight="1">
      <c r="A12" s="414"/>
      <c r="B12" s="415"/>
      <c r="C12" s="415"/>
      <c r="D12" s="415"/>
      <c r="E12" s="508"/>
    </row>
    <row r="13" spans="1:10" ht="35.25" customHeight="1">
      <c r="A13" s="414"/>
      <c r="B13" s="415"/>
      <c r="C13" s="415"/>
      <c r="D13" s="415"/>
      <c r="E13" s="508"/>
    </row>
    <row r="14" spans="1:10" ht="35.25" customHeight="1">
      <c r="A14" s="414"/>
      <c r="B14" s="415"/>
      <c r="C14" s="415"/>
      <c r="D14" s="415"/>
      <c r="E14" s="508"/>
    </row>
    <row r="15" spans="1:10" ht="35.25" customHeight="1">
      <c r="A15" s="414"/>
      <c r="B15" s="415"/>
      <c r="C15" s="415"/>
      <c r="D15" s="415"/>
      <c r="E15" s="508"/>
    </row>
    <row r="16" spans="1:10" ht="35.25" customHeight="1">
      <c r="A16" s="414"/>
      <c r="B16" s="415"/>
      <c r="C16" s="415"/>
      <c r="D16" s="415"/>
      <c r="E16" s="508"/>
    </row>
    <row r="17" spans="1:5" ht="35.25" customHeight="1">
      <c r="A17" s="414"/>
      <c r="B17" s="415"/>
      <c r="C17" s="415"/>
      <c r="D17" s="415"/>
      <c r="E17" s="508"/>
    </row>
    <row r="18" spans="1:5" ht="35.25" customHeight="1" thickBot="1">
      <c r="A18" s="484"/>
      <c r="B18" s="507"/>
      <c r="C18" s="507"/>
      <c r="D18" s="507"/>
      <c r="E18" s="509"/>
    </row>
  </sheetData>
  <mergeCells count="2">
    <mergeCell ref="A1:E1"/>
    <mergeCell ref="D2:E2"/>
  </mergeCells>
  <phoneticPr fontId="11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C7" sqref="C7"/>
    </sheetView>
  </sheetViews>
  <sheetFormatPr defaultRowHeight="16.5"/>
  <cols>
    <col min="1" max="1" width="8.75" customWidth="1"/>
    <col min="2" max="2" width="10" bestFit="1" customWidth="1"/>
    <col min="3" max="3" width="14.125" bestFit="1" customWidth="1"/>
    <col min="4" max="4" width="12.375" customWidth="1"/>
    <col min="5" max="5" width="19" customWidth="1"/>
    <col min="6" max="6" width="13.875" customWidth="1"/>
  </cols>
  <sheetData>
    <row r="1" spans="1:6" ht="49.5" customHeight="1">
      <c r="A1" s="844" t="s">
        <v>40</v>
      </c>
      <c r="B1" s="844"/>
      <c r="C1" s="844"/>
      <c r="D1" s="844"/>
      <c r="E1" s="844"/>
      <c r="F1" s="844"/>
    </row>
    <row r="2" spans="1:6" ht="21" customHeight="1" thickBot="1">
      <c r="E2" s="853" t="s">
        <v>164</v>
      </c>
      <c r="F2" s="853"/>
    </row>
    <row r="3" spans="1:6" s="18" customFormat="1" ht="32.25" customHeight="1">
      <c r="A3" s="20" t="s">
        <v>41</v>
      </c>
      <c r="B3" s="21" t="s">
        <v>42</v>
      </c>
      <c r="C3" s="21" t="s">
        <v>43</v>
      </c>
      <c r="D3" s="21" t="s">
        <v>44</v>
      </c>
      <c r="E3" s="21" t="s">
        <v>45</v>
      </c>
      <c r="F3" s="177" t="s">
        <v>46</v>
      </c>
    </row>
    <row r="4" spans="1:6" ht="24.75" customHeight="1">
      <c r="A4" s="403" t="s">
        <v>155</v>
      </c>
      <c r="B4" s="405" t="s">
        <v>159</v>
      </c>
      <c r="C4" s="406">
        <v>216000000</v>
      </c>
      <c r="D4" s="407"/>
      <c r="E4" s="407"/>
      <c r="F4" s="178" t="s">
        <v>156</v>
      </c>
    </row>
    <row r="5" spans="1:6" ht="24.75" customHeight="1">
      <c r="A5" s="409" t="s">
        <v>157</v>
      </c>
      <c r="B5" s="410" t="s">
        <v>158</v>
      </c>
      <c r="C5" s="411">
        <v>517611000</v>
      </c>
      <c r="D5" s="411" t="s">
        <v>154</v>
      </c>
      <c r="E5" s="412" t="s">
        <v>72</v>
      </c>
      <c r="F5" s="413" t="s">
        <v>156</v>
      </c>
    </row>
    <row r="6" spans="1:6" ht="20.100000000000001" customHeight="1">
      <c r="A6" s="414"/>
      <c r="B6" s="415"/>
      <c r="C6" s="415"/>
      <c r="D6" s="416"/>
      <c r="E6" s="416"/>
      <c r="F6" s="417"/>
    </row>
    <row r="7" spans="1:6" ht="20.100000000000001" customHeight="1">
      <c r="A7" s="409"/>
      <c r="B7" s="410"/>
      <c r="C7" s="411"/>
      <c r="D7" s="416"/>
      <c r="E7" s="416"/>
      <c r="F7" s="417"/>
    </row>
    <row r="8" spans="1:6" s="18" customFormat="1" ht="20.100000000000001" customHeight="1">
      <c r="A8" s="409"/>
      <c r="B8" s="410"/>
      <c r="C8" s="418"/>
      <c r="D8" s="419"/>
      <c r="E8" s="419"/>
      <c r="F8" s="417"/>
    </row>
    <row r="9" spans="1:6" ht="20.100000000000001" customHeight="1">
      <c r="A9" s="414"/>
      <c r="B9" s="415"/>
      <c r="C9" s="415"/>
      <c r="D9" s="416"/>
      <c r="E9" s="416"/>
      <c r="F9" s="420"/>
    </row>
    <row r="10" spans="1:6" ht="20.100000000000001" customHeight="1">
      <c r="A10" s="421"/>
      <c r="B10" s="416" t="s">
        <v>154</v>
      </c>
      <c r="C10" s="411" t="s">
        <v>154</v>
      </c>
      <c r="D10" s="416"/>
      <c r="E10" s="416"/>
      <c r="F10" s="420"/>
    </row>
    <row r="11" spans="1:6" ht="20.100000000000001" customHeight="1">
      <c r="A11" s="421"/>
      <c r="B11" s="416" t="s">
        <v>154</v>
      </c>
      <c r="C11" s="411"/>
      <c r="D11" s="416"/>
      <c r="E11" s="416"/>
      <c r="F11" s="420"/>
    </row>
    <row r="12" spans="1:6" ht="20.100000000000001" customHeight="1">
      <c r="A12" s="421"/>
      <c r="B12" s="416" t="s">
        <v>154</v>
      </c>
      <c r="C12" s="411"/>
      <c r="D12" s="416"/>
      <c r="E12" s="416"/>
      <c r="F12" s="420"/>
    </row>
    <row r="13" spans="1:6" ht="20.100000000000001" customHeight="1">
      <c r="A13" s="421"/>
      <c r="B13" s="416" t="s">
        <v>154</v>
      </c>
      <c r="C13" s="411"/>
      <c r="D13" s="416"/>
      <c r="E13" s="416"/>
      <c r="F13" s="420"/>
    </row>
    <row r="14" spans="1:6" ht="20.100000000000001" customHeight="1">
      <c r="A14" s="421"/>
      <c r="B14" s="416" t="s">
        <v>154</v>
      </c>
      <c r="C14" s="411"/>
      <c r="D14" s="416"/>
      <c r="E14" s="416"/>
      <c r="F14" s="420"/>
    </row>
    <row r="15" spans="1:6" ht="20.100000000000001" customHeight="1">
      <c r="A15" s="421"/>
      <c r="B15" s="416"/>
      <c r="C15" s="411"/>
      <c r="D15" s="416"/>
      <c r="E15" s="416"/>
      <c r="F15" s="420"/>
    </row>
    <row r="16" spans="1:6" ht="20.100000000000001" customHeight="1">
      <c r="A16" s="421"/>
      <c r="B16" s="416"/>
      <c r="C16" s="411"/>
      <c r="D16" s="416"/>
      <c r="E16" s="416"/>
      <c r="F16" s="420"/>
    </row>
    <row r="17" spans="1:6" ht="20.100000000000001" customHeight="1">
      <c r="A17" s="421"/>
      <c r="B17" s="416"/>
      <c r="C17" s="411"/>
      <c r="D17" s="416"/>
      <c r="E17" s="416"/>
      <c r="F17" s="420"/>
    </row>
    <row r="18" spans="1:6" ht="20.100000000000001" customHeight="1">
      <c r="A18" s="421"/>
      <c r="B18" s="416"/>
      <c r="C18" s="411"/>
      <c r="D18" s="416"/>
      <c r="E18" s="416"/>
      <c r="F18" s="420"/>
    </row>
    <row r="19" spans="1:6" ht="20.100000000000001" customHeight="1">
      <c r="A19" s="421"/>
      <c r="B19" s="416"/>
      <c r="C19" s="411"/>
      <c r="D19" s="416"/>
      <c r="E19" s="416"/>
      <c r="F19" s="420"/>
    </row>
    <row r="20" spans="1:6" ht="20.100000000000001" customHeight="1">
      <c r="A20" s="421"/>
      <c r="B20" s="416"/>
      <c r="C20" s="411"/>
      <c r="D20" s="416"/>
      <c r="E20" s="416"/>
      <c r="F20" s="420"/>
    </row>
    <row r="21" spans="1:6" ht="20.100000000000001" customHeight="1">
      <c r="A21" s="421"/>
      <c r="B21" s="416"/>
      <c r="C21" s="411"/>
      <c r="D21" s="416"/>
      <c r="E21" s="416"/>
      <c r="F21" s="420"/>
    </row>
    <row r="22" spans="1:6" ht="20.100000000000001" customHeight="1">
      <c r="A22" s="421"/>
      <c r="B22" s="416"/>
      <c r="C22" s="416"/>
      <c r="D22" s="416"/>
      <c r="E22" s="416"/>
      <c r="F22" s="420"/>
    </row>
    <row r="23" spans="1:6" ht="20.100000000000001" customHeight="1">
      <c r="A23" s="421"/>
      <c r="B23" s="416"/>
      <c r="C23" s="416"/>
      <c r="D23" s="416"/>
      <c r="E23" s="416"/>
      <c r="F23" s="420"/>
    </row>
    <row r="24" spans="1:6" ht="20.100000000000001" customHeight="1">
      <c r="A24" s="421"/>
      <c r="B24" s="416"/>
      <c r="C24" s="416"/>
      <c r="D24" s="416"/>
      <c r="E24" s="416"/>
      <c r="F24" s="420"/>
    </row>
    <row r="25" spans="1:6" ht="20.100000000000001" customHeight="1">
      <c r="A25" s="421"/>
      <c r="B25" s="416"/>
      <c r="C25" s="416"/>
      <c r="D25" s="416"/>
      <c r="E25" s="416"/>
      <c r="F25" s="420"/>
    </row>
    <row r="26" spans="1:6" ht="20.100000000000001" customHeight="1">
      <c r="A26" s="421"/>
      <c r="B26" s="416"/>
      <c r="C26" s="416"/>
      <c r="D26" s="416"/>
      <c r="E26" s="416"/>
      <c r="F26" s="420"/>
    </row>
    <row r="27" spans="1:6" ht="20.100000000000001" customHeight="1">
      <c r="A27" s="421"/>
      <c r="B27" s="416"/>
      <c r="C27" s="416"/>
      <c r="D27" s="416"/>
      <c r="E27" s="416"/>
      <c r="F27" s="420"/>
    </row>
    <row r="28" spans="1:6" ht="20.100000000000001" customHeight="1">
      <c r="A28" s="421"/>
      <c r="B28" s="416"/>
      <c r="C28" s="416"/>
      <c r="D28" s="416"/>
      <c r="E28" s="416"/>
      <c r="F28" s="420"/>
    </row>
    <row r="29" spans="1:6" ht="20.100000000000001" customHeight="1">
      <c r="A29" s="421"/>
      <c r="B29" s="416"/>
      <c r="C29" s="416"/>
      <c r="D29" s="416"/>
      <c r="E29" s="416"/>
      <c r="F29" s="420"/>
    </row>
    <row r="30" spans="1:6" ht="20.100000000000001" customHeight="1">
      <c r="A30" s="421"/>
      <c r="B30" s="416"/>
      <c r="C30" s="416"/>
      <c r="D30" s="416"/>
      <c r="E30" s="416"/>
      <c r="F30" s="420"/>
    </row>
    <row r="31" spans="1:6" ht="20.100000000000001" customHeight="1">
      <c r="A31" s="421"/>
      <c r="B31" s="416"/>
      <c r="C31" s="416"/>
      <c r="D31" s="416"/>
      <c r="E31" s="416"/>
      <c r="F31" s="420"/>
    </row>
    <row r="32" spans="1:6" ht="20.100000000000001" customHeight="1">
      <c r="A32" s="421"/>
      <c r="B32" s="416"/>
      <c r="C32" s="416"/>
      <c r="D32" s="416"/>
      <c r="E32" s="416"/>
      <c r="F32" s="420"/>
    </row>
    <row r="33" spans="1:6" ht="20.100000000000001" customHeight="1" thickBot="1">
      <c r="A33" s="404"/>
      <c r="B33" s="408"/>
      <c r="C33" s="408"/>
      <c r="D33" s="408"/>
      <c r="E33" s="408"/>
      <c r="F33" s="180"/>
    </row>
    <row r="34" spans="1:6" ht="20.100000000000001" customHeight="1"/>
  </sheetData>
  <mergeCells count="2">
    <mergeCell ref="A1:F1"/>
    <mergeCell ref="E2:F2"/>
  </mergeCells>
  <phoneticPr fontId="11" type="noConversion"/>
  <printOptions horizontalCentered="1"/>
  <pageMargins left="0.74803149606299213" right="0.74803149606299213" top="0.74803149606299213" bottom="0.74803149606299213" header="0.31496062992125984" footer="0.31496062992125984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D16" sqref="D16"/>
    </sheetView>
  </sheetViews>
  <sheetFormatPr defaultRowHeight="16.5"/>
  <cols>
    <col min="1" max="1" width="12" customWidth="1"/>
    <col min="2" max="2" width="11.625" customWidth="1"/>
    <col min="3" max="3" width="16.25" customWidth="1"/>
    <col min="4" max="4" width="21.75" customWidth="1"/>
    <col min="5" max="5" width="16.125" customWidth="1"/>
  </cols>
  <sheetData>
    <row r="1" spans="1:5" ht="49.5" customHeight="1">
      <c r="A1" s="844" t="s">
        <v>47</v>
      </c>
      <c r="B1" s="844"/>
      <c r="C1" s="844"/>
      <c r="D1" s="844"/>
      <c r="E1" s="844"/>
    </row>
    <row r="2" spans="1:5" ht="21" customHeight="1" thickBot="1">
      <c r="D2" s="853" t="s">
        <v>165</v>
      </c>
      <c r="E2" s="853"/>
    </row>
    <row r="3" spans="1:5" s="18" customFormat="1" ht="32.25" customHeight="1">
      <c r="A3" s="20" t="s">
        <v>48</v>
      </c>
      <c r="B3" s="21" t="s">
        <v>49</v>
      </c>
      <c r="C3" s="21" t="s">
        <v>37</v>
      </c>
      <c r="D3" s="21" t="s">
        <v>50</v>
      </c>
      <c r="E3" s="177" t="s">
        <v>51</v>
      </c>
    </row>
    <row r="4" spans="1:5" ht="20.100000000000001" customHeight="1">
      <c r="A4" s="604" t="s">
        <v>303</v>
      </c>
      <c r="B4" s="626" t="s">
        <v>304</v>
      </c>
      <c r="C4" s="627">
        <v>36937196</v>
      </c>
      <c r="D4" s="628" t="s">
        <v>305</v>
      </c>
      <c r="E4" s="179"/>
    </row>
    <row r="5" spans="1:5" ht="20.100000000000001" customHeight="1">
      <c r="A5" s="421"/>
      <c r="B5" s="416"/>
      <c r="C5" s="416"/>
      <c r="D5" s="416"/>
      <c r="E5" s="420"/>
    </row>
    <row r="6" spans="1:5" ht="20.100000000000001" customHeight="1">
      <c r="A6" s="421"/>
      <c r="B6" s="416"/>
      <c r="C6" s="416"/>
      <c r="D6" s="416"/>
      <c r="E6" s="420"/>
    </row>
    <row r="7" spans="1:5" ht="20.100000000000001" customHeight="1">
      <c r="A7" s="421"/>
      <c r="B7" s="416"/>
      <c r="C7" s="416"/>
      <c r="D7" s="416"/>
      <c r="E7" s="420"/>
    </row>
    <row r="8" spans="1:5" s="18" customFormat="1" ht="20.100000000000001" customHeight="1">
      <c r="A8" s="409"/>
      <c r="B8" s="419"/>
      <c r="C8" s="419"/>
      <c r="D8" s="419"/>
      <c r="E8" s="417"/>
    </row>
    <row r="9" spans="1:5" s="18" customFormat="1" ht="20.100000000000001" customHeight="1">
      <c r="A9" s="409"/>
      <c r="B9" s="419"/>
      <c r="C9" s="419"/>
      <c r="D9" s="419"/>
      <c r="E9" s="417"/>
    </row>
    <row r="10" spans="1:5" ht="20.100000000000001" customHeight="1">
      <c r="A10" s="421"/>
      <c r="B10" s="416"/>
      <c r="C10" s="416"/>
      <c r="D10" s="416"/>
      <c r="E10" s="420"/>
    </row>
    <row r="11" spans="1:5" ht="20.100000000000001" customHeight="1">
      <c r="A11" s="421"/>
      <c r="B11" s="416"/>
      <c r="C11" s="416"/>
      <c r="D11" s="416"/>
      <c r="E11" s="420"/>
    </row>
    <row r="12" spans="1:5" ht="20.100000000000001" customHeight="1">
      <c r="A12" s="421"/>
      <c r="B12" s="416"/>
      <c r="C12" s="416"/>
      <c r="D12" s="416"/>
      <c r="E12" s="420"/>
    </row>
    <row r="13" spans="1:5" ht="20.100000000000001" customHeight="1">
      <c r="A13" s="421"/>
      <c r="B13" s="416"/>
      <c r="C13" s="416"/>
      <c r="D13" s="416"/>
      <c r="E13" s="420"/>
    </row>
    <row r="14" spans="1:5" ht="20.100000000000001" customHeight="1">
      <c r="A14" s="421"/>
      <c r="B14" s="416"/>
      <c r="C14" s="416"/>
      <c r="D14" s="416"/>
      <c r="E14" s="420"/>
    </row>
    <row r="15" spans="1:5" ht="20.100000000000001" customHeight="1">
      <c r="A15" s="421"/>
      <c r="B15" s="416"/>
      <c r="C15" s="416"/>
      <c r="D15" s="416"/>
      <c r="E15" s="420"/>
    </row>
    <row r="16" spans="1:5" ht="20.100000000000001" customHeight="1">
      <c r="A16" s="421"/>
      <c r="B16" s="416"/>
      <c r="C16" s="416"/>
      <c r="D16" s="416"/>
      <c r="E16" s="420"/>
    </row>
    <row r="17" spans="1:5" ht="20.100000000000001" customHeight="1">
      <c r="A17" s="421"/>
      <c r="B17" s="416"/>
      <c r="C17" s="416"/>
      <c r="D17" s="416"/>
      <c r="E17" s="420"/>
    </row>
    <row r="18" spans="1:5" ht="20.100000000000001" customHeight="1">
      <c r="A18" s="421"/>
      <c r="B18" s="416"/>
      <c r="C18" s="416"/>
      <c r="D18" s="416"/>
      <c r="E18" s="420"/>
    </row>
    <row r="19" spans="1:5" ht="20.100000000000001" customHeight="1">
      <c r="A19" s="421"/>
      <c r="B19" s="416"/>
      <c r="C19" s="416"/>
      <c r="D19" s="416"/>
      <c r="E19" s="420"/>
    </row>
    <row r="20" spans="1:5" ht="20.100000000000001" customHeight="1">
      <c r="A20" s="421"/>
      <c r="B20" s="416"/>
      <c r="C20" s="416"/>
      <c r="D20" s="416"/>
      <c r="E20" s="420"/>
    </row>
    <row r="21" spans="1:5" ht="20.100000000000001" customHeight="1">
      <c r="A21" s="421"/>
      <c r="B21" s="416"/>
      <c r="C21" s="416"/>
      <c r="D21" s="416"/>
      <c r="E21" s="420"/>
    </row>
    <row r="22" spans="1:5" ht="20.100000000000001" customHeight="1">
      <c r="A22" s="421"/>
      <c r="B22" s="416"/>
      <c r="C22" s="416"/>
      <c r="D22" s="416"/>
      <c r="E22" s="420"/>
    </row>
    <row r="23" spans="1:5" ht="20.100000000000001" customHeight="1">
      <c r="A23" s="421"/>
      <c r="B23" s="416"/>
      <c r="C23" s="416"/>
      <c r="D23" s="416"/>
      <c r="E23" s="420"/>
    </row>
    <row r="24" spans="1:5" ht="20.100000000000001" customHeight="1">
      <c r="A24" s="421"/>
      <c r="B24" s="416"/>
      <c r="C24" s="416"/>
      <c r="D24" s="416"/>
      <c r="E24" s="420"/>
    </row>
    <row r="25" spans="1:5" ht="20.100000000000001" customHeight="1">
      <c r="A25" s="421"/>
      <c r="B25" s="416"/>
      <c r="C25" s="416"/>
      <c r="D25" s="416"/>
      <c r="E25" s="420"/>
    </row>
    <row r="26" spans="1:5" ht="20.100000000000001" customHeight="1">
      <c r="A26" s="421"/>
      <c r="B26" s="416"/>
      <c r="C26" s="416"/>
      <c r="D26" s="416"/>
      <c r="E26" s="420"/>
    </row>
    <row r="27" spans="1:5" ht="20.100000000000001" customHeight="1">
      <c r="A27" s="421"/>
      <c r="B27" s="416"/>
      <c r="C27" s="416"/>
      <c r="D27" s="416"/>
      <c r="E27" s="420"/>
    </row>
    <row r="28" spans="1:5" ht="20.100000000000001" customHeight="1">
      <c r="A28" s="421"/>
      <c r="B28" s="416"/>
      <c r="C28" s="416"/>
      <c r="D28" s="416"/>
      <c r="E28" s="420"/>
    </row>
    <row r="29" spans="1:5" ht="20.100000000000001" customHeight="1">
      <c r="A29" s="421"/>
      <c r="B29" s="416"/>
      <c r="C29" s="416"/>
      <c r="D29" s="416"/>
      <c r="E29" s="420"/>
    </row>
    <row r="30" spans="1:5" ht="20.100000000000001" customHeight="1">
      <c r="A30" s="421"/>
      <c r="B30" s="416"/>
      <c r="C30" s="416"/>
      <c r="D30" s="416"/>
      <c r="E30" s="420"/>
    </row>
    <row r="31" spans="1:5" ht="20.100000000000001" customHeight="1">
      <c r="A31" s="421"/>
      <c r="B31" s="416"/>
      <c r="C31" s="416"/>
      <c r="D31" s="416"/>
      <c r="E31" s="420"/>
    </row>
    <row r="32" spans="1:5" ht="20.100000000000001" customHeight="1">
      <c r="A32" s="421"/>
      <c r="B32" s="416"/>
      <c r="C32" s="416"/>
      <c r="D32" s="416"/>
      <c r="E32" s="420"/>
    </row>
    <row r="33" spans="1:5" ht="20.100000000000001" customHeight="1" thickBot="1">
      <c r="A33" s="404"/>
      <c r="B33" s="408"/>
      <c r="C33" s="408"/>
      <c r="D33" s="408"/>
      <c r="E33" s="180"/>
    </row>
    <row r="34" spans="1:5" ht="20.100000000000001" customHeight="1"/>
  </sheetData>
  <mergeCells count="2">
    <mergeCell ref="A1:E1"/>
    <mergeCell ref="D2:E2"/>
  </mergeCells>
  <phoneticPr fontId="11" type="noConversion"/>
  <printOptions horizontalCentered="1"/>
  <pageMargins left="0.74803149606299213" right="0.74803149606299213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45"/>
  <sheetViews>
    <sheetView workbookViewId="0">
      <selection activeCell="F21" sqref="F21"/>
    </sheetView>
  </sheetViews>
  <sheetFormatPr defaultRowHeight="12.75" customHeight="1"/>
  <cols>
    <col min="1" max="1" width="7.125" style="1" bestFit="1" customWidth="1"/>
    <col min="2" max="2" width="11" style="1" bestFit="1" customWidth="1"/>
    <col min="3" max="3" width="21.125" style="1" bestFit="1" customWidth="1"/>
    <col min="4" max="4" width="11.25" style="605" customWidth="1"/>
    <col min="5" max="5" width="9" style="1"/>
    <col min="6" max="6" width="16.125" style="1" bestFit="1" customWidth="1"/>
    <col min="7" max="16384" width="9" style="1"/>
  </cols>
  <sheetData>
    <row r="1" spans="1:6" ht="31.5" customHeight="1">
      <c r="A1" s="854" t="s">
        <v>310</v>
      </c>
      <c r="B1" s="854"/>
      <c r="C1" s="854"/>
      <c r="D1" s="854"/>
      <c r="E1" s="854"/>
      <c r="F1" s="854"/>
    </row>
    <row r="2" spans="1:6" ht="18.75" customHeight="1" thickBot="1">
      <c r="A2" s="856" t="s">
        <v>329</v>
      </c>
      <c r="B2" s="856"/>
      <c r="C2" s="856"/>
      <c r="D2" s="625" t="s">
        <v>313</v>
      </c>
      <c r="E2" s="855" t="s">
        <v>328</v>
      </c>
      <c r="F2" s="855"/>
    </row>
    <row r="3" spans="1:6" ht="27" customHeight="1">
      <c r="A3" s="616" t="s">
        <v>52</v>
      </c>
      <c r="B3" s="613" t="s">
        <v>53</v>
      </c>
      <c r="C3" s="613" t="s">
        <v>54</v>
      </c>
      <c r="D3" s="614" t="s">
        <v>55</v>
      </c>
      <c r="E3" s="613" t="s">
        <v>56</v>
      </c>
      <c r="F3" s="615" t="s">
        <v>57</v>
      </c>
    </row>
    <row r="4" spans="1:6" ht="27" customHeight="1">
      <c r="A4" s="609" t="s">
        <v>306</v>
      </c>
      <c r="B4" s="617" t="s">
        <v>273</v>
      </c>
      <c r="C4" s="617" t="s">
        <v>307</v>
      </c>
      <c r="D4" s="618">
        <v>164029000</v>
      </c>
      <c r="E4" s="670" t="s">
        <v>275</v>
      </c>
      <c r="F4" s="610" t="s">
        <v>311</v>
      </c>
    </row>
    <row r="5" spans="1:6" ht="28.9" customHeight="1">
      <c r="A5" s="619" t="s">
        <v>271</v>
      </c>
      <c r="B5" s="620" t="s">
        <v>273</v>
      </c>
      <c r="C5" s="620" t="s">
        <v>308</v>
      </c>
      <c r="D5" s="621">
        <v>17181000</v>
      </c>
      <c r="E5" s="671" t="s">
        <v>275</v>
      </c>
      <c r="F5" s="622" t="s">
        <v>309</v>
      </c>
    </row>
    <row r="6" spans="1:6" ht="24.95" customHeight="1">
      <c r="A6" s="619" t="s">
        <v>272</v>
      </c>
      <c r="B6" s="620" t="s">
        <v>278</v>
      </c>
      <c r="C6" s="620" t="s">
        <v>274</v>
      </c>
      <c r="D6" s="621">
        <v>18000000</v>
      </c>
      <c r="E6" s="671" t="s">
        <v>275</v>
      </c>
      <c r="F6" s="622" t="s">
        <v>276</v>
      </c>
    </row>
    <row r="7" spans="1:6" ht="24.95" customHeight="1">
      <c r="A7" s="619" t="s">
        <v>277</v>
      </c>
      <c r="B7" s="620" t="s">
        <v>273</v>
      </c>
      <c r="C7" s="620" t="s">
        <v>279</v>
      </c>
      <c r="D7" s="621">
        <v>8000000</v>
      </c>
      <c r="E7" s="671" t="s">
        <v>275</v>
      </c>
      <c r="F7" s="622" t="s">
        <v>280</v>
      </c>
    </row>
    <row r="8" spans="1:6" ht="24.95" customHeight="1">
      <c r="A8" s="619" t="s">
        <v>281</v>
      </c>
      <c r="B8" s="620" t="s">
        <v>273</v>
      </c>
      <c r="C8" s="620" t="s">
        <v>279</v>
      </c>
      <c r="D8" s="621">
        <v>8000000</v>
      </c>
      <c r="E8" s="671" t="s">
        <v>275</v>
      </c>
      <c r="F8" s="622" t="s">
        <v>280</v>
      </c>
    </row>
    <row r="9" spans="1:6" ht="24.95" customHeight="1">
      <c r="A9" s="619" t="s">
        <v>281</v>
      </c>
      <c r="B9" s="620" t="s">
        <v>273</v>
      </c>
      <c r="C9" s="620" t="s">
        <v>282</v>
      </c>
      <c r="D9" s="621">
        <v>720000</v>
      </c>
      <c r="E9" s="671" t="s">
        <v>275</v>
      </c>
      <c r="F9" s="622" t="s">
        <v>283</v>
      </c>
    </row>
    <row r="10" spans="1:6" ht="24.95" customHeight="1">
      <c r="A10" s="619" t="s">
        <v>284</v>
      </c>
      <c r="B10" s="620" t="s">
        <v>273</v>
      </c>
      <c r="C10" s="620" t="s">
        <v>282</v>
      </c>
      <c r="D10" s="621">
        <v>360000</v>
      </c>
      <c r="E10" s="671" t="s">
        <v>275</v>
      </c>
      <c r="F10" s="622" t="s">
        <v>285</v>
      </c>
    </row>
    <row r="11" spans="1:6" ht="24.95" customHeight="1">
      <c r="A11" s="619" t="s">
        <v>284</v>
      </c>
      <c r="B11" s="620" t="s">
        <v>273</v>
      </c>
      <c r="C11" s="620" t="s">
        <v>279</v>
      </c>
      <c r="D11" s="621">
        <v>8400000</v>
      </c>
      <c r="E11" s="671" t="s">
        <v>275</v>
      </c>
      <c r="F11" s="622" t="s">
        <v>280</v>
      </c>
    </row>
    <row r="12" spans="1:6" ht="24.95" customHeight="1">
      <c r="A12" s="619" t="s">
        <v>286</v>
      </c>
      <c r="B12" s="620" t="s">
        <v>273</v>
      </c>
      <c r="C12" s="620" t="s">
        <v>282</v>
      </c>
      <c r="D12" s="621">
        <v>360000</v>
      </c>
      <c r="E12" s="671" t="s">
        <v>275</v>
      </c>
      <c r="F12" s="622" t="s">
        <v>287</v>
      </c>
    </row>
    <row r="13" spans="1:6" ht="24.95" customHeight="1">
      <c r="A13" s="619" t="s">
        <v>286</v>
      </c>
      <c r="B13" s="620" t="s">
        <v>273</v>
      </c>
      <c r="C13" s="620" t="s">
        <v>279</v>
      </c>
      <c r="D13" s="621">
        <v>8400000</v>
      </c>
      <c r="E13" s="671" t="s">
        <v>275</v>
      </c>
      <c r="F13" s="622" t="s">
        <v>280</v>
      </c>
    </row>
    <row r="14" spans="1:6" ht="24.95" customHeight="1">
      <c r="A14" s="619" t="s">
        <v>288</v>
      </c>
      <c r="B14" s="620" t="s">
        <v>273</v>
      </c>
      <c r="C14" s="620" t="s">
        <v>279</v>
      </c>
      <c r="D14" s="621">
        <v>8400000</v>
      </c>
      <c r="E14" s="671" t="s">
        <v>275</v>
      </c>
      <c r="F14" s="622" t="s">
        <v>280</v>
      </c>
    </row>
    <row r="15" spans="1:6" ht="24.95" customHeight="1">
      <c r="A15" s="619" t="s">
        <v>289</v>
      </c>
      <c r="B15" s="620" t="s">
        <v>273</v>
      </c>
      <c r="C15" s="620" t="s">
        <v>282</v>
      </c>
      <c r="D15" s="621">
        <v>360000</v>
      </c>
      <c r="E15" s="671" t="s">
        <v>275</v>
      </c>
      <c r="F15" s="622" t="s">
        <v>285</v>
      </c>
    </row>
    <row r="16" spans="1:6" ht="24.95" customHeight="1">
      <c r="A16" s="619" t="s">
        <v>290</v>
      </c>
      <c r="B16" s="620" t="s">
        <v>273</v>
      </c>
      <c r="C16" s="620" t="s">
        <v>279</v>
      </c>
      <c r="D16" s="621">
        <v>8400000</v>
      </c>
      <c r="E16" s="671" t="s">
        <v>275</v>
      </c>
      <c r="F16" s="622" t="s">
        <v>280</v>
      </c>
    </row>
    <row r="17" spans="1:6" ht="24.95" customHeight="1">
      <c r="A17" s="619" t="s">
        <v>291</v>
      </c>
      <c r="B17" s="620" t="s">
        <v>273</v>
      </c>
      <c r="C17" s="620" t="s">
        <v>282</v>
      </c>
      <c r="D17" s="621">
        <v>360000</v>
      </c>
      <c r="E17" s="671" t="s">
        <v>275</v>
      </c>
      <c r="F17" s="622" t="s">
        <v>285</v>
      </c>
    </row>
    <row r="18" spans="1:6" ht="24.95" customHeight="1">
      <c r="A18" s="619" t="s">
        <v>292</v>
      </c>
      <c r="B18" s="620" t="s">
        <v>273</v>
      </c>
      <c r="C18" s="620" t="s">
        <v>279</v>
      </c>
      <c r="D18" s="621">
        <v>8400000</v>
      </c>
      <c r="E18" s="671" t="s">
        <v>275</v>
      </c>
      <c r="F18" s="622" t="s">
        <v>280</v>
      </c>
    </row>
    <row r="19" spans="1:6" ht="24.95" customHeight="1">
      <c r="A19" s="619" t="s">
        <v>293</v>
      </c>
      <c r="B19" s="620" t="s">
        <v>273</v>
      </c>
      <c r="C19" s="620" t="s">
        <v>282</v>
      </c>
      <c r="D19" s="621">
        <v>360000</v>
      </c>
      <c r="E19" s="671" t="s">
        <v>275</v>
      </c>
      <c r="F19" s="622" t="s">
        <v>285</v>
      </c>
    </row>
    <row r="20" spans="1:6" ht="24.95" customHeight="1">
      <c r="A20" s="619" t="s">
        <v>294</v>
      </c>
      <c r="B20" s="620" t="s">
        <v>273</v>
      </c>
      <c r="C20" s="620" t="s">
        <v>279</v>
      </c>
      <c r="D20" s="621">
        <v>8400000</v>
      </c>
      <c r="E20" s="671" t="s">
        <v>275</v>
      </c>
      <c r="F20" s="622" t="s">
        <v>280</v>
      </c>
    </row>
    <row r="21" spans="1:6" ht="24.95" customHeight="1">
      <c r="A21" s="619" t="s">
        <v>295</v>
      </c>
      <c r="B21" s="620" t="s">
        <v>273</v>
      </c>
      <c r="C21" s="620" t="s">
        <v>282</v>
      </c>
      <c r="D21" s="621">
        <v>360000</v>
      </c>
      <c r="E21" s="671" t="s">
        <v>275</v>
      </c>
      <c r="F21" s="622" t="s">
        <v>285</v>
      </c>
    </row>
    <row r="22" spans="1:6" ht="24.95" customHeight="1">
      <c r="A22" s="619" t="s">
        <v>296</v>
      </c>
      <c r="B22" s="620" t="s">
        <v>273</v>
      </c>
      <c r="C22" s="620" t="s">
        <v>282</v>
      </c>
      <c r="D22" s="621">
        <v>240000</v>
      </c>
      <c r="E22" s="671" t="s">
        <v>275</v>
      </c>
      <c r="F22" s="622" t="s">
        <v>297</v>
      </c>
    </row>
    <row r="23" spans="1:6" ht="24.95" customHeight="1">
      <c r="A23" s="619" t="s">
        <v>296</v>
      </c>
      <c r="B23" s="620" t="s">
        <v>273</v>
      </c>
      <c r="C23" s="620" t="s">
        <v>279</v>
      </c>
      <c r="D23" s="621">
        <v>7500000</v>
      </c>
      <c r="E23" s="671" t="s">
        <v>275</v>
      </c>
      <c r="F23" s="622" t="s">
        <v>280</v>
      </c>
    </row>
    <row r="24" spans="1:6" ht="24.95" customHeight="1">
      <c r="A24" s="619" t="s">
        <v>298</v>
      </c>
      <c r="B24" s="620" t="s">
        <v>273</v>
      </c>
      <c r="C24" s="620" t="s">
        <v>279</v>
      </c>
      <c r="D24" s="621">
        <v>8400000</v>
      </c>
      <c r="E24" s="671" t="s">
        <v>275</v>
      </c>
      <c r="F24" s="622" t="s">
        <v>280</v>
      </c>
    </row>
    <row r="25" spans="1:6" ht="24.95" customHeight="1">
      <c r="A25" s="619" t="s">
        <v>298</v>
      </c>
      <c r="B25" s="620" t="s">
        <v>273</v>
      </c>
      <c r="C25" s="620" t="s">
        <v>282</v>
      </c>
      <c r="D25" s="621">
        <v>360000</v>
      </c>
      <c r="E25" s="671" t="s">
        <v>275</v>
      </c>
      <c r="F25" s="622" t="s">
        <v>285</v>
      </c>
    </row>
    <row r="26" spans="1:6" ht="24.75" customHeight="1">
      <c r="A26" s="619" t="s">
        <v>299</v>
      </c>
      <c r="B26" s="620" t="s">
        <v>273</v>
      </c>
      <c r="C26" s="620" t="s">
        <v>300</v>
      </c>
      <c r="D26" s="621">
        <v>360000</v>
      </c>
      <c r="E26" s="671" t="s">
        <v>275</v>
      </c>
      <c r="F26" s="622" t="s">
        <v>285</v>
      </c>
    </row>
    <row r="27" spans="1:6" ht="24" customHeight="1">
      <c r="A27" s="619" t="s">
        <v>299</v>
      </c>
      <c r="B27" s="620" t="s">
        <v>273</v>
      </c>
      <c r="C27" s="620" t="s">
        <v>279</v>
      </c>
      <c r="D27" s="621">
        <v>8400000</v>
      </c>
      <c r="E27" s="671" t="s">
        <v>275</v>
      </c>
      <c r="F27" s="622" t="s">
        <v>280</v>
      </c>
    </row>
    <row r="28" spans="1:6" ht="24.95" customHeight="1">
      <c r="A28" s="619" t="s">
        <v>301</v>
      </c>
      <c r="B28" s="620" t="s">
        <v>273</v>
      </c>
      <c r="C28" s="620" t="s">
        <v>279</v>
      </c>
      <c r="D28" s="621">
        <v>8400000</v>
      </c>
      <c r="E28" s="671" t="s">
        <v>275</v>
      </c>
      <c r="F28" s="622" t="s">
        <v>280</v>
      </c>
    </row>
    <row r="29" spans="1:6" ht="24.95" customHeight="1">
      <c r="A29" s="619" t="s">
        <v>301</v>
      </c>
      <c r="B29" s="620" t="s">
        <v>273</v>
      </c>
      <c r="C29" s="620" t="s">
        <v>300</v>
      </c>
      <c r="D29" s="621">
        <v>360000</v>
      </c>
      <c r="E29" s="671" t="s">
        <v>275</v>
      </c>
      <c r="F29" s="622" t="s">
        <v>285</v>
      </c>
    </row>
    <row r="30" spans="1:6" ht="24.95" customHeight="1" thickBot="1">
      <c r="A30" s="611" t="s">
        <v>302</v>
      </c>
      <c r="B30" s="623"/>
      <c r="C30" s="623"/>
      <c r="D30" s="624">
        <f>SUM(D4:D29)</f>
        <v>302510000</v>
      </c>
      <c r="E30" s="623"/>
      <c r="F30" s="612"/>
    </row>
    <row r="31" spans="1:6" ht="24.95" customHeight="1">
      <c r="A31" s="608" t="s">
        <v>312</v>
      </c>
      <c r="B31" s="606"/>
      <c r="C31" s="606"/>
      <c r="D31" s="607"/>
      <c r="E31" s="606"/>
      <c r="F31" s="606"/>
    </row>
    <row r="32" spans="1:6" ht="24.95" customHeight="1">
      <c r="A32" s="608"/>
      <c r="B32" s="606"/>
      <c r="C32" s="606"/>
      <c r="D32" s="607"/>
      <c r="E32" s="606"/>
      <c r="F32" s="606"/>
    </row>
    <row r="33" spans="1:6" ht="24.95" customHeight="1">
      <c r="A33" s="608"/>
      <c r="B33" s="606"/>
      <c r="C33" s="606"/>
      <c r="D33" s="607"/>
      <c r="E33" s="606"/>
      <c r="F33" s="606"/>
    </row>
    <row r="34" spans="1:6" ht="24.95" customHeight="1">
      <c r="A34" s="608"/>
      <c r="B34" s="606"/>
      <c r="C34" s="606"/>
      <c r="D34" s="607"/>
      <c r="E34" s="606"/>
      <c r="F34" s="606"/>
    </row>
    <row r="35" spans="1:6" ht="24.95" customHeight="1">
      <c r="A35" s="608"/>
      <c r="B35" s="606"/>
      <c r="C35" s="606"/>
      <c r="D35" s="607"/>
      <c r="E35" s="606"/>
      <c r="F35" s="606"/>
    </row>
    <row r="36" spans="1:6" ht="24.95" customHeight="1">
      <c r="A36" s="608"/>
      <c r="B36" s="606"/>
      <c r="C36" s="606"/>
      <c r="D36" s="607"/>
      <c r="E36" s="606"/>
      <c r="F36" s="606"/>
    </row>
    <row r="37" spans="1:6" ht="24.95" customHeight="1">
      <c r="A37" s="608"/>
      <c r="B37" s="606"/>
      <c r="C37" s="606"/>
      <c r="D37" s="607"/>
      <c r="E37" s="606"/>
      <c r="F37" s="606"/>
    </row>
    <row r="38" spans="1:6" ht="24.95" customHeight="1">
      <c r="A38" s="608"/>
      <c r="B38" s="606"/>
      <c r="C38" s="606"/>
      <c r="D38" s="607"/>
      <c r="E38" s="606"/>
      <c r="F38" s="606"/>
    </row>
    <row r="39" spans="1:6" ht="24.95" customHeight="1">
      <c r="A39" s="608"/>
      <c r="B39" s="606"/>
      <c r="C39" s="606"/>
      <c r="D39" s="607"/>
      <c r="E39" s="606"/>
      <c r="F39" s="606"/>
    </row>
    <row r="40" spans="1:6" ht="24.95" customHeight="1">
      <c r="A40" s="608"/>
      <c r="B40" s="606"/>
      <c r="C40" s="606"/>
      <c r="D40" s="607"/>
      <c r="E40" s="606"/>
      <c r="F40" s="606"/>
    </row>
    <row r="41" spans="1:6" ht="60.75" customHeight="1"/>
    <row r="42" spans="1:6" ht="60.75" customHeight="1"/>
    <row r="43" spans="1:6" ht="60.75" customHeight="1"/>
    <row r="44" spans="1:6" ht="60.75" customHeight="1"/>
    <row r="45" spans="1:6" ht="60.75" customHeight="1"/>
  </sheetData>
  <mergeCells count="3">
    <mergeCell ref="A1:F1"/>
    <mergeCell ref="E2:F2"/>
    <mergeCell ref="A2:C2"/>
  </mergeCells>
  <phoneticPr fontId="11" type="noConversion"/>
  <printOptions horizontalCentered="1"/>
  <pageMargins left="0.74803149606299213" right="0.7480314960629921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7"/>
  <sheetViews>
    <sheetView zoomScaleNormal="100" zoomScaleSheetLayoutView="100" workbookViewId="0">
      <selection activeCell="E24" sqref="E24"/>
    </sheetView>
  </sheetViews>
  <sheetFormatPr defaultRowHeight="12.75" customHeight="1"/>
  <cols>
    <col min="1" max="2" width="5.625" bestFit="1" customWidth="1"/>
    <col min="3" max="3" width="8.75" customWidth="1"/>
    <col min="4" max="4" width="5" bestFit="1" customWidth="1"/>
    <col min="5" max="5" width="12.125" customWidth="1"/>
    <col min="6" max="6" width="12.5" customWidth="1"/>
    <col min="7" max="7" width="13" customWidth="1"/>
    <col min="8" max="8" width="17.5" customWidth="1"/>
  </cols>
  <sheetData>
    <row r="1" spans="1:8" ht="51.75" customHeight="1">
      <c r="A1" s="711" t="s">
        <v>375</v>
      </c>
      <c r="B1" s="711"/>
      <c r="C1" s="711"/>
      <c r="D1" s="711"/>
      <c r="E1" s="711"/>
      <c r="F1" s="711"/>
      <c r="G1" s="711"/>
      <c r="H1" s="711"/>
    </row>
    <row r="2" spans="1:8" ht="21" customHeight="1">
      <c r="A2" s="712" t="s">
        <v>8</v>
      </c>
      <c r="B2" s="713"/>
      <c r="C2" s="714"/>
      <c r="D2" s="715" t="s">
        <v>9</v>
      </c>
      <c r="E2" s="717" t="s">
        <v>121</v>
      </c>
      <c r="F2" s="719" t="s">
        <v>10</v>
      </c>
      <c r="G2" s="721" t="s">
        <v>11</v>
      </c>
      <c r="H2" s="723" t="s">
        <v>19</v>
      </c>
    </row>
    <row r="3" spans="1:8" ht="21" customHeight="1">
      <c r="A3" s="98" t="s">
        <v>5</v>
      </c>
      <c r="B3" s="72" t="s">
        <v>12</v>
      </c>
      <c r="C3" s="48" t="s">
        <v>13</v>
      </c>
      <c r="D3" s="716"/>
      <c r="E3" s="718"/>
      <c r="F3" s="720"/>
      <c r="G3" s="722"/>
      <c r="H3" s="724"/>
    </row>
    <row r="4" spans="1:8" ht="20.25" customHeight="1">
      <c r="A4" s="699" t="s">
        <v>179</v>
      </c>
      <c r="B4" s="699" t="s">
        <v>179</v>
      </c>
      <c r="C4" s="702" t="s">
        <v>179</v>
      </c>
      <c r="D4" s="73" t="s">
        <v>14</v>
      </c>
      <c r="E4" s="74"/>
      <c r="F4" s="316">
        <v>8000000</v>
      </c>
      <c r="G4" s="316"/>
      <c r="H4" s="316">
        <f>SUM(E4:G4)</f>
        <v>8000000</v>
      </c>
    </row>
    <row r="5" spans="1:8" ht="20.25" customHeight="1">
      <c r="A5" s="700"/>
      <c r="B5" s="700"/>
      <c r="C5" s="702"/>
      <c r="D5" s="70" t="s">
        <v>15</v>
      </c>
      <c r="E5" s="4"/>
      <c r="F5" s="317">
        <v>8000000</v>
      </c>
      <c r="G5" s="317"/>
      <c r="H5" s="316">
        <f t="shared" ref="H5:H6" si="0">SUM(E5:G5)</f>
        <v>8000000</v>
      </c>
    </row>
    <row r="6" spans="1:8" ht="20.25" customHeight="1">
      <c r="A6" s="700"/>
      <c r="B6" s="700"/>
      <c r="C6" s="702"/>
      <c r="D6" s="71" t="s">
        <v>16</v>
      </c>
      <c r="E6" s="42" t="s">
        <v>181</v>
      </c>
      <c r="F6" s="90">
        <f>F5-F4</f>
        <v>0</v>
      </c>
      <c r="G6" s="90"/>
      <c r="H6" s="90">
        <f t="shared" si="0"/>
        <v>0</v>
      </c>
    </row>
    <row r="7" spans="1:8" ht="20.25" customHeight="1">
      <c r="A7" s="700"/>
      <c r="B7" s="700"/>
      <c r="C7" s="703" t="s">
        <v>126</v>
      </c>
      <c r="D7" s="192" t="s">
        <v>14</v>
      </c>
      <c r="E7" s="193"/>
      <c r="F7" s="194">
        <f>F4</f>
        <v>8000000</v>
      </c>
      <c r="G7" s="194"/>
      <c r="H7" s="194">
        <f>SUM(E7:G7)</f>
        <v>8000000</v>
      </c>
    </row>
    <row r="8" spans="1:8" ht="20.25" customHeight="1">
      <c r="A8" s="700"/>
      <c r="B8" s="700"/>
      <c r="C8" s="703"/>
      <c r="D8" s="195" t="s">
        <v>15</v>
      </c>
      <c r="E8" s="196"/>
      <c r="F8" s="197">
        <f>F5</f>
        <v>8000000</v>
      </c>
      <c r="G8" s="197"/>
      <c r="H8" s="198">
        <f t="shared" ref="H8:H9" si="1">SUM(E8:G8)</f>
        <v>8000000</v>
      </c>
    </row>
    <row r="9" spans="1:8" ht="20.25" customHeight="1">
      <c r="A9" s="700"/>
      <c r="B9" s="701"/>
      <c r="C9" s="704"/>
      <c r="D9" s="199" t="s">
        <v>16</v>
      </c>
      <c r="E9" s="200"/>
      <c r="F9" s="201">
        <f>F8-F7</f>
        <v>0</v>
      </c>
      <c r="G9" s="223"/>
      <c r="H9" s="198">
        <f t="shared" si="1"/>
        <v>0</v>
      </c>
    </row>
    <row r="10" spans="1:8" ht="20.25" customHeight="1">
      <c r="A10" s="700"/>
      <c r="B10" s="705" t="s">
        <v>126</v>
      </c>
      <c r="C10" s="706"/>
      <c r="D10" s="202" t="s">
        <v>14</v>
      </c>
      <c r="E10" s="203"/>
      <c r="F10" s="204">
        <f>F7</f>
        <v>8000000</v>
      </c>
      <c r="G10" s="204"/>
      <c r="H10" s="204">
        <f>H7</f>
        <v>8000000</v>
      </c>
    </row>
    <row r="11" spans="1:8" ht="20.25" customHeight="1">
      <c r="A11" s="700"/>
      <c r="B11" s="707"/>
      <c r="C11" s="708"/>
      <c r="D11" s="205" t="s">
        <v>15</v>
      </c>
      <c r="E11" s="206"/>
      <c r="F11" s="207">
        <f>F8</f>
        <v>8000000</v>
      </c>
      <c r="G11" s="207"/>
      <c r="H11" s="207">
        <f>H8</f>
        <v>8000000</v>
      </c>
    </row>
    <row r="12" spans="1:8" ht="20.25" customHeight="1">
      <c r="A12" s="701"/>
      <c r="B12" s="709"/>
      <c r="C12" s="710"/>
      <c r="D12" s="208" t="s">
        <v>16</v>
      </c>
      <c r="E12" s="209"/>
      <c r="F12" s="210">
        <f>F9</f>
        <v>0</v>
      </c>
      <c r="G12" s="210"/>
      <c r="H12" s="210">
        <f>H9</f>
        <v>0</v>
      </c>
    </row>
    <row r="13" spans="1:8" ht="20.25" customHeight="1">
      <c r="A13" s="690" t="s">
        <v>17</v>
      </c>
      <c r="B13" s="691"/>
      <c r="C13" s="692"/>
      <c r="D13" s="249" t="s">
        <v>14</v>
      </c>
      <c r="E13" s="250" t="s">
        <v>181</v>
      </c>
      <c r="F13" s="250">
        <f>F10</f>
        <v>8000000</v>
      </c>
      <c r="G13" s="250" t="s">
        <v>181</v>
      </c>
      <c r="H13" s="250">
        <f>SUM(E13:G13)</f>
        <v>8000000</v>
      </c>
    </row>
    <row r="14" spans="1:8" ht="20.25" customHeight="1">
      <c r="A14" s="693"/>
      <c r="B14" s="694"/>
      <c r="C14" s="695"/>
      <c r="D14" s="252" t="s">
        <v>15</v>
      </c>
      <c r="E14" s="253" t="s">
        <v>181</v>
      </c>
      <c r="F14" s="251">
        <f>F11</f>
        <v>8000000</v>
      </c>
      <c r="G14" s="253" t="s">
        <v>181</v>
      </c>
      <c r="H14" s="251">
        <f t="shared" ref="H14:H15" si="2">SUM(E14:G14)</f>
        <v>8000000</v>
      </c>
    </row>
    <row r="15" spans="1:8" ht="20.25" customHeight="1">
      <c r="A15" s="696"/>
      <c r="B15" s="697"/>
      <c r="C15" s="698"/>
      <c r="D15" s="319" t="s">
        <v>16</v>
      </c>
      <c r="E15" s="320" t="s">
        <v>181</v>
      </c>
      <c r="F15" s="318">
        <f>F14-F13</f>
        <v>0</v>
      </c>
      <c r="G15" s="318" t="s">
        <v>181</v>
      </c>
      <c r="H15" s="318">
        <f t="shared" si="2"/>
        <v>0</v>
      </c>
    </row>
    <row r="16" spans="1:8" ht="16.5"/>
    <row r="17" ht="16.5"/>
  </sheetData>
  <mergeCells count="13">
    <mergeCell ref="A1:H1"/>
    <mergeCell ref="A2:C2"/>
    <mergeCell ref="D2:D3"/>
    <mergeCell ref="E2:E3"/>
    <mergeCell ref="F2:F3"/>
    <mergeCell ref="G2:G3"/>
    <mergeCell ref="H2:H3"/>
    <mergeCell ref="A13:C15"/>
    <mergeCell ref="A4:A12"/>
    <mergeCell ref="B4:B9"/>
    <mergeCell ref="C4:C6"/>
    <mergeCell ref="C7:C9"/>
    <mergeCell ref="B10:C12"/>
  </mergeCells>
  <phoneticPr fontId="3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39"/>
  <sheetViews>
    <sheetView workbookViewId="0">
      <selection activeCell="H32" sqref="H32"/>
    </sheetView>
  </sheetViews>
  <sheetFormatPr defaultColWidth="10" defaultRowHeight="28.5" customHeight="1"/>
  <cols>
    <col min="1" max="1" width="5.875" style="53" customWidth="1"/>
    <col min="2" max="2" width="11.375" style="51" customWidth="1"/>
    <col min="3" max="4" width="15.375" style="53" customWidth="1"/>
    <col min="5" max="5" width="14.5" style="53" customWidth="1"/>
    <col min="6" max="6" width="14" style="54" customWidth="1"/>
    <col min="7" max="7" width="10.875" style="54" customWidth="1"/>
    <col min="8" max="8" width="14.25" style="53" bestFit="1" customWidth="1"/>
    <col min="9" max="16384" width="10" style="53"/>
  </cols>
  <sheetData>
    <row r="1" spans="1:7" s="49" customFormat="1" ht="28.5" customHeight="1">
      <c r="A1" s="857" t="s">
        <v>79</v>
      </c>
      <c r="B1" s="857"/>
      <c r="C1" s="857"/>
      <c r="D1" s="857"/>
      <c r="E1" s="857"/>
      <c r="F1" s="857"/>
      <c r="G1" s="857"/>
    </row>
    <row r="2" spans="1:7" s="51" customFormat="1" ht="12" customHeight="1">
      <c r="A2" s="50"/>
    </row>
    <row r="3" spans="1:7" s="51" customFormat="1" ht="21" customHeight="1">
      <c r="A3" s="52"/>
      <c r="D3" s="51" t="s">
        <v>80</v>
      </c>
      <c r="E3" s="51" t="s">
        <v>314</v>
      </c>
      <c r="F3" s="51" t="s">
        <v>81</v>
      </c>
    </row>
    <row r="4" spans="1:7" ht="21" customHeight="1">
      <c r="E4" s="53" t="s">
        <v>315</v>
      </c>
      <c r="F4" s="54" t="s">
        <v>82</v>
      </c>
    </row>
    <row r="5" spans="1:7" s="167" customFormat="1" ht="18.75" customHeight="1">
      <c r="A5" s="166" t="s">
        <v>83</v>
      </c>
      <c r="B5" s="166"/>
      <c r="C5" s="166"/>
      <c r="D5" s="166"/>
      <c r="E5" s="166"/>
      <c r="F5" s="166"/>
      <c r="G5" s="166"/>
    </row>
    <row r="6" spans="1:7" ht="18.75" customHeight="1" thickBot="1">
      <c r="F6" s="54" t="s">
        <v>84</v>
      </c>
    </row>
    <row r="7" spans="1:7" ht="18.75" customHeight="1">
      <c r="A7" s="645" t="s">
        <v>85</v>
      </c>
      <c r="B7" s="646" t="s">
        <v>86</v>
      </c>
      <c r="C7" s="647" t="s">
        <v>87</v>
      </c>
      <c r="D7" s="647" t="s">
        <v>88</v>
      </c>
      <c r="E7" s="647" t="s">
        <v>89</v>
      </c>
      <c r="F7" s="648" t="s">
        <v>90</v>
      </c>
      <c r="G7" s="649" t="s">
        <v>91</v>
      </c>
    </row>
    <row r="8" spans="1:7" ht="18.75" customHeight="1">
      <c r="A8" s="650">
        <v>1</v>
      </c>
      <c r="B8" s="56"/>
      <c r="C8" s="157" t="s">
        <v>160</v>
      </c>
      <c r="D8" s="157" t="s">
        <v>161</v>
      </c>
      <c r="E8" s="55"/>
      <c r="F8" s="57"/>
      <c r="G8" s="651"/>
    </row>
    <row r="9" spans="1:7" ht="18.75" customHeight="1">
      <c r="A9" s="650">
        <v>2</v>
      </c>
      <c r="B9" s="56"/>
      <c r="C9" s="55"/>
      <c r="D9" s="55"/>
      <c r="E9" s="55"/>
      <c r="F9" s="57"/>
      <c r="G9" s="651"/>
    </row>
    <row r="10" spans="1:7" ht="18.75" customHeight="1">
      <c r="A10" s="650">
        <v>3</v>
      </c>
      <c r="B10" s="56"/>
      <c r="C10" s="55"/>
      <c r="D10" s="55"/>
      <c r="E10" s="55"/>
      <c r="F10" s="57"/>
      <c r="G10" s="651"/>
    </row>
    <row r="11" spans="1:7" ht="18.75" customHeight="1">
      <c r="A11" s="650">
        <v>4</v>
      </c>
      <c r="B11" s="56"/>
      <c r="C11" s="55"/>
      <c r="D11" s="55"/>
      <c r="E11" s="55"/>
      <c r="F11" s="57"/>
      <c r="G11" s="651"/>
    </row>
    <row r="12" spans="1:7" ht="18.75" customHeight="1" thickBot="1">
      <c r="A12" s="652" t="s">
        <v>92</v>
      </c>
      <c r="B12" s="653"/>
      <c r="C12" s="653"/>
      <c r="D12" s="653"/>
      <c r="E12" s="653"/>
      <c r="F12" s="655">
        <f>SUM(F8:F11)</f>
        <v>0</v>
      </c>
      <c r="G12" s="654"/>
    </row>
    <row r="13" spans="1:7" ht="18.75" customHeight="1">
      <c r="A13" s="858"/>
      <c r="B13" s="858"/>
      <c r="C13" s="858"/>
      <c r="D13" s="858"/>
      <c r="E13" s="858"/>
      <c r="F13" s="156"/>
      <c r="G13" s="156"/>
    </row>
    <row r="14" spans="1:7" s="167" customFormat="1" ht="18.75" customHeight="1">
      <c r="A14" s="867" t="s">
        <v>118</v>
      </c>
      <c r="B14" s="867"/>
      <c r="C14" s="867"/>
      <c r="D14" s="867"/>
      <c r="E14" s="867"/>
      <c r="F14" s="168"/>
      <c r="G14" s="168"/>
    </row>
    <row r="15" spans="1:7" ht="18.75" customHeight="1" thickBot="1">
      <c r="A15" s="58"/>
      <c r="B15" s="59"/>
      <c r="C15" s="59"/>
      <c r="D15" s="59"/>
      <c r="E15" s="59"/>
      <c r="F15" s="59"/>
      <c r="G15" s="59" t="s">
        <v>93</v>
      </c>
    </row>
    <row r="16" spans="1:7" ht="18.75" customHeight="1">
      <c r="A16" s="641" t="s">
        <v>119</v>
      </c>
      <c r="B16" s="642" t="s">
        <v>120</v>
      </c>
      <c r="C16" s="629" t="s">
        <v>94</v>
      </c>
      <c r="D16" s="629" t="s">
        <v>95</v>
      </c>
      <c r="E16" s="629" t="s">
        <v>96</v>
      </c>
      <c r="F16" s="629" t="s">
        <v>97</v>
      </c>
      <c r="G16" s="631" t="s">
        <v>98</v>
      </c>
    </row>
    <row r="17" spans="1:7" ht="18.75" customHeight="1">
      <c r="A17" s="643"/>
      <c r="B17" s="22"/>
      <c r="C17" s="157" t="s">
        <v>160</v>
      </c>
      <c r="D17" s="157" t="s">
        <v>161</v>
      </c>
      <c r="E17" s="22"/>
      <c r="F17" s="22"/>
      <c r="G17" s="68"/>
    </row>
    <row r="18" spans="1:7" ht="18.75" customHeight="1">
      <c r="A18" s="643"/>
      <c r="B18" s="22"/>
      <c r="C18" s="22"/>
      <c r="D18" s="22"/>
      <c r="E18" s="22"/>
      <c r="F18" s="22"/>
      <c r="G18" s="68"/>
    </row>
    <row r="19" spans="1:7" ht="18.75" customHeight="1" thickBot="1">
      <c r="A19" s="644"/>
      <c r="B19" s="638"/>
      <c r="C19" s="638"/>
      <c r="D19" s="638"/>
      <c r="E19" s="638"/>
      <c r="F19" s="638"/>
      <c r="G19" s="69"/>
    </row>
    <row r="20" spans="1:7" ht="18.75" customHeight="1">
      <c r="A20" s="158"/>
      <c r="B20" s="159"/>
      <c r="C20" s="159"/>
      <c r="D20" s="159"/>
      <c r="E20" s="159"/>
      <c r="F20" s="159"/>
      <c r="G20" s="159"/>
    </row>
    <row r="21" spans="1:7" s="167" customFormat="1" ht="18.75" customHeight="1">
      <c r="A21" s="868" t="s">
        <v>151</v>
      </c>
      <c r="B21" s="868"/>
      <c r="C21" s="868"/>
      <c r="D21" s="868"/>
      <c r="E21" s="868"/>
      <c r="F21" s="169"/>
      <c r="G21" s="170"/>
    </row>
    <row r="22" spans="1:7" ht="18.75" customHeight="1" thickBot="1">
      <c r="B22" s="62"/>
      <c r="C22" s="61"/>
      <c r="D22" s="63"/>
      <c r="E22" s="869" t="s">
        <v>99</v>
      </c>
      <c r="F22" s="869"/>
    </row>
    <row r="23" spans="1:7" ht="18.75" customHeight="1">
      <c r="A23" s="863" t="s">
        <v>100</v>
      </c>
      <c r="B23" s="864"/>
      <c r="C23" s="629" t="s">
        <v>101</v>
      </c>
      <c r="D23" s="630" t="s">
        <v>102</v>
      </c>
      <c r="E23" s="859" t="s">
        <v>103</v>
      </c>
      <c r="F23" s="860"/>
      <c r="G23" s="631" t="s">
        <v>104</v>
      </c>
    </row>
    <row r="24" spans="1:7" ht="18.75" customHeight="1">
      <c r="A24" s="865"/>
      <c r="B24" s="866"/>
      <c r="C24" s="157" t="s">
        <v>160</v>
      </c>
      <c r="D24" s="157" t="s">
        <v>161</v>
      </c>
      <c r="E24" s="861"/>
      <c r="F24" s="862"/>
      <c r="G24" s="632"/>
    </row>
    <row r="25" spans="1:7" ht="18.75" customHeight="1">
      <c r="A25" s="865"/>
      <c r="B25" s="866"/>
      <c r="C25" s="64"/>
      <c r="D25" s="65"/>
      <c r="E25" s="861"/>
      <c r="F25" s="862"/>
      <c r="G25" s="632"/>
    </row>
    <row r="26" spans="1:7" ht="18.75" customHeight="1" thickBot="1">
      <c r="A26" s="872"/>
      <c r="B26" s="873"/>
      <c r="C26" s="66" t="s">
        <v>105</v>
      </c>
      <c r="D26" s="67">
        <f>SUM(D24:D25)</f>
        <v>0</v>
      </c>
      <c r="E26" s="870"/>
      <c r="F26" s="871"/>
      <c r="G26" s="633"/>
    </row>
    <row r="27" spans="1:7" ht="18.75" customHeight="1">
      <c r="A27" s="160"/>
      <c r="B27" s="160"/>
      <c r="C27" s="161"/>
      <c r="D27" s="162"/>
      <c r="E27" s="161"/>
      <c r="F27" s="161"/>
      <c r="G27" s="161"/>
    </row>
    <row r="28" spans="1:7" s="167" customFormat="1" ht="18.75" customHeight="1">
      <c r="A28" s="171" t="s">
        <v>152</v>
      </c>
      <c r="B28" s="171"/>
      <c r="C28" s="171"/>
      <c r="D28" s="171"/>
      <c r="E28" s="171"/>
      <c r="F28" s="171"/>
      <c r="G28" s="171"/>
    </row>
    <row r="29" spans="1:7" ht="18.75" customHeight="1" thickBot="1">
      <c r="A29" s="59"/>
      <c r="B29" s="59"/>
      <c r="C29" s="59"/>
      <c r="D29" s="59"/>
      <c r="E29" s="59"/>
      <c r="F29" s="59"/>
      <c r="G29" s="59"/>
    </row>
    <row r="30" spans="1:7" ht="18.75" customHeight="1">
      <c r="A30" s="634" t="s">
        <v>106</v>
      </c>
      <c r="B30" s="629" t="s">
        <v>107</v>
      </c>
      <c r="C30" s="629" t="s">
        <v>101</v>
      </c>
      <c r="D30" s="629" t="s">
        <v>108</v>
      </c>
      <c r="E30" s="629" t="s">
        <v>109</v>
      </c>
      <c r="F30" s="629" t="s">
        <v>110</v>
      </c>
      <c r="G30" s="631" t="s">
        <v>104</v>
      </c>
    </row>
    <row r="31" spans="1:7" ht="18.75" customHeight="1">
      <c r="A31" s="635"/>
      <c r="B31" s="60"/>
      <c r="C31" s="157" t="s">
        <v>160</v>
      </c>
      <c r="D31" s="157" t="s">
        <v>161</v>
      </c>
      <c r="E31" s="22"/>
      <c r="F31" s="22"/>
      <c r="G31" s="68"/>
    </row>
    <row r="32" spans="1:7" ht="18.75" customHeight="1">
      <c r="A32" s="635"/>
      <c r="B32" s="60"/>
      <c r="C32" s="22"/>
      <c r="D32" s="22"/>
      <c r="E32" s="22"/>
      <c r="F32" s="22"/>
      <c r="G32" s="68"/>
    </row>
    <row r="33" spans="1:7" ht="18.75" customHeight="1" thickBot="1">
      <c r="A33" s="636"/>
      <c r="B33" s="637"/>
      <c r="C33" s="638"/>
      <c r="D33" s="638"/>
      <c r="E33" s="638"/>
      <c r="F33" s="638"/>
      <c r="G33" s="69"/>
    </row>
    <row r="34" spans="1:7" ht="18.75" customHeight="1">
      <c r="A34" s="159"/>
      <c r="B34" s="158"/>
      <c r="C34" s="159"/>
      <c r="D34" s="159"/>
      <c r="E34" s="159"/>
      <c r="F34" s="159"/>
      <c r="G34" s="159"/>
    </row>
    <row r="35" spans="1:7" s="167" customFormat="1" ht="18.75" customHeight="1">
      <c r="A35" s="874" t="s">
        <v>153</v>
      </c>
      <c r="B35" s="874"/>
      <c r="C35" s="874"/>
      <c r="D35" s="874"/>
      <c r="E35" s="874"/>
      <c r="F35" s="874"/>
      <c r="G35" s="874"/>
    </row>
    <row r="36" spans="1:7" ht="18.75" customHeight="1" thickBot="1">
      <c r="B36" s="59"/>
      <c r="C36" s="59"/>
      <c r="D36" s="59"/>
      <c r="E36" s="59"/>
    </row>
    <row r="37" spans="1:7" ht="18.75" customHeight="1">
      <c r="A37" s="639" t="s">
        <v>111</v>
      </c>
      <c r="B37" s="640"/>
      <c r="C37" s="859" t="s">
        <v>112</v>
      </c>
      <c r="D37" s="860"/>
      <c r="E37" s="859" t="s">
        <v>113</v>
      </c>
      <c r="F37" s="860"/>
      <c r="G37" s="631" t="s">
        <v>114</v>
      </c>
    </row>
    <row r="38" spans="1:7" ht="18.75" customHeight="1">
      <c r="A38" s="875"/>
      <c r="B38" s="876"/>
      <c r="C38" s="164" t="s">
        <v>160</v>
      </c>
      <c r="D38" s="165" t="s">
        <v>161</v>
      </c>
      <c r="E38" s="879"/>
      <c r="F38" s="880"/>
      <c r="G38" s="68"/>
    </row>
    <row r="39" spans="1:7" ht="18.75" customHeight="1" thickBot="1">
      <c r="A39" s="877"/>
      <c r="B39" s="878"/>
      <c r="C39" s="511"/>
      <c r="D39" s="512"/>
      <c r="E39" s="881"/>
      <c r="F39" s="882"/>
      <c r="G39" s="69"/>
    </row>
  </sheetData>
  <mergeCells count="20">
    <mergeCell ref="E26:F26"/>
    <mergeCell ref="A26:B26"/>
    <mergeCell ref="A35:G35"/>
    <mergeCell ref="A38:B38"/>
    <mergeCell ref="A39:B39"/>
    <mergeCell ref="E37:F37"/>
    <mergeCell ref="E38:F38"/>
    <mergeCell ref="E39:F39"/>
    <mergeCell ref="C37:D37"/>
    <mergeCell ref="A1:G1"/>
    <mergeCell ref="A13:E13"/>
    <mergeCell ref="E23:F23"/>
    <mergeCell ref="E24:F24"/>
    <mergeCell ref="E25:F25"/>
    <mergeCell ref="A23:B23"/>
    <mergeCell ref="A24:B24"/>
    <mergeCell ref="A25:B25"/>
    <mergeCell ref="A14:E14"/>
    <mergeCell ref="A21:E21"/>
    <mergeCell ref="E22:F22"/>
  </mergeCells>
  <phoneticPr fontId="2" type="noConversion"/>
  <pageMargins left="0.33" right="0.48" top="0.73" bottom="0.36" header="0.5" footer="0.18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25"/>
  <sheetViews>
    <sheetView zoomScaleNormal="100" workbookViewId="0">
      <selection activeCell="B6" sqref="B6"/>
    </sheetView>
  </sheetViews>
  <sheetFormatPr defaultRowHeight="16.5"/>
  <cols>
    <col min="1" max="1" width="13.625" customWidth="1"/>
    <col min="2" max="2" width="17.25" bestFit="1" customWidth="1"/>
    <col min="3" max="3" width="39.25" customWidth="1"/>
  </cols>
  <sheetData>
    <row r="1" spans="1:10" ht="31.5" customHeight="1">
      <c r="A1" s="884" t="s">
        <v>327</v>
      </c>
      <c r="B1" s="884"/>
      <c r="C1" s="884"/>
      <c r="D1" s="884"/>
    </row>
    <row r="2" spans="1:10" ht="23.25" customHeight="1" thickBot="1">
      <c r="A2" s="883" t="s">
        <v>329</v>
      </c>
      <c r="B2" s="883"/>
      <c r="C2" s="885" t="s">
        <v>340</v>
      </c>
      <c r="D2" s="885"/>
    </row>
    <row r="3" spans="1:10" s="23" customFormat="1" ht="23.25" customHeight="1">
      <c r="A3" s="659" t="s">
        <v>316</v>
      </c>
      <c r="B3" s="660" t="s">
        <v>317</v>
      </c>
      <c r="C3" s="660" t="s">
        <v>318</v>
      </c>
      <c r="D3" s="661" t="s">
        <v>326</v>
      </c>
    </row>
    <row r="4" spans="1:10" s="23" customFormat="1" ht="46.5" customHeight="1">
      <c r="A4" s="666" t="s">
        <v>319</v>
      </c>
      <c r="B4" s="627">
        <f>수가성노인복지센터세출결산서!H6+복지용구세출결산서!H6+요양원세출결산서!H6+빨래차세출결산서!H6+노인돌봄세출결산서!H6</f>
        <v>1234612620</v>
      </c>
      <c r="C4" s="662" t="s">
        <v>334</v>
      </c>
      <c r="D4" s="179"/>
    </row>
    <row r="5" spans="1:10" ht="46.5" customHeight="1">
      <c r="A5" s="667" t="s">
        <v>320</v>
      </c>
      <c r="B5" s="672">
        <f>수가성노인복지센터세출결산서!H9+요양원세출결산서!H9</f>
        <v>11669990</v>
      </c>
      <c r="C5" s="676" t="s">
        <v>336</v>
      </c>
      <c r="D5" s="674"/>
    </row>
    <row r="6" spans="1:10" ht="39.75" customHeight="1">
      <c r="A6" s="667" t="s">
        <v>331</v>
      </c>
      <c r="B6" s="672">
        <v>400000</v>
      </c>
      <c r="C6" s="676" t="s">
        <v>332</v>
      </c>
      <c r="D6" s="674"/>
    </row>
    <row r="7" spans="1:10" ht="59.25" customHeight="1">
      <c r="A7" s="668" t="s">
        <v>321</v>
      </c>
      <c r="B7" s="664">
        <f>수가성노인복지센터세출결산서!H12+복지용구세출결산서!H9+요양원세출결산서!H15</f>
        <v>108223870</v>
      </c>
      <c r="C7" s="665" t="s">
        <v>337</v>
      </c>
      <c r="D7" s="675"/>
      <c r="E7" s="189"/>
      <c r="F7" s="189"/>
      <c r="G7" s="189"/>
      <c r="H7" s="189"/>
      <c r="I7" s="189"/>
      <c r="J7" s="190"/>
    </row>
    <row r="8" spans="1:10" ht="36" customHeight="1">
      <c r="A8" s="667" t="s">
        <v>322</v>
      </c>
      <c r="B8" s="672">
        <f>수가성노인복지센터세출결산서!H15+복지용구세출결산서!H12+요양원세출결산서!H18+노인돌봄세출결산서!H9</f>
        <v>87457063</v>
      </c>
      <c r="C8" s="677" t="s">
        <v>338</v>
      </c>
      <c r="D8" s="674"/>
    </row>
    <row r="9" spans="1:10" ht="42" customHeight="1">
      <c r="A9" s="667" t="s">
        <v>323</v>
      </c>
      <c r="B9" s="672">
        <f>수가성노인복지센터세출결산서!H18+복지용구세출결산서!H15+요양원세출결산서!H21+노인돌봄세출결산서!H12</f>
        <v>79257120</v>
      </c>
      <c r="C9" s="677" t="s">
        <v>335</v>
      </c>
      <c r="D9" s="674"/>
    </row>
    <row r="10" spans="1:10" ht="39.75" customHeight="1">
      <c r="A10" s="667" t="s">
        <v>330</v>
      </c>
      <c r="B10" s="672">
        <f>수가성노인복지센터세출결산서!H21+복지용구세출결산서!H18+요양원세출결산서!H24</f>
        <v>282401180</v>
      </c>
      <c r="C10" s="677" t="s">
        <v>333</v>
      </c>
      <c r="D10" s="674"/>
    </row>
    <row r="11" spans="1:10" ht="29.25" customHeight="1">
      <c r="A11" s="669" t="s">
        <v>324</v>
      </c>
      <c r="B11" s="673">
        <f>SUM(B4:B10)</f>
        <v>1804021843</v>
      </c>
      <c r="C11" s="415" t="s">
        <v>325</v>
      </c>
      <c r="D11" s="674"/>
    </row>
    <row r="12" spans="1:10" ht="22.5" customHeight="1">
      <c r="A12" s="414"/>
      <c r="B12" s="415"/>
      <c r="C12" s="415"/>
      <c r="D12" s="674"/>
    </row>
    <row r="13" spans="1:10" ht="22.5" customHeight="1">
      <c r="A13" s="414"/>
      <c r="B13" s="415"/>
      <c r="C13" s="415"/>
      <c r="D13" s="674"/>
    </row>
    <row r="14" spans="1:10" ht="22.5" customHeight="1">
      <c r="A14" s="414"/>
      <c r="B14" s="415"/>
      <c r="C14" s="415"/>
      <c r="D14" s="674"/>
    </row>
    <row r="15" spans="1:10" ht="22.5" customHeight="1">
      <c r="A15" s="414"/>
      <c r="B15" s="415"/>
      <c r="C15" s="415"/>
      <c r="D15" s="674"/>
    </row>
    <row r="16" spans="1:10" ht="22.5" customHeight="1">
      <c r="A16" s="414"/>
      <c r="B16" s="415"/>
      <c r="C16" s="415"/>
      <c r="D16" s="674"/>
    </row>
    <row r="17" spans="1:4" ht="22.5" customHeight="1">
      <c r="A17" s="414"/>
      <c r="B17" s="415"/>
      <c r="C17" s="415"/>
      <c r="D17" s="674"/>
    </row>
    <row r="18" spans="1:4" ht="22.5" customHeight="1">
      <c r="A18" s="414"/>
      <c r="B18" s="415"/>
      <c r="C18" s="415"/>
      <c r="D18" s="674"/>
    </row>
    <row r="19" spans="1:4" ht="22.5" customHeight="1">
      <c r="A19" s="414"/>
      <c r="B19" s="415"/>
      <c r="C19" s="415"/>
      <c r="D19" s="674"/>
    </row>
    <row r="20" spans="1:4" ht="22.5" customHeight="1">
      <c r="A20" s="414"/>
      <c r="B20" s="415"/>
      <c r="C20" s="415"/>
      <c r="D20" s="674"/>
    </row>
    <row r="21" spans="1:4" ht="22.5" customHeight="1">
      <c r="A21" s="414"/>
      <c r="B21" s="415"/>
      <c r="C21" s="415"/>
      <c r="D21" s="674"/>
    </row>
    <row r="22" spans="1:4" ht="22.5" customHeight="1">
      <c r="A22" s="414"/>
      <c r="B22" s="415"/>
      <c r="C22" s="415"/>
      <c r="D22" s="674"/>
    </row>
    <row r="23" spans="1:4" ht="22.5" customHeight="1">
      <c r="A23" s="414"/>
      <c r="B23" s="415"/>
      <c r="C23" s="415"/>
      <c r="D23" s="674"/>
    </row>
    <row r="24" spans="1:4" ht="22.5" customHeight="1" thickBot="1">
      <c r="A24" s="657"/>
      <c r="B24" s="663"/>
      <c r="C24" s="663"/>
      <c r="D24" s="658"/>
    </row>
    <row r="25" spans="1:4" ht="27.75" customHeight="1"/>
  </sheetData>
  <mergeCells count="3">
    <mergeCell ref="A2:B2"/>
    <mergeCell ref="A1:D1"/>
    <mergeCell ref="C2:D2"/>
  </mergeCells>
  <phoneticPr fontId="11" type="noConversion"/>
  <pageMargins left="0.74803149606299213" right="0.74803149606299213" top="0.74803149606299213" bottom="0.7480314960629921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38"/>
  <sheetViews>
    <sheetView workbookViewId="0">
      <selection activeCell="C14" sqref="C14"/>
    </sheetView>
  </sheetViews>
  <sheetFormatPr defaultRowHeight="16.5"/>
  <cols>
    <col min="1" max="1" width="12" style="25" customWidth="1"/>
    <col min="2" max="2" width="15" style="25" customWidth="1"/>
    <col min="3" max="3" width="13.375" style="23" customWidth="1"/>
    <col min="4" max="4" width="11" style="25" bestFit="1" customWidth="1"/>
    <col min="5" max="5" width="2.875" style="25" customWidth="1"/>
    <col min="6" max="6" width="4.875" style="25" customWidth="1"/>
    <col min="7" max="7" width="2.5" style="25" customWidth="1"/>
    <col min="8" max="8" width="15.25" style="26" customWidth="1"/>
  </cols>
  <sheetData>
    <row r="1" spans="1:8" ht="39.75" customHeight="1">
      <c r="A1" s="844" t="s">
        <v>162</v>
      </c>
      <c r="B1" s="844"/>
      <c r="C1" s="844"/>
      <c r="D1" s="844"/>
      <c r="E1" s="844"/>
      <c r="F1" s="844"/>
      <c r="G1" s="844"/>
      <c r="H1" s="844"/>
    </row>
    <row r="2" spans="1:8" ht="18" customHeight="1" thickBot="1">
      <c r="A2" s="889" t="s">
        <v>163</v>
      </c>
      <c r="B2" s="889"/>
      <c r="H2" s="26" t="s">
        <v>339</v>
      </c>
    </row>
    <row r="3" spans="1:8" s="18" customFormat="1" ht="26.25" customHeight="1">
      <c r="A3" s="679" t="s">
        <v>59</v>
      </c>
      <c r="B3" s="680" t="s">
        <v>60</v>
      </c>
      <c r="C3" s="603" t="s">
        <v>37</v>
      </c>
      <c r="D3" s="886" t="s">
        <v>50</v>
      </c>
      <c r="E3" s="887"/>
      <c r="F3" s="887"/>
      <c r="G3" s="888"/>
      <c r="H3" s="177" t="s">
        <v>4</v>
      </c>
    </row>
    <row r="4" spans="1:8" ht="26.25" customHeight="1">
      <c r="A4" s="422"/>
      <c r="B4" s="423"/>
      <c r="C4" s="424"/>
      <c r="D4" s="890"/>
      <c r="E4" s="891"/>
      <c r="F4" s="891"/>
      <c r="G4" s="892"/>
      <c r="H4" s="427"/>
    </row>
    <row r="5" spans="1:8" ht="26.25" customHeight="1">
      <c r="A5" s="428"/>
      <c r="B5" s="429"/>
      <c r="C5" s="430"/>
      <c r="D5" s="893"/>
      <c r="E5" s="894"/>
      <c r="F5" s="894"/>
      <c r="G5" s="895"/>
      <c r="H5" s="417"/>
    </row>
    <row r="6" spans="1:8" ht="26.25" customHeight="1">
      <c r="A6" s="428"/>
      <c r="B6" s="429"/>
      <c r="C6" s="430"/>
      <c r="D6" s="893"/>
      <c r="E6" s="894"/>
      <c r="F6" s="894"/>
      <c r="G6" s="895"/>
      <c r="H6" s="417"/>
    </row>
    <row r="7" spans="1:8" ht="26.25" customHeight="1">
      <c r="A7" s="428"/>
      <c r="B7" s="431" t="s">
        <v>166</v>
      </c>
      <c r="C7" s="430" t="s">
        <v>166</v>
      </c>
      <c r="D7" s="893"/>
      <c r="E7" s="894"/>
      <c r="F7" s="894"/>
      <c r="G7" s="895"/>
      <c r="H7" s="417"/>
    </row>
    <row r="8" spans="1:8" ht="26.25" customHeight="1">
      <c r="A8" s="428"/>
      <c r="B8" s="429"/>
      <c r="C8" s="430"/>
      <c r="D8" s="893"/>
      <c r="E8" s="894"/>
      <c r="F8" s="894"/>
      <c r="G8" s="895"/>
      <c r="H8" s="417"/>
    </row>
    <row r="9" spans="1:8" ht="26.25" customHeight="1">
      <c r="A9" s="428"/>
      <c r="B9" s="429"/>
      <c r="C9" s="430"/>
      <c r="D9" s="893"/>
      <c r="E9" s="894"/>
      <c r="F9" s="894"/>
      <c r="G9" s="895"/>
      <c r="H9" s="417"/>
    </row>
    <row r="10" spans="1:8" ht="26.25" customHeight="1">
      <c r="A10" s="428"/>
      <c r="B10" s="429"/>
      <c r="C10" s="430"/>
      <c r="D10" s="893"/>
      <c r="E10" s="894"/>
      <c r="F10" s="894"/>
      <c r="G10" s="895"/>
      <c r="H10" s="417"/>
    </row>
    <row r="11" spans="1:8" ht="26.25" customHeight="1">
      <c r="A11" s="428"/>
      <c r="B11" s="429"/>
      <c r="C11" s="430"/>
      <c r="D11" s="893"/>
      <c r="E11" s="894"/>
      <c r="F11" s="894"/>
      <c r="G11" s="895"/>
      <c r="H11" s="417"/>
    </row>
    <row r="12" spans="1:8" ht="26.25" customHeight="1">
      <c r="A12" s="428"/>
      <c r="B12" s="429"/>
      <c r="C12" s="430"/>
      <c r="D12" s="893"/>
      <c r="E12" s="894"/>
      <c r="F12" s="894"/>
      <c r="G12" s="895"/>
      <c r="H12" s="417"/>
    </row>
    <row r="13" spans="1:8" ht="26.25" customHeight="1">
      <c r="A13" s="428"/>
      <c r="B13" s="429"/>
      <c r="C13" s="430"/>
      <c r="D13" s="893"/>
      <c r="E13" s="894"/>
      <c r="F13" s="894"/>
      <c r="G13" s="895"/>
      <c r="H13" s="417"/>
    </row>
    <row r="14" spans="1:8" ht="26.25" customHeight="1">
      <c r="A14" s="428"/>
      <c r="B14" s="429"/>
      <c r="C14" s="430"/>
      <c r="D14" s="893"/>
      <c r="E14" s="894"/>
      <c r="F14" s="894"/>
      <c r="G14" s="895"/>
      <c r="H14" s="417"/>
    </row>
    <row r="15" spans="1:8" ht="26.25" customHeight="1">
      <c r="A15" s="428"/>
      <c r="B15" s="429"/>
      <c r="C15" s="430"/>
      <c r="D15" s="893"/>
      <c r="E15" s="894"/>
      <c r="F15" s="894"/>
      <c r="G15" s="895"/>
      <c r="H15" s="417"/>
    </row>
    <row r="16" spans="1:8" ht="26.25" customHeight="1">
      <c r="A16" s="428"/>
      <c r="B16" s="429"/>
      <c r="C16" s="430"/>
      <c r="D16" s="893"/>
      <c r="E16" s="894"/>
      <c r="F16" s="894"/>
      <c r="G16" s="895"/>
      <c r="H16" s="417"/>
    </row>
    <row r="17" spans="1:8" ht="26.25" customHeight="1">
      <c r="A17" s="428"/>
      <c r="B17" s="429"/>
      <c r="C17" s="430"/>
      <c r="D17" s="893"/>
      <c r="E17" s="894"/>
      <c r="F17" s="894"/>
      <c r="G17" s="895"/>
      <c r="H17" s="417"/>
    </row>
    <row r="18" spans="1:8" ht="26.25" customHeight="1">
      <c r="A18" s="428"/>
      <c r="B18" s="429"/>
      <c r="C18" s="430"/>
      <c r="D18" s="893"/>
      <c r="E18" s="894"/>
      <c r="F18" s="894"/>
      <c r="G18" s="895"/>
      <c r="H18" s="417"/>
    </row>
    <row r="19" spans="1:8" ht="26.25" customHeight="1">
      <c r="A19" s="428"/>
      <c r="B19" s="429"/>
      <c r="C19" s="430"/>
      <c r="D19" s="893"/>
      <c r="E19" s="894"/>
      <c r="F19" s="894"/>
      <c r="G19" s="895"/>
      <c r="H19" s="417"/>
    </row>
    <row r="20" spans="1:8" ht="26.25" customHeight="1">
      <c r="A20" s="428"/>
      <c r="B20" s="429"/>
      <c r="C20" s="430"/>
      <c r="D20" s="893"/>
      <c r="E20" s="894"/>
      <c r="F20" s="894"/>
      <c r="G20" s="895"/>
      <c r="H20" s="417"/>
    </row>
    <row r="21" spans="1:8" ht="26.25" customHeight="1">
      <c r="A21" s="428"/>
      <c r="B21" s="429"/>
      <c r="C21" s="430"/>
      <c r="D21" s="893"/>
      <c r="E21" s="894"/>
      <c r="F21" s="894"/>
      <c r="G21" s="895"/>
      <c r="H21" s="417"/>
    </row>
    <row r="22" spans="1:8" ht="26.25" customHeight="1">
      <c r="A22" s="428"/>
      <c r="B22" s="429"/>
      <c r="C22" s="430"/>
      <c r="D22" s="893"/>
      <c r="E22" s="894"/>
      <c r="F22" s="894"/>
      <c r="G22" s="895"/>
      <c r="H22" s="417"/>
    </row>
    <row r="23" spans="1:8" ht="26.25" customHeight="1">
      <c r="A23" s="428"/>
      <c r="B23" s="429"/>
      <c r="C23" s="430"/>
      <c r="D23" s="893"/>
      <c r="E23" s="894"/>
      <c r="F23" s="894"/>
      <c r="G23" s="895"/>
      <c r="H23" s="417"/>
    </row>
    <row r="24" spans="1:8" ht="26.25" customHeight="1">
      <c r="A24" s="428"/>
      <c r="B24" s="429"/>
      <c r="C24" s="430"/>
      <c r="D24" s="893"/>
      <c r="E24" s="894"/>
      <c r="F24" s="894"/>
      <c r="G24" s="895"/>
      <c r="H24" s="417"/>
    </row>
    <row r="25" spans="1:8" ht="26.25" customHeight="1">
      <c r="A25" s="428"/>
      <c r="B25" s="429"/>
      <c r="C25" s="430"/>
      <c r="D25" s="893"/>
      <c r="E25" s="894"/>
      <c r="F25" s="894"/>
      <c r="G25" s="895"/>
      <c r="H25" s="417"/>
    </row>
    <row r="26" spans="1:8" ht="26.25" customHeight="1">
      <c r="A26" s="428"/>
      <c r="B26" s="429"/>
      <c r="C26" s="430"/>
      <c r="D26" s="893"/>
      <c r="E26" s="894"/>
      <c r="F26" s="894"/>
      <c r="G26" s="895"/>
      <c r="H26" s="417"/>
    </row>
    <row r="27" spans="1:8" ht="26.25" customHeight="1" thickBot="1">
      <c r="A27" s="681"/>
      <c r="B27" s="425"/>
      <c r="C27" s="426"/>
      <c r="D27" s="896"/>
      <c r="E27" s="897"/>
      <c r="F27" s="897"/>
      <c r="G27" s="898"/>
      <c r="H27" s="682"/>
    </row>
    <row r="28" spans="1:8" ht="20.25" customHeight="1">
      <c r="E28" s="432"/>
    </row>
    <row r="29" spans="1:8">
      <c r="A29"/>
      <c r="B29"/>
      <c r="C29"/>
      <c r="D29"/>
      <c r="E29"/>
      <c r="F29"/>
      <c r="G29"/>
      <c r="H29"/>
    </row>
    <row r="30" spans="1:8">
      <c r="A30"/>
      <c r="B30"/>
      <c r="C30"/>
      <c r="D30"/>
      <c r="E30"/>
      <c r="F30"/>
      <c r="G30"/>
      <c r="H30"/>
    </row>
    <row r="31" spans="1:8">
      <c r="A31"/>
      <c r="B31"/>
      <c r="C31"/>
      <c r="D31"/>
      <c r="E31"/>
      <c r="F31"/>
      <c r="G31"/>
      <c r="H31"/>
    </row>
    <row r="32" spans="1:8">
      <c r="A32"/>
      <c r="B32"/>
      <c r="C32"/>
      <c r="D32"/>
      <c r="E32"/>
      <c r="F32"/>
      <c r="G32"/>
      <c r="H32"/>
    </row>
    <row r="33" spans="1:8">
      <c r="A33"/>
      <c r="B33"/>
      <c r="C33"/>
      <c r="D33"/>
      <c r="E33"/>
      <c r="F33"/>
      <c r="G33"/>
      <c r="H33"/>
    </row>
    <row r="34" spans="1:8">
      <c r="A34"/>
      <c r="B34"/>
      <c r="C34"/>
      <c r="D34"/>
      <c r="E34"/>
      <c r="F34"/>
      <c r="G34"/>
      <c r="H34"/>
    </row>
    <row r="35" spans="1:8">
      <c r="A35"/>
      <c r="B35"/>
      <c r="C35"/>
      <c r="D35"/>
      <c r="E35"/>
      <c r="F35"/>
      <c r="G35"/>
      <c r="H35"/>
    </row>
    <row r="36" spans="1:8">
      <c r="A36"/>
      <c r="B36"/>
      <c r="C36"/>
      <c r="D36"/>
      <c r="E36"/>
      <c r="F36"/>
      <c r="G36"/>
      <c r="H36"/>
    </row>
    <row r="37" spans="1:8">
      <c r="A37"/>
      <c r="B37"/>
      <c r="C37"/>
      <c r="D37"/>
      <c r="E37"/>
      <c r="F37"/>
      <c r="G37"/>
      <c r="H37"/>
    </row>
    <row r="38" spans="1:8">
      <c r="A38"/>
      <c r="B38"/>
      <c r="C38"/>
      <c r="D38"/>
      <c r="E38"/>
      <c r="F38"/>
      <c r="G38"/>
      <c r="H38"/>
    </row>
    <row r="39" spans="1:8">
      <c r="A39"/>
      <c r="B39"/>
      <c r="C39"/>
      <c r="D39"/>
      <c r="E39"/>
      <c r="F39"/>
      <c r="G39"/>
      <c r="H39"/>
    </row>
    <row r="40" spans="1:8">
      <c r="A40"/>
      <c r="B40"/>
      <c r="C40"/>
      <c r="D40"/>
      <c r="E40"/>
      <c r="F40"/>
      <c r="G40"/>
      <c r="H40"/>
    </row>
    <row r="41" spans="1:8">
      <c r="A41"/>
      <c r="B41"/>
      <c r="C41"/>
      <c r="D41"/>
      <c r="E41"/>
      <c r="F41"/>
      <c r="G41"/>
      <c r="H41"/>
    </row>
    <row r="42" spans="1:8">
      <c r="A42"/>
      <c r="B42"/>
      <c r="C42"/>
      <c r="D42"/>
      <c r="E42"/>
      <c r="F42"/>
      <c r="G42"/>
      <c r="H42"/>
    </row>
    <row r="43" spans="1:8">
      <c r="A43"/>
      <c r="B43"/>
      <c r="C43"/>
      <c r="D43"/>
      <c r="E43"/>
      <c r="F43"/>
      <c r="G43"/>
      <c r="H43"/>
    </row>
    <row r="44" spans="1:8">
      <c r="A44"/>
      <c r="B44"/>
      <c r="C44"/>
      <c r="D44"/>
      <c r="E44"/>
      <c r="F44"/>
      <c r="G44"/>
      <c r="H44"/>
    </row>
    <row r="45" spans="1:8">
      <c r="A45"/>
      <c r="B45"/>
      <c r="C45"/>
      <c r="D45"/>
      <c r="E45"/>
      <c r="F45"/>
      <c r="G45"/>
      <c r="H45"/>
    </row>
    <row r="46" spans="1:8">
      <c r="A46"/>
      <c r="B46"/>
      <c r="C46"/>
      <c r="D46"/>
      <c r="E46"/>
      <c r="F46"/>
      <c r="G46"/>
      <c r="H46"/>
    </row>
    <row r="47" spans="1:8">
      <c r="A47"/>
      <c r="B47"/>
      <c r="C47"/>
      <c r="D47"/>
      <c r="E47"/>
      <c r="F47"/>
      <c r="G47"/>
      <c r="H47"/>
    </row>
    <row r="48" spans="1:8">
      <c r="A48"/>
      <c r="B48"/>
      <c r="C48"/>
      <c r="D48"/>
      <c r="E48"/>
      <c r="F48"/>
      <c r="G48"/>
      <c r="H48"/>
    </row>
    <row r="49" spans="1:8">
      <c r="A49"/>
      <c r="B49"/>
      <c r="C49"/>
      <c r="D49"/>
      <c r="E49"/>
      <c r="F49"/>
      <c r="G49"/>
      <c r="H49"/>
    </row>
    <row r="50" spans="1:8">
      <c r="A50"/>
      <c r="B50"/>
      <c r="C50"/>
      <c r="D50"/>
      <c r="E50"/>
      <c r="F50"/>
      <c r="G50"/>
      <c r="H50"/>
    </row>
    <row r="51" spans="1:8">
      <c r="A51"/>
      <c r="B51"/>
      <c r="C51"/>
      <c r="D51"/>
      <c r="E51"/>
      <c r="F51"/>
      <c r="G51"/>
      <c r="H51"/>
    </row>
    <row r="52" spans="1:8">
      <c r="A52"/>
      <c r="B52"/>
      <c r="C52"/>
      <c r="D52"/>
      <c r="E52"/>
      <c r="F52"/>
      <c r="G52"/>
      <c r="H52"/>
    </row>
    <row r="53" spans="1:8">
      <c r="A53"/>
      <c r="B53"/>
      <c r="C53"/>
      <c r="D53"/>
      <c r="E53"/>
      <c r="F53"/>
      <c r="G53"/>
      <c r="H53"/>
    </row>
    <row r="54" spans="1:8">
      <c r="A54"/>
      <c r="B54"/>
      <c r="C54"/>
      <c r="D54"/>
      <c r="E54"/>
      <c r="F54"/>
      <c r="G54"/>
      <c r="H54"/>
    </row>
    <row r="55" spans="1:8">
      <c r="A55"/>
      <c r="B55"/>
      <c r="C55"/>
      <c r="D55"/>
      <c r="E55"/>
      <c r="F55"/>
      <c r="G55"/>
      <c r="H55"/>
    </row>
    <row r="56" spans="1:8">
      <c r="A56"/>
      <c r="B56"/>
      <c r="C56"/>
      <c r="D56"/>
      <c r="E56"/>
      <c r="F56"/>
      <c r="G56"/>
      <c r="H56"/>
    </row>
    <row r="57" spans="1:8">
      <c r="A57"/>
      <c r="B57"/>
      <c r="C57"/>
      <c r="D57"/>
      <c r="E57"/>
      <c r="F57"/>
      <c r="G57"/>
      <c r="H57"/>
    </row>
    <row r="58" spans="1:8">
      <c r="A58"/>
      <c r="B58"/>
      <c r="C58"/>
      <c r="D58"/>
      <c r="E58"/>
      <c r="F58"/>
      <c r="G58"/>
      <c r="H58"/>
    </row>
    <row r="59" spans="1:8">
      <c r="A59"/>
      <c r="B59"/>
      <c r="C59"/>
      <c r="D59"/>
      <c r="E59"/>
      <c r="F59"/>
      <c r="G59"/>
      <c r="H59"/>
    </row>
    <row r="60" spans="1:8">
      <c r="A60"/>
      <c r="B60"/>
      <c r="C60"/>
      <c r="D60"/>
      <c r="E60"/>
      <c r="F60"/>
      <c r="G60"/>
      <c r="H60"/>
    </row>
    <row r="61" spans="1:8">
      <c r="A61"/>
      <c r="B61"/>
      <c r="C61"/>
      <c r="D61"/>
      <c r="E61"/>
      <c r="F61"/>
      <c r="G61"/>
      <c r="H61"/>
    </row>
    <row r="62" spans="1:8">
      <c r="A62"/>
      <c r="B62"/>
      <c r="C62"/>
      <c r="D62"/>
      <c r="E62"/>
      <c r="F62"/>
      <c r="G62"/>
      <c r="H62"/>
    </row>
    <row r="63" spans="1:8">
      <c r="A63"/>
      <c r="B63"/>
      <c r="C63"/>
      <c r="D63"/>
      <c r="E63"/>
      <c r="F63"/>
      <c r="G63"/>
      <c r="H63"/>
    </row>
    <row r="64" spans="1:8">
      <c r="A64"/>
      <c r="B64"/>
      <c r="C64"/>
      <c r="D64"/>
      <c r="E64"/>
      <c r="F64"/>
      <c r="G64"/>
      <c r="H64"/>
    </row>
    <row r="65" spans="1:8">
      <c r="A65"/>
      <c r="B65"/>
      <c r="C65"/>
      <c r="D65"/>
      <c r="E65"/>
      <c r="F65"/>
      <c r="G65"/>
      <c r="H65"/>
    </row>
    <row r="66" spans="1:8">
      <c r="A66"/>
      <c r="B66"/>
      <c r="C66"/>
      <c r="D66"/>
      <c r="E66"/>
      <c r="F66"/>
      <c r="G66"/>
      <c r="H66"/>
    </row>
    <row r="67" spans="1:8">
      <c r="A67"/>
      <c r="B67"/>
      <c r="C67"/>
      <c r="D67"/>
      <c r="E67"/>
      <c r="F67"/>
      <c r="G67"/>
      <c r="H67"/>
    </row>
    <row r="68" spans="1:8">
      <c r="A68"/>
      <c r="B68"/>
      <c r="C68"/>
      <c r="D68"/>
      <c r="E68"/>
      <c r="F68"/>
      <c r="G68"/>
      <c r="H68"/>
    </row>
    <row r="69" spans="1:8">
      <c r="A69"/>
      <c r="B69"/>
      <c r="C69"/>
      <c r="D69"/>
      <c r="E69"/>
      <c r="F69"/>
      <c r="G69"/>
      <c r="H69"/>
    </row>
    <row r="70" spans="1:8">
      <c r="A70"/>
      <c r="B70"/>
      <c r="C70"/>
      <c r="D70"/>
      <c r="E70"/>
      <c r="F70"/>
      <c r="G70"/>
      <c r="H70"/>
    </row>
    <row r="71" spans="1:8">
      <c r="A71"/>
      <c r="B71"/>
      <c r="C71"/>
      <c r="D71"/>
      <c r="E71"/>
      <c r="F71"/>
      <c r="G71"/>
      <c r="H71"/>
    </row>
    <row r="72" spans="1:8">
      <c r="A72"/>
      <c r="B72"/>
      <c r="C72"/>
      <c r="D72"/>
      <c r="E72"/>
      <c r="F72"/>
      <c r="G72"/>
      <c r="H72"/>
    </row>
    <row r="73" spans="1:8">
      <c r="A73"/>
      <c r="B73"/>
      <c r="C73"/>
      <c r="D73"/>
      <c r="E73"/>
      <c r="F73"/>
      <c r="G73"/>
      <c r="H73"/>
    </row>
    <row r="74" spans="1:8">
      <c r="A74"/>
      <c r="B74"/>
      <c r="C74"/>
      <c r="D74"/>
      <c r="E74"/>
      <c r="F74"/>
      <c r="G74"/>
      <c r="H74"/>
    </row>
    <row r="75" spans="1:8">
      <c r="A75"/>
      <c r="B75"/>
      <c r="C75"/>
      <c r="D75"/>
      <c r="E75"/>
      <c r="F75"/>
      <c r="G75"/>
      <c r="H75"/>
    </row>
    <row r="76" spans="1:8">
      <c r="A76"/>
      <c r="B76"/>
      <c r="C76"/>
      <c r="D76"/>
      <c r="E76"/>
      <c r="F76"/>
      <c r="G76"/>
      <c r="H76"/>
    </row>
    <row r="77" spans="1:8">
      <c r="A77"/>
      <c r="B77"/>
      <c r="C77"/>
      <c r="D77"/>
      <c r="E77"/>
      <c r="F77"/>
      <c r="G77"/>
      <c r="H77"/>
    </row>
    <row r="78" spans="1:8">
      <c r="A78"/>
      <c r="B78"/>
      <c r="C78"/>
      <c r="D78"/>
      <c r="E78"/>
      <c r="F78"/>
      <c r="G78"/>
      <c r="H78"/>
    </row>
    <row r="79" spans="1:8">
      <c r="A79"/>
      <c r="B79"/>
      <c r="C79"/>
      <c r="D79"/>
      <c r="E79"/>
      <c r="F79"/>
      <c r="G79"/>
      <c r="H79"/>
    </row>
    <row r="80" spans="1:8">
      <c r="A80"/>
      <c r="B80"/>
      <c r="C80"/>
      <c r="D80"/>
      <c r="E80"/>
      <c r="F80"/>
      <c r="G80"/>
      <c r="H80"/>
    </row>
    <row r="81" spans="1:8">
      <c r="A81"/>
      <c r="B81"/>
      <c r="C81"/>
      <c r="D81"/>
      <c r="E81"/>
      <c r="F81"/>
      <c r="G81"/>
      <c r="H81"/>
    </row>
    <row r="82" spans="1:8">
      <c r="A82"/>
      <c r="B82"/>
      <c r="C82"/>
      <c r="D82"/>
      <c r="E82"/>
      <c r="F82"/>
      <c r="G82"/>
      <c r="H82"/>
    </row>
    <row r="83" spans="1:8">
      <c r="A83"/>
      <c r="B83"/>
      <c r="C83"/>
      <c r="D83"/>
      <c r="E83"/>
      <c r="F83"/>
      <c r="G83"/>
      <c r="H83"/>
    </row>
    <row r="84" spans="1:8">
      <c r="A84"/>
      <c r="B84"/>
      <c r="C84"/>
      <c r="D84"/>
      <c r="E84"/>
      <c r="F84"/>
      <c r="G84"/>
      <c r="H84"/>
    </row>
    <row r="85" spans="1:8">
      <c r="A85"/>
      <c r="B85"/>
      <c r="C85"/>
      <c r="D85"/>
      <c r="E85"/>
      <c r="F85"/>
      <c r="G85"/>
      <c r="H85"/>
    </row>
    <row r="86" spans="1:8">
      <c r="A86"/>
      <c r="B86"/>
      <c r="C86"/>
      <c r="D86"/>
      <c r="E86"/>
      <c r="F86"/>
      <c r="G86"/>
      <c r="H86"/>
    </row>
    <row r="87" spans="1:8">
      <c r="A87"/>
      <c r="B87"/>
      <c r="C87"/>
      <c r="D87"/>
      <c r="E87"/>
      <c r="F87"/>
      <c r="G87"/>
      <c r="H87"/>
    </row>
    <row r="88" spans="1:8">
      <c r="A88"/>
      <c r="B88"/>
      <c r="C88"/>
      <c r="D88"/>
      <c r="E88"/>
      <c r="F88"/>
      <c r="G88"/>
      <c r="H88"/>
    </row>
    <row r="89" spans="1:8">
      <c r="A89"/>
      <c r="B89"/>
      <c r="C89"/>
      <c r="D89"/>
      <c r="E89"/>
      <c r="F89"/>
      <c r="G89"/>
      <c r="H89"/>
    </row>
    <row r="90" spans="1:8">
      <c r="A90"/>
      <c r="B90"/>
      <c r="C90"/>
      <c r="D90"/>
      <c r="E90"/>
      <c r="F90"/>
      <c r="G90"/>
      <c r="H90"/>
    </row>
    <row r="91" spans="1:8">
      <c r="A91"/>
      <c r="B91"/>
      <c r="C91"/>
      <c r="D91"/>
      <c r="E91"/>
      <c r="F91"/>
      <c r="G91"/>
      <c r="H91"/>
    </row>
    <row r="92" spans="1:8">
      <c r="A92"/>
      <c r="B92"/>
      <c r="C92"/>
      <c r="D92"/>
      <c r="E92"/>
      <c r="F92"/>
      <c r="G92"/>
      <c r="H92"/>
    </row>
    <row r="93" spans="1:8">
      <c r="A93"/>
      <c r="B93"/>
      <c r="C93"/>
      <c r="D93"/>
      <c r="E93"/>
      <c r="F93"/>
      <c r="G93"/>
      <c r="H93"/>
    </row>
    <row r="94" spans="1:8">
      <c r="A94"/>
      <c r="B94"/>
      <c r="C94"/>
      <c r="D94"/>
      <c r="E94"/>
      <c r="F94"/>
      <c r="G94"/>
      <c r="H94"/>
    </row>
    <row r="95" spans="1:8">
      <c r="A95"/>
      <c r="B95"/>
      <c r="C95"/>
      <c r="D95"/>
      <c r="E95"/>
      <c r="F95"/>
      <c r="G95"/>
      <c r="H95"/>
    </row>
    <row r="96" spans="1:8">
      <c r="A96"/>
      <c r="B96"/>
      <c r="C96"/>
      <c r="D96"/>
      <c r="E96"/>
      <c r="F96"/>
      <c r="G96"/>
      <c r="H96"/>
    </row>
    <row r="97" spans="1:8">
      <c r="A97"/>
      <c r="B97"/>
      <c r="C97"/>
      <c r="D97"/>
      <c r="E97"/>
      <c r="F97"/>
      <c r="G97"/>
      <c r="H97"/>
    </row>
    <row r="98" spans="1:8">
      <c r="A98"/>
      <c r="B98"/>
      <c r="C98"/>
      <c r="D98"/>
      <c r="E98"/>
      <c r="F98"/>
      <c r="G98"/>
      <c r="H98"/>
    </row>
    <row r="99" spans="1:8">
      <c r="A99"/>
      <c r="B99"/>
      <c r="C99"/>
      <c r="D99"/>
      <c r="E99"/>
      <c r="F99"/>
      <c r="G99"/>
      <c r="H99"/>
    </row>
    <row r="100" spans="1:8">
      <c r="A100"/>
      <c r="B100"/>
      <c r="C100"/>
      <c r="D100"/>
      <c r="E100"/>
      <c r="F100"/>
      <c r="G100"/>
      <c r="H100"/>
    </row>
    <row r="101" spans="1:8">
      <c r="A101"/>
      <c r="B101"/>
      <c r="C101"/>
      <c r="D101"/>
      <c r="E101"/>
      <c r="F101"/>
      <c r="G101"/>
      <c r="H101"/>
    </row>
    <row r="102" spans="1:8">
      <c r="A102"/>
      <c r="B102"/>
      <c r="C102"/>
      <c r="D102"/>
      <c r="E102"/>
      <c r="F102"/>
      <c r="G102"/>
      <c r="H102"/>
    </row>
    <row r="103" spans="1:8">
      <c r="A103"/>
      <c r="B103"/>
      <c r="C103"/>
      <c r="D103"/>
      <c r="E103"/>
      <c r="F103"/>
      <c r="G103"/>
      <c r="H103"/>
    </row>
    <row r="104" spans="1:8">
      <c r="A104"/>
      <c r="B104"/>
      <c r="C104"/>
      <c r="D104"/>
      <c r="E104"/>
      <c r="F104"/>
      <c r="G104"/>
      <c r="H104"/>
    </row>
    <row r="105" spans="1:8">
      <c r="A105"/>
      <c r="B105"/>
      <c r="C105"/>
      <c r="D105"/>
      <c r="E105"/>
      <c r="F105"/>
      <c r="G105"/>
      <c r="H105"/>
    </row>
    <row r="106" spans="1:8">
      <c r="A106"/>
      <c r="B106"/>
      <c r="C106"/>
      <c r="D106"/>
      <c r="E106"/>
      <c r="F106"/>
      <c r="G106"/>
      <c r="H106"/>
    </row>
    <row r="107" spans="1:8">
      <c r="A107"/>
      <c r="B107"/>
      <c r="C107"/>
      <c r="D107"/>
      <c r="E107"/>
      <c r="F107"/>
      <c r="G107"/>
      <c r="H107"/>
    </row>
    <row r="108" spans="1:8">
      <c r="A108"/>
      <c r="B108"/>
      <c r="C108"/>
      <c r="D108"/>
      <c r="E108"/>
      <c r="F108"/>
      <c r="G108"/>
      <c r="H108"/>
    </row>
    <row r="109" spans="1:8">
      <c r="A109"/>
      <c r="B109"/>
      <c r="C109"/>
      <c r="D109"/>
      <c r="E109"/>
      <c r="F109"/>
      <c r="G109"/>
      <c r="H109"/>
    </row>
    <row r="110" spans="1:8">
      <c r="A110"/>
      <c r="B110"/>
      <c r="C110"/>
      <c r="D110"/>
      <c r="E110"/>
      <c r="F110"/>
      <c r="G110"/>
      <c r="H110"/>
    </row>
    <row r="111" spans="1:8">
      <c r="A111"/>
      <c r="B111"/>
      <c r="C111"/>
      <c r="D111"/>
      <c r="E111"/>
      <c r="F111"/>
      <c r="G111"/>
      <c r="H111"/>
    </row>
    <row r="112" spans="1:8">
      <c r="A112"/>
      <c r="B112"/>
      <c r="C112"/>
      <c r="D112"/>
      <c r="E112"/>
      <c r="F112"/>
      <c r="G112"/>
      <c r="H112"/>
    </row>
    <row r="113" spans="1:8">
      <c r="A113"/>
      <c r="B113"/>
      <c r="C113"/>
      <c r="D113"/>
      <c r="E113"/>
      <c r="F113"/>
      <c r="G113"/>
      <c r="H113"/>
    </row>
    <row r="114" spans="1:8">
      <c r="A114"/>
      <c r="B114"/>
      <c r="C114"/>
      <c r="D114"/>
      <c r="E114"/>
      <c r="F114"/>
      <c r="G114"/>
      <c r="H114"/>
    </row>
    <row r="115" spans="1:8">
      <c r="A115"/>
      <c r="B115"/>
      <c r="C115"/>
      <c r="D115"/>
      <c r="E115"/>
      <c r="F115"/>
      <c r="G115"/>
      <c r="H115"/>
    </row>
    <row r="116" spans="1:8">
      <c r="A116"/>
      <c r="B116"/>
      <c r="C116"/>
      <c r="D116"/>
      <c r="E116"/>
      <c r="F116"/>
      <c r="G116"/>
      <c r="H116"/>
    </row>
    <row r="117" spans="1:8">
      <c r="A117"/>
      <c r="B117"/>
      <c r="C117"/>
      <c r="D117"/>
      <c r="E117"/>
      <c r="F117"/>
      <c r="G117"/>
      <c r="H117"/>
    </row>
    <row r="118" spans="1:8">
      <c r="A118"/>
      <c r="B118"/>
      <c r="C118"/>
      <c r="D118"/>
      <c r="E118"/>
      <c r="F118"/>
      <c r="G118"/>
      <c r="H118"/>
    </row>
    <row r="119" spans="1:8">
      <c r="A119"/>
      <c r="B119"/>
      <c r="C119"/>
      <c r="D119"/>
      <c r="E119"/>
      <c r="F119"/>
      <c r="G119"/>
      <c r="H119"/>
    </row>
    <row r="120" spans="1:8">
      <c r="A120"/>
      <c r="B120"/>
      <c r="C120"/>
      <c r="D120"/>
      <c r="E120"/>
      <c r="F120"/>
      <c r="G120"/>
      <c r="H120"/>
    </row>
    <row r="121" spans="1:8">
      <c r="A121"/>
      <c r="B121"/>
      <c r="C121"/>
      <c r="D121"/>
      <c r="E121"/>
      <c r="F121"/>
      <c r="G121"/>
      <c r="H121"/>
    </row>
    <row r="122" spans="1:8">
      <c r="A122"/>
      <c r="B122"/>
      <c r="C122"/>
      <c r="D122"/>
      <c r="E122"/>
      <c r="F122"/>
      <c r="G122"/>
      <c r="H122"/>
    </row>
    <row r="123" spans="1:8">
      <c r="A123"/>
      <c r="B123"/>
      <c r="C123"/>
      <c r="D123"/>
      <c r="E123"/>
      <c r="F123"/>
      <c r="G123"/>
      <c r="H123"/>
    </row>
    <row r="124" spans="1:8">
      <c r="A124"/>
      <c r="B124"/>
      <c r="C124"/>
      <c r="D124"/>
      <c r="E124"/>
      <c r="F124"/>
      <c r="G124"/>
      <c r="H124"/>
    </row>
    <row r="125" spans="1:8">
      <c r="A125"/>
      <c r="B125"/>
      <c r="C125"/>
      <c r="D125"/>
      <c r="E125"/>
      <c r="F125"/>
      <c r="G125"/>
      <c r="H125"/>
    </row>
    <row r="126" spans="1:8">
      <c r="A126"/>
      <c r="B126"/>
      <c r="C126"/>
      <c r="D126"/>
      <c r="E126"/>
      <c r="F126"/>
      <c r="G126"/>
      <c r="H126"/>
    </row>
    <row r="127" spans="1:8">
      <c r="A127"/>
      <c r="B127"/>
      <c r="C127"/>
      <c r="D127"/>
      <c r="E127"/>
      <c r="F127"/>
      <c r="G127"/>
      <c r="H127"/>
    </row>
    <row r="128" spans="1:8">
      <c r="A128"/>
      <c r="B128"/>
      <c r="C128"/>
      <c r="D128"/>
      <c r="E128"/>
      <c r="F128"/>
      <c r="G128"/>
      <c r="H128"/>
    </row>
    <row r="129" spans="1:8">
      <c r="A129"/>
      <c r="B129"/>
      <c r="C129"/>
      <c r="D129"/>
      <c r="E129"/>
      <c r="F129"/>
      <c r="G129"/>
      <c r="H129"/>
    </row>
    <row r="130" spans="1:8">
      <c r="A130"/>
      <c r="B130"/>
      <c r="C130"/>
      <c r="D130"/>
      <c r="E130"/>
      <c r="F130"/>
      <c r="G130"/>
      <c r="H130"/>
    </row>
    <row r="131" spans="1:8">
      <c r="A131"/>
      <c r="B131"/>
      <c r="C131"/>
      <c r="D131"/>
      <c r="E131"/>
      <c r="F131"/>
      <c r="G131"/>
      <c r="H131"/>
    </row>
    <row r="132" spans="1:8">
      <c r="A132"/>
      <c r="B132"/>
      <c r="C132"/>
      <c r="D132"/>
      <c r="E132"/>
      <c r="F132"/>
      <c r="G132"/>
      <c r="H132"/>
    </row>
    <row r="133" spans="1:8">
      <c r="A133"/>
      <c r="B133"/>
      <c r="C133"/>
      <c r="D133"/>
      <c r="E133"/>
      <c r="F133"/>
      <c r="G133"/>
      <c r="H133"/>
    </row>
    <row r="134" spans="1:8">
      <c r="A134"/>
      <c r="B134"/>
      <c r="C134"/>
      <c r="D134"/>
      <c r="E134"/>
      <c r="F134"/>
      <c r="G134"/>
      <c r="H134"/>
    </row>
    <row r="135" spans="1:8">
      <c r="A135"/>
      <c r="B135"/>
      <c r="C135"/>
      <c r="D135"/>
      <c r="E135"/>
      <c r="F135"/>
      <c r="G135"/>
      <c r="H135"/>
    </row>
    <row r="136" spans="1:8">
      <c r="A136"/>
      <c r="B136"/>
      <c r="C136"/>
      <c r="D136"/>
      <c r="E136"/>
      <c r="F136"/>
      <c r="G136"/>
      <c r="H136"/>
    </row>
    <row r="137" spans="1:8">
      <c r="A137"/>
      <c r="B137"/>
      <c r="C137"/>
      <c r="D137"/>
      <c r="E137"/>
      <c r="F137"/>
      <c r="G137"/>
      <c r="H137"/>
    </row>
    <row r="138" spans="1:8">
      <c r="A138"/>
      <c r="B138"/>
      <c r="C138"/>
      <c r="D138"/>
      <c r="E138"/>
      <c r="F138"/>
      <c r="G138"/>
      <c r="H138"/>
    </row>
  </sheetData>
  <mergeCells count="27">
    <mergeCell ref="D26:G26"/>
    <mergeCell ref="D27:G27"/>
    <mergeCell ref="D20:G20"/>
    <mergeCell ref="D21:G21"/>
    <mergeCell ref="D22:G22"/>
    <mergeCell ref="D23:G23"/>
    <mergeCell ref="D24:G24"/>
    <mergeCell ref="D16:G16"/>
    <mergeCell ref="D17:G17"/>
    <mergeCell ref="D18:G18"/>
    <mergeCell ref="D19:G19"/>
    <mergeCell ref="D25:G25"/>
    <mergeCell ref="D11:G11"/>
    <mergeCell ref="D12:G12"/>
    <mergeCell ref="D13:G13"/>
    <mergeCell ref="D14:G14"/>
    <mergeCell ref="D15:G15"/>
    <mergeCell ref="D6:G6"/>
    <mergeCell ref="D7:G7"/>
    <mergeCell ref="D8:G8"/>
    <mergeCell ref="D9:G9"/>
    <mergeCell ref="D10:G10"/>
    <mergeCell ref="A1:H1"/>
    <mergeCell ref="D3:G3"/>
    <mergeCell ref="A2:B2"/>
    <mergeCell ref="D4:G4"/>
    <mergeCell ref="D5:G5"/>
  </mergeCells>
  <phoneticPr fontId="11" type="noConversion"/>
  <printOptions horizontalCentered="1"/>
  <pageMargins left="0.74803149606299213" right="0.74803149606299213" top="0.74803149606299213" bottom="0.74803149606299213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O33"/>
  <sheetViews>
    <sheetView workbookViewId="0">
      <selection activeCell="C7" sqref="C7"/>
    </sheetView>
  </sheetViews>
  <sheetFormatPr defaultRowHeight="16.5"/>
  <cols>
    <col min="1" max="1" width="10.875" style="23" customWidth="1"/>
    <col min="2" max="2" width="20.75" style="23" customWidth="1"/>
    <col min="3" max="3" width="17" style="23" customWidth="1"/>
    <col min="4" max="4" width="16.125" style="28" customWidth="1"/>
    <col min="5" max="5" width="13.5" style="25" customWidth="1"/>
    <col min="6" max="6" width="11.125" bestFit="1" customWidth="1"/>
    <col min="7" max="7" width="13" hidden="1" customWidth="1"/>
    <col min="8" max="8" width="11.125" hidden="1" customWidth="1"/>
    <col min="9" max="9" width="10" hidden="1" customWidth="1"/>
    <col min="10" max="13" width="11.125" hidden="1" customWidth="1"/>
    <col min="14" max="14" width="5.5" hidden="1" customWidth="1"/>
    <col min="15" max="15" width="10" hidden="1" customWidth="1"/>
    <col min="17" max="17" width="13" bestFit="1" customWidth="1"/>
    <col min="18" max="18" width="17.25" bestFit="1" customWidth="1"/>
  </cols>
  <sheetData>
    <row r="1" spans="1:15" ht="48.75" customHeight="1">
      <c r="A1" s="899" t="s">
        <v>61</v>
      </c>
      <c r="B1" s="899"/>
      <c r="C1" s="899"/>
      <c r="D1" s="899"/>
      <c r="E1" s="899"/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6</v>
      </c>
    </row>
    <row r="2" spans="1:15" ht="30.75" customHeight="1" thickBot="1">
      <c r="A2" s="900" t="s">
        <v>165</v>
      </c>
      <c r="B2" s="900"/>
      <c r="C2" s="27"/>
      <c r="E2" s="29" t="s">
        <v>0</v>
      </c>
      <c r="G2" s="24">
        <v>1900</v>
      </c>
      <c r="H2" s="24">
        <v>50820</v>
      </c>
      <c r="I2" s="24">
        <v>8000</v>
      </c>
      <c r="J2" s="24">
        <v>18000</v>
      </c>
      <c r="K2" s="24">
        <v>20000</v>
      </c>
      <c r="L2" s="24">
        <v>10000</v>
      </c>
      <c r="M2" s="24">
        <v>10000</v>
      </c>
      <c r="N2" s="24"/>
      <c r="O2" s="24">
        <v>17000</v>
      </c>
    </row>
    <row r="3" spans="1:15" ht="27.75" customHeight="1">
      <c r="A3" s="181" t="s">
        <v>58</v>
      </c>
      <c r="B3" s="182" t="s">
        <v>70</v>
      </c>
      <c r="C3" s="183" t="s">
        <v>71</v>
      </c>
      <c r="D3" s="184" t="s">
        <v>50</v>
      </c>
      <c r="E3" s="185" t="s">
        <v>4</v>
      </c>
      <c r="G3" s="24">
        <v>46940</v>
      </c>
      <c r="H3" s="24">
        <v>50820</v>
      </c>
      <c r="I3" s="24">
        <v>8000</v>
      </c>
      <c r="J3" s="24">
        <v>38000</v>
      </c>
      <c r="K3" s="24">
        <v>26700</v>
      </c>
      <c r="L3" s="24">
        <v>49000</v>
      </c>
      <c r="M3" s="24">
        <v>64000</v>
      </c>
      <c r="N3" s="24"/>
      <c r="O3" s="24"/>
    </row>
    <row r="4" spans="1:15" s="30" customFormat="1" ht="33.75" customHeight="1">
      <c r="A4" s="433"/>
      <c r="B4" s="656" t="s">
        <v>145</v>
      </c>
      <c r="C4" s="443"/>
      <c r="D4" s="444"/>
      <c r="E4" s="439"/>
      <c r="G4" s="31">
        <v>15000</v>
      </c>
      <c r="H4" s="31">
        <v>50820</v>
      </c>
      <c r="I4" s="31">
        <v>8000</v>
      </c>
      <c r="J4" s="31">
        <v>60000</v>
      </c>
      <c r="K4" s="31">
        <v>36400</v>
      </c>
      <c r="L4" s="31">
        <v>2400</v>
      </c>
      <c r="M4" s="31">
        <v>48000</v>
      </c>
      <c r="N4" s="31"/>
      <c r="O4" s="31"/>
    </row>
    <row r="5" spans="1:15" s="33" customFormat="1" ht="24.95" customHeight="1">
      <c r="A5" s="434"/>
      <c r="B5" s="445"/>
      <c r="C5" s="446"/>
      <c r="D5" s="447"/>
      <c r="E5" s="440"/>
      <c r="F5" s="32"/>
      <c r="G5" s="31">
        <v>120000</v>
      </c>
      <c r="H5" s="31"/>
      <c r="I5" s="31"/>
      <c r="J5" s="31"/>
      <c r="K5" s="31"/>
      <c r="L5" s="31"/>
      <c r="M5" s="31"/>
      <c r="N5" s="31"/>
      <c r="O5" s="31"/>
    </row>
    <row r="6" spans="1:15" s="33" customFormat="1" ht="24.95" customHeight="1">
      <c r="A6" s="435"/>
      <c r="B6" s="445"/>
      <c r="C6" s="448"/>
      <c r="D6" s="448"/>
      <c r="E6" s="440"/>
      <c r="F6" s="32"/>
      <c r="G6" s="31">
        <v>18600</v>
      </c>
      <c r="H6" s="31"/>
      <c r="I6" s="31"/>
      <c r="J6" s="31"/>
      <c r="K6" s="31"/>
      <c r="L6" s="31"/>
      <c r="M6" s="31"/>
      <c r="N6" s="31"/>
      <c r="O6" s="31"/>
    </row>
    <row r="7" spans="1:15" s="33" customFormat="1" ht="24.95" customHeight="1">
      <c r="A7" s="434"/>
      <c r="B7" s="445"/>
      <c r="C7" s="446"/>
      <c r="D7" s="447"/>
      <c r="E7" s="440"/>
      <c r="F7" s="32"/>
      <c r="G7" s="31">
        <v>120000</v>
      </c>
      <c r="H7" s="31"/>
      <c r="I7" s="31"/>
      <c r="J7" s="31"/>
      <c r="K7" s="31"/>
      <c r="L7" s="31"/>
      <c r="M7" s="31"/>
      <c r="N7" s="31"/>
      <c r="O7" s="31"/>
    </row>
    <row r="8" spans="1:15" s="33" customFormat="1" ht="24.95" customHeight="1">
      <c r="A8" s="435"/>
      <c r="B8" s="445"/>
      <c r="C8" s="448"/>
      <c r="D8" s="447"/>
      <c r="E8" s="440"/>
      <c r="F8" s="32"/>
      <c r="G8" s="31"/>
      <c r="H8" s="31"/>
      <c r="I8" s="31"/>
      <c r="J8" s="31"/>
      <c r="K8" s="31"/>
      <c r="L8" s="31"/>
      <c r="M8" s="31"/>
      <c r="N8" s="31"/>
      <c r="O8" s="31"/>
    </row>
    <row r="9" spans="1:15" s="33" customFormat="1" ht="24.95" customHeight="1">
      <c r="A9" s="435"/>
      <c r="B9" s="445"/>
      <c r="C9" s="448"/>
      <c r="D9" s="447"/>
      <c r="E9" s="440"/>
      <c r="F9" s="32"/>
      <c r="G9" s="31"/>
      <c r="H9" s="31"/>
      <c r="I9" s="31"/>
      <c r="J9" s="31"/>
      <c r="K9" s="31"/>
      <c r="L9" s="31"/>
      <c r="M9" s="31"/>
      <c r="N9" s="31"/>
      <c r="O9" s="31"/>
    </row>
    <row r="10" spans="1:15" s="33" customFormat="1" ht="24.95" customHeight="1">
      <c r="A10" s="435"/>
      <c r="B10" s="445"/>
      <c r="C10" s="448"/>
      <c r="D10" s="447"/>
      <c r="E10" s="440"/>
      <c r="F10" s="32"/>
      <c r="G10" s="31"/>
      <c r="H10" s="31"/>
      <c r="I10" s="31"/>
      <c r="J10" s="31"/>
      <c r="K10" s="31"/>
      <c r="L10" s="31"/>
      <c r="M10" s="31"/>
      <c r="N10" s="31"/>
      <c r="O10" s="31"/>
    </row>
    <row r="11" spans="1:15" s="33" customFormat="1" ht="24.95" customHeight="1">
      <c r="A11" s="435"/>
      <c r="B11" s="445"/>
      <c r="C11" s="448"/>
      <c r="D11" s="447"/>
      <c r="E11" s="440"/>
      <c r="F11" s="32"/>
      <c r="G11" s="31"/>
      <c r="H11" s="31"/>
      <c r="I11" s="31"/>
      <c r="J11" s="31"/>
      <c r="K11" s="31"/>
      <c r="L11" s="31"/>
      <c r="M11" s="31"/>
      <c r="N11" s="31"/>
      <c r="O11" s="31"/>
    </row>
    <row r="12" spans="1:15" s="33" customFormat="1" ht="24.95" customHeight="1">
      <c r="A12" s="435"/>
      <c r="B12" s="445"/>
      <c r="C12" s="448"/>
      <c r="D12" s="447"/>
      <c r="E12" s="440"/>
      <c r="F12" s="32"/>
      <c r="G12" s="31"/>
      <c r="H12" s="31"/>
      <c r="I12" s="31"/>
      <c r="J12" s="31"/>
      <c r="K12" s="31"/>
      <c r="L12" s="31"/>
      <c r="M12" s="31"/>
      <c r="N12" s="31"/>
      <c r="O12" s="31"/>
    </row>
    <row r="13" spans="1:15" s="33" customFormat="1" ht="24.95" customHeight="1">
      <c r="A13" s="435"/>
      <c r="B13" s="445" t="s">
        <v>7</v>
      </c>
      <c r="C13" s="448" t="s">
        <v>72</v>
      </c>
      <c r="D13" s="447"/>
      <c r="E13" s="440"/>
      <c r="F13" s="32"/>
      <c r="G13" s="31">
        <v>21000</v>
      </c>
      <c r="H13" s="31"/>
      <c r="I13" s="31"/>
      <c r="J13" s="31"/>
      <c r="K13" s="31"/>
      <c r="L13" s="31"/>
      <c r="M13" s="31"/>
      <c r="N13" s="31"/>
      <c r="O13" s="31"/>
    </row>
    <row r="14" spans="1:15" s="33" customFormat="1" ht="24.95" customHeight="1">
      <c r="A14" s="435"/>
      <c r="B14" s="445" t="s">
        <v>7</v>
      </c>
      <c r="C14" s="448" t="s">
        <v>72</v>
      </c>
      <c r="D14" s="447"/>
      <c r="E14" s="440"/>
      <c r="G14" s="31"/>
      <c r="H14" s="31"/>
      <c r="I14" s="31"/>
      <c r="J14" s="31"/>
      <c r="K14" s="31"/>
      <c r="L14" s="31"/>
      <c r="M14" s="31"/>
      <c r="N14" s="31"/>
      <c r="O14" s="31"/>
    </row>
    <row r="15" spans="1:15" s="33" customFormat="1" ht="24.95" customHeight="1">
      <c r="A15" s="435"/>
      <c r="B15" s="445" t="s">
        <v>7</v>
      </c>
      <c r="C15" s="448" t="s">
        <v>72</v>
      </c>
      <c r="D15" s="447"/>
      <c r="E15" s="440"/>
      <c r="F15" s="31"/>
      <c r="G15" s="31"/>
      <c r="H15" s="31"/>
      <c r="I15" s="31"/>
      <c r="J15" s="31"/>
      <c r="K15" s="31"/>
      <c r="L15" s="31"/>
      <c r="M15" s="31"/>
      <c r="N15" s="31"/>
    </row>
    <row r="16" spans="1:15" s="33" customFormat="1" ht="24.95" customHeight="1">
      <c r="A16" s="434"/>
      <c r="B16" s="445"/>
      <c r="C16" s="446"/>
      <c r="D16" s="447"/>
      <c r="E16" s="440"/>
      <c r="G16" s="31"/>
      <c r="H16" s="31"/>
      <c r="I16" s="31"/>
      <c r="J16" s="31"/>
      <c r="K16" s="31"/>
      <c r="L16" s="31"/>
      <c r="M16" s="31"/>
      <c r="N16" s="31"/>
      <c r="O16" s="31"/>
    </row>
    <row r="17" spans="1:15" s="33" customFormat="1" ht="24.95" customHeight="1">
      <c r="A17" s="436"/>
      <c r="B17" s="445"/>
      <c r="C17" s="449"/>
      <c r="D17" s="447"/>
      <c r="E17" s="441"/>
      <c r="G17" s="31"/>
      <c r="H17" s="31"/>
      <c r="I17" s="31"/>
      <c r="J17" s="31"/>
      <c r="K17" s="31"/>
      <c r="L17" s="31"/>
      <c r="M17" s="31"/>
      <c r="N17" s="31"/>
      <c r="O17" s="31"/>
    </row>
    <row r="18" spans="1:15" s="33" customFormat="1" ht="24.95" customHeight="1">
      <c r="A18" s="436"/>
      <c r="B18" s="445"/>
      <c r="C18" s="448"/>
      <c r="D18" s="447"/>
      <c r="E18" s="441"/>
      <c r="G18" s="31"/>
      <c r="H18" s="31"/>
      <c r="I18" s="31"/>
      <c r="J18" s="31"/>
      <c r="K18" s="31"/>
      <c r="L18" s="31"/>
      <c r="M18" s="31"/>
      <c r="N18" s="31"/>
      <c r="O18" s="31"/>
    </row>
    <row r="19" spans="1:15" s="33" customFormat="1" ht="24.95" customHeight="1">
      <c r="A19" s="437"/>
      <c r="B19" s="445"/>
      <c r="C19" s="448"/>
      <c r="D19" s="447"/>
      <c r="E19" s="441"/>
    </row>
    <row r="20" spans="1:15" s="33" customFormat="1" ht="24.95" customHeight="1">
      <c r="A20" s="437"/>
      <c r="B20" s="445"/>
      <c r="C20" s="448"/>
      <c r="D20" s="447"/>
      <c r="E20" s="441"/>
    </row>
    <row r="21" spans="1:15" s="33" customFormat="1" ht="24.95" customHeight="1">
      <c r="A21" s="437"/>
      <c r="B21" s="445"/>
      <c r="C21" s="448"/>
      <c r="D21" s="447"/>
      <c r="E21" s="441"/>
    </row>
    <row r="22" spans="1:15" s="33" customFormat="1" ht="24.95" customHeight="1">
      <c r="A22" s="437"/>
      <c r="B22" s="445"/>
      <c r="C22" s="448"/>
      <c r="D22" s="447"/>
      <c r="E22" s="441"/>
    </row>
    <row r="23" spans="1:15" s="33" customFormat="1" ht="24.95" customHeight="1">
      <c r="A23" s="434"/>
      <c r="B23" s="445"/>
      <c r="C23" s="446"/>
      <c r="D23" s="447"/>
      <c r="E23" s="440"/>
      <c r="G23" s="31"/>
      <c r="H23" s="31"/>
      <c r="I23" s="31"/>
      <c r="J23" s="31"/>
      <c r="K23" s="31"/>
      <c r="L23" s="31"/>
      <c r="M23" s="31"/>
      <c r="N23" s="31"/>
      <c r="O23" s="31"/>
    </row>
    <row r="24" spans="1:15" s="33" customFormat="1" ht="24.95" customHeight="1">
      <c r="A24" s="436"/>
      <c r="B24" s="445"/>
      <c r="C24" s="448"/>
      <c r="D24" s="447"/>
      <c r="E24" s="440"/>
      <c r="G24" s="31"/>
      <c r="H24" s="31"/>
      <c r="I24" s="31"/>
      <c r="J24" s="31"/>
      <c r="K24" s="31"/>
      <c r="L24" s="31"/>
      <c r="M24" s="31"/>
      <c r="N24" s="31"/>
      <c r="O24" s="31"/>
    </row>
    <row r="25" spans="1:15" s="33" customFormat="1" ht="24.95" customHeight="1">
      <c r="A25" s="436"/>
      <c r="B25" s="445"/>
      <c r="C25" s="448"/>
      <c r="D25" s="447"/>
      <c r="E25" s="440"/>
      <c r="G25" s="31"/>
      <c r="H25" s="31"/>
      <c r="I25" s="31"/>
      <c r="J25" s="31"/>
      <c r="K25" s="31"/>
      <c r="L25" s="31"/>
      <c r="M25" s="31"/>
      <c r="N25" s="31"/>
      <c r="O25" s="31"/>
    </row>
    <row r="26" spans="1:15" s="33" customFormat="1" ht="24.95" customHeight="1" thickBot="1">
      <c r="A26" s="438"/>
      <c r="B26" s="450"/>
      <c r="C26" s="451"/>
      <c r="D26" s="452"/>
      <c r="E26" s="442"/>
      <c r="G26" s="31"/>
      <c r="H26" s="31"/>
      <c r="I26" s="31"/>
      <c r="J26" s="31"/>
      <c r="K26" s="31"/>
      <c r="L26" s="31"/>
      <c r="M26" s="31"/>
      <c r="N26" s="31"/>
      <c r="O26" s="31"/>
    </row>
    <row r="27" spans="1:15">
      <c r="A27" s="34"/>
      <c r="B27" s="34"/>
      <c r="C27" s="34"/>
      <c r="D27" s="35"/>
      <c r="E27" s="36"/>
    </row>
    <row r="28" spans="1:15">
      <c r="A28" s="34"/>
      <c r="B28" s="34"/>
      <c r="C28" s="34"/>
      <c r="D28" s="35"/>
      <c r="E28" s="36"/>
    </row>
    <row r="29" spans="1:15">
      <c r="A29" s="34"/>
      <c r="B29" s="34"/>
      <c r="C29" s="34"/>
      <c r="D29" s="35"/>
      <c r="E29" s="36"/>
    </row>
    <row r="30" spans="1:15">
      <c r="A30" s="34"/>
      <c r="B30" s="34"/>
      <c r="C30" s="34"/>
      <c r="D30" s="35"/>
      <c r="E30" s="36"/>
    </row>
    <row r="31" spans="1:15">
      <c r="A31" s="34"/>
      <c r="B31" s="34"/>
      <c r="C31" s="34"/>
      <c r="D31" s="35"/>
      <c r="E31" s="36"/>
    </row>
    <row r="32" spans="1:15">
      <c r="A32" s="34"/>
      <c r="B32" s="34"/>
      <c r="C32" s="34"/>
      <c r="D32" s="35"/>
      <c r="E32" s="36"/>
    </row>
    <row r="33" spans="1:5">
      <c r="A33" s="34"/>
      <c r="B33" s="34"/>
      <c r="C33" s="34"/>
      <c r="D33" s="35"/>
      <c r="E33" s="36"/>
    </row>
  </sheetData>
  <mergeCells count="2">
    <mergeCell ref="A1:E1"/>
    <mergeCell ref="A2:B2"/>
  </mergeCells>
  <phoneticPr fontId="11" type="noConversion"/>
  <printOptions horizontalCentered="1"/>
  <pageMargins left="0.74803149606299213" right="0.74803149606299213" top="0.74803149606299213" bottom="0.74803149606299213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23"/>
  <sheetViews>
    <sheetView workbookViewId="0">
      <selection activeCell="A10" sqref="A10"/>
    </sheetView>
  </sheetViews>
  <sheetFormatPr defaultRowHeight="16.5"/>
  <cols>
    <col min="1" max="1" width="80.25" customWidth="1"/>
  </cols>
  <sheetData>
    <row r="1" spans="1:1" ht="55.5" customHeight="1">
      <c r="A1" s="37" t="s">
        <v>73</v>
      </c>
    </row>
    <row r="2" spans="1:1" ht="23.25" customHeight="1"/>
    <row r="3" spans="1:1" ht="33" customHeight="1">
      <c r="A3" s="38" t="s">
        <v>74</v>
      </c>
    </row>
    <row r="4" spans="1:1" ht="33" customHeight="1">
      <c r="A4" s="38" t="s">
        <v>215</v>
      </c>
    </row>
    <row r="5" spans="1:1" ht="33" customHeight="1">
      <c r="A5" s="38" t="s">
        <v>216</v>
      </c>
    </row>
    <row r="6" spans="1:1" ht="33" customHeight="1">
      <c r="A6" s="38" t="s">
        <v>75</v>
      </c>
    </row>
    <row r="7" spans="1:1" ht="33" customHeight="1">
      <c r="A7" s="38" t="s">
        <v>76</v>
      </c>
    </row>
    <row r="8" spans="1:1" ht="33" customHeight="1">
      <c r="A8" s="38" t="s">
        <v>77</v>
      </c>
    </row>
    <row r="9" spans="1:1" ht="33" customHeight="1">
      <c r="A9" s="38" t="s">
        <v>78</v>
      </c>
    </row>
    <row r="10" spans="1:1" ht="45.75" customHeight="1">
      <c r="A10" s="39"/>
    </row>
    <row r="12" spans="1:1" ht="39" customHeight="1">
      <c r="A12" s="40" t="s">
        <v>373</v>
      </c>
    </row>
    <row r="15" spans="1:1" ht="39" customHeight="1">
      <c r="A15" s="39" t="s">
        <v>146</v>
      </c>
    </row>
    <row r="18" spans="1:1" ht="36.75" customHeight="1">
      <c r="A18" s="39" t="s">
        <v>147</v>
      </c>
    </row>
    <row r="19" spans="1:1" ht="27.75" customHeight="1"/>
    <row r="20" spans="1:1" ht="36.75" customHeight="1">
      <c r="A20" s="39" t="s">
        <v>148</v>
      </c>
    </row>
    <row r="23" spans="1:1" ht="36.75" customHeight="1">
      <c r="A23" s="41" t="s">
        <v>149</v>
      </c>
    </row>
  </sheetData>
  <phoneticPr fontId="11" type="noConversion"/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C6" sqref="C6"/>
    </sheetView>
  </sheetViews>
  <sheetFormatPr defaultRowHeight="16.5"/>
  <cols>
    <col min="1" max="1" width="28.375" customWidth="1"/>
    <col min="2" max="2" width="24.375" customWidth="1"/>
    <col min="3" max="3" width="24.625" customWidth="1"/>
    <col min="4" max="4" width="21.375" customWidth="1"/>
    <col min="5" max="5" width="18.375" customWidth="1"/>
  </cols>
  <sheetData>
    <row r="1" spans="1:5" ht="48" customHeight="1">
      <c r="A1" s="911" t="s">
        <v>381</v>
      </c>
      <c r="B1" s="911"/>
      <c r="C1" s="911"/>
      <c r="D1" s="911"/>
      <c r="E1" s="911"/>
    </row>
    <row r="2" spans="1:5" ht="41.25" customHeight="1">
      <c r="A2" s="912" t="s">
        <v>382</v>
      </c>
      <c r="B2" s="913" t="s">
        <v>383</v>
      </c>
      <c r="C2" s="913" t="s">
        <v>384</v>
      </c>
      <c r="D2" s="913" t="s">
        <v>385</v>
      </c>
      <c r="E2" s="913" t="s">
        <v>386</v>
      </c>
    </row>
    <row r="3" spans="1:5" ht="41.25" customHeight="1">
      <c r="A3" s="913" t="s">
        <v>387</v>
      </c>
      <c r="B3" s="914">
        <f>SUM(B4:B10)</f>
        <v>2405133132</v>
      </c>
      <c r="C3" s="914">
        <f t="shared" ref="C3:D3" si="0">SUM(C4:C10)</f>
        <v>2390649772</v>
      </c>
      <c r="D3" s="914">
        <f t="shared" si="0"/>
        <v>14483360</v>
      </c>
      <c r="E3" s="915"/>
    </row>
    <row r="4" spans="1:5" ht="41.25" customHeight="1">
      <c r="A4" s="915" t="s">
        <v>388</v>
      </c>
      <c r="B4" s="916">
        <v>8000000</v>
      </c>
      <c r="C4" s="916">
        <v>8000000</v>
      </c>
      <c r="D4" s="914">
        <f>B4-C4</f>
        <v>0</v>
      </c>
      <c r="E4" s="915"/>
    </row>
    <row r="5" spans="1:5" ht="41.25" customHeight="1">
      <c r="A5" s="915" t="s">
        <v>389</v>
      </c>
      <c r="B5" s="916">
        <f>'수가성노인복지센터 세입결산서'!$H$62</f>
        <v>1650041372</v>
      </c>
      <c r="C5" s="916">
        <f>수가성노인복지센터세출결산서!$H$132</f>
        <v>1641511032</v>
      </c>
      <c r="D5" s="914">
        <f t="shared" ref="D5:D10" si="1">B5-C5</f>
        <v>8530340</v>
      </c>
      <c r="E5" s="915"/>
    </row>
    <row r="6" spans="1:5" ht="41.25" customHeight="1">
      <c r="A6" s="915" t="s">
        <v>390</v>
      </c>
      <c r="B6" s="916">
        <f>요양원세입결산서!$H$45</f>
        <v>487436442</v>
      </c>
      <c r="C6" s="916">
        <f>요양원세출결산서!$H$138</f>
        <v>482322818</v>
      </c>
      <c r="D6" s="914">
        <f t="shared" si="1"/>
        <v>5113624</v>
      </c>
      <c r="E6" s="915"/>
    </row>
    <row r="7" spans="1:5" ht="41.25" customHeight="1">
      <c r="A7" s="915" t="s">
        <v>391</v>
      </c>
      <c r="B7" s="916">
        <f>복지용구세입결산서!$H$15</f>
        <v>11196540</v>
      </c>
      <c r="C7" s="916">
        <f>복지용구세출결산서!$H$54</f>
        <v>10482960</v>
      </c>
      <c r="D7" s="914">
        <f t="shared" si="1"/>
        <v>713580</v>
      </c>
      <c r="E7" s="915"/>
    </row>
    <row r="8" spans="1:5" ht="41.25" customHeight="1">
      <c r="A8" s="915" t="s">
        <v>392</v>
      </c>
      <c r="B8" s="916">
        <f>빨래차세입결산서!$H$27</f>
        <v>29311582</v>
      </c>
      <c r="C8" s="916">
        <v>29311582</v>
      </c>
      <c r="D8" s="914">
        <f t="shared" si="1"/>
        <v>0</v>
      </c>
      <c r="E8" s="915"/>
    </row>
    <row r="9" spans="1:5" ht="41.25" customHeight="1">
      <c r="A9" s="915" t="s">
        <v>393</v>
      </c>
      <c r="B9" s="916">
        <f>노인돌봄세입결산서!$H$15</f>
        <v>181210000</v>
      </c>
      <c r="C9" s="916">
        <f>노인돌봄세출결산서!$H$48</f>
        <v>181210000</v>
      </c>
      <c r="D9" s="914">
        <f t="shared" si="1"/>
        <v>0</v>
      </c>
      <c r="E9" s="915"/>
    </row>
    <row r="10" spans="1:5" ht="41.25" customHeight="1">
      <c r="A10" s="915" t="s">
        <v>394</v>
      </c>
      <c r="B10" s="916">
        <f>수가성요양보호사교육원세입결산서!$H$18</f>
        <v>37937196</v>
      </c>
      <c r="C10" s="916">
        <f>수가성요양보호사교육원세출결산서!$H$12</f>
        <v>37811380</v>
      </c>
      <c r="D10" s="916">
        <f t="shared" si="1"/>
        <v>125816</v>
      </c>
      <c r="E10" s="915"/>
    </row>
  </sheetData>
  <mergeCells count="1">
    <mergeCell ref="A1:E1"/>
  </mergeCells>
  <phoneticPr fontId="33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5"/>
  <sheetViews>
    <sheetView topLeftCell="A34" zoomScaleNormal="100" workbookViewId="0">
      <selection activeCell="G25" sqref="G25"/>
    </sheetView>
  </sheetViews>
  <sheetFormatPr defaultRowHeight="12.75" customHeight="1"/>
  <cols>
    <col min="1" max="2" width="9.75" bestFit="1" customWidth="1"/>
    <col min="3" max="3" width="12.75" bestFit="1" customWidth="1"/>
    <col min="4" max="4" width="5" bestFit="1" customWidth="1"/>
    <col min="5" max="5" width="12.25" bestFit="1" customWidth="1"/>
    <col min="6" max="6" width="13.5" bestFit="1" customWidth="1"/>
    <col min="7" max="7" width="12.25" bestFit="1" customWidth="1"/>
    <col min="8" max="8" width="13.5" bestFit="1" customWidth="1"/>
  </cols>
  <sheetData>
    <row r="1" spans="1:8" ht="33" thickBot="1">
      <c r="A1" s="711" t="s">
        <v>182</v>
      </c>
      <c r="B1" s="711"/>
      <c r="C1" s="711"/>
      <c r="D1" s="711"/>
      <c r="E1" s="711"/>
      <c r="F1" s="711"/>
      <c r="G1" s="711"/>
      <c r="H1" s="711"/>
    </row>
    <row r="2" spans="1:8" ht="18" customHeight="1">
      <c r="A2" s="744" t="s">
        <v>8</v>
      </c>
      <c r="B2" s="745"/>
      <c r="C2" s="746"/>
      <c r="D2" s="747" t="s">
        <v>9</v>
      </c>
      <c r="E2" s="748" t="s">
        <v>121</v>
      </c>
      <c r="F2" s="749" t="s">
        <v>10</v>
      </c>
      <c r="G2" s="750" t="s">
        <v>11</v>
      </c>
      <c r="H2" s="751" t="s">
        <v>19</v>
      </c>
    </row>
    <row r="3" spans="1:8" ht="18" customHeight="1">
      <c r="A3" s="453" t="s">
        <v>5</v>
      </c>
      <c r="B3" s="72" t="s">
        <v>12</v>
      </c>
      <c r="C3" s="48" t="s">
        <v>13</v>
      </c>
      <c r="D3" s="716"/>
      <c r="E3" s="718"/>
      <c r="F3" s="720"/>
      <c r="G3" s="722"/>
      <c r="H3" s="752"/>
    </row>
    <row r="4" spans="1:8" ht="15" customHeight="1">
      <c r="A4" s="726" t="s">
        <v>183</v>
      </c>
      <c r="B4" s="700" t="s">
        <v>183</v>
      </c>
      <c r="C4" s="699" t="s">
        <v>123</v>
      </c>
      <c r="D4" s="73" t="s">
        <v>14</v>
      </c>
      <c r="E4" s="43"/>
      <c r="F4" s="88">
        <v>1492079560</v>
      </c>
      <c r="G4" s="43"/>
      <c r="H4" s="454">
        <f t="shared" ref="H4:H9" si="0">SUM(E4:G4)</f>
        <v>1492079560</v>
      </c>
    </row>
    <row r="5" spans="1:8" ht="15" customHeight="1">
      <c r="A5" s="726"/>
      <c r="B5" s="700"/>
      <c r="C5" s="700"/>
      <c r="D5" s="70" t="s">
        <v>15</v>
      </c>
      <c r="E5" s="44"/>
      <c r="F5" s="89">
        <v>1420528460</v>
      </c>
      <c r="G5" s="44"/>
      <c r="H5" s="455">
        <f t="shared" si="0"/>
        <v>1420528460</v>
      </c>
    </row>
    <row r="6" spans="1:8" ht="15" customHeight="1">
      <c r="A6" s="726"/>
      <c r="B6" s="700"/>
      <c r="C6" s="701"/>
      <c r="D6" s="71" t="s">
        <v>16</v>
      </c>
      <c r="E6" s="191"/>
      <c r="F6" s="90">
        <f>F5-F4</f>
        <v>-71551100</v>
      </c>
      <c r="G6" s="191"/>
      <c r="H6" s="455">
        <f t="shared" si="0"/>
        <v>-71551100</v>
      </c>
    </row>
    <row r="7" spans="1:8" ht="15" customHeight="1">
      <c r="A7" s="726"/>
      <c r="B7" s="700"/>
      <c r="C7" s="740" t="s">
        <v>126</v>
      </c>
      <c r="D7" s="192" t="s">
        <v>14</v>
      </c>
      <c r="E7" s="193"/>
      <c r="F7" s="248">
        <f>F4</f>
        <v>1492079560</v>
      </c>
      <c r="G7" s="193"/>
      <c r="H7" s="456">
        <f t="shared" si="0"/>
        <v>1492079560</v>
      </c>
    </row>
    <row r="8" spans="1:8" ht="15" customHeight="1">
      <c r="A8" s="726"/>
      <c r="B8" s="700"/>
      <c r="C8" s="703"/>
      <c r="D8" s="195" t="s">
        <v>15</v>
      </c>
      <c r="E8" s="196"/>
      <c r="F8" s="197">
        <f>F5</f>
        <v>1420528460</v>
      </c>
      <c r="G8" s="196"/>
      <c r="H8" s="457">
        <f t="shared" si="0"/>
        <v>1420528460</v>
      </c>
    </row>
    <row r="9" spans="1:8" ht="15" customHeight="1">
      <c r="A9" s="726"/>
      <c r="B9" s="701"/>
      <c r="C9" s="704"/>
      <c r="D9" s="199" t="s">
        <v>16</v>
      </c>
      <c r="E9" s="214"/>
      <c r="F9" s="198">
        <f>F6</f>
        <v>-71551100</v>
      </c>
      <c r="G9" s="214"/>
      <c r="H9" s="458">
        <f t="shared" si="0"/>
        <v>-71551100</v>
      </c>
    </row>
    <row r="10" spans="1:8" ht="15" customHeight="1">
      <c r="A10" s="726"/>
      <c r="B10" s="705" t="s">
        <v>126</v>
      </c>
      <c r="C10" s="706"/>
      <c r="D10" s="202" t="s">
        <v>14</v>
      </c>
      <c r="E10" s="203"/>
      <c r="F10" s="363">
        <f>F7</f>
        <v>1492079560</v>
      </c>
      <c r="G10" s="204"/>
      <c r="H10" s="459">
        <f>H7</f>
        <v>1492079560</v>
      </c>
    </row>
    <row r="11" spans="1:8" ht="15" customHeight="1">
      <c r="A11" s="726"/>
      <c r="B11" s="707"/>
      <c r="C11" s="708"/>
      <c r="D11" s="205" t="s">
        <v>15</v>
      </c>
      <c r="E11" s="206"/>
      <c r="F11" s="207">
        <f t="shared" ref="F11:F12" si="1">F8</f>
        <v>1420528460</v>
      </c>
      <c r="G11" s="207"/>
      <c r="H11" s="460">
        <f t="shared" ref="H11:H12" si="2">H8</f>
        <v>1420528460</v>
      </c>
    </row>
    <row r="12" spans="1:8" ht="15" customHeight="1">
      <c r="A12" s="727"/>
      <c r="B12" s="709"/>
      <c r="C12" s="710"/>
      <c r="D12" s="208" t="s">
        <v>16</v>
      </c>
      <c r="E12" s="209"/>
      <c r="F12" s="215">
        <f t="shared" si="1"/>
        <v>-71551100</v>
      </c>
      <c r="G12" s="210"/>
      <c r="H12" s="461">
        <f t="shared" si="2"/>
        <v>-71551100</v>
      </c>
    </row>
    <row r="13" spans="1:8" ht="15" customHeight="1">
      <c r="A13" s="725" t="s">
        <v>168</v>
      </c>
      <c r="B13" s="699" t="s">
        <v>122</v>
      </c>
      <c r="C13" s="743" t="s">
        <v>169</v>
      </c>
      <c r="D13" s="73" t="s">
        <v>14</v>
      </c>
      <c r="E13" s="88">
        <v>104320000</v>
      </c>
      <c r="F13" s="88"/>
      <c r="G13" s="43"/>
      <c r="H13" s="462">
        <f>SUM(E13:G13)</f>
        <v>104320000</v>
      </c>
    </row>
    <row r="14" spans="1:8" ht="15" customHeight="1">
      <c r="A14" s="726"/>
      <c r="B14" s="700"/>
      <c r="C14" s="741"/>
      <c r="D14" s="70" t="s">
        <v>15</v>
      </c>
      <c r="E14" s="89">
        <v>103300000</v>
      </c>
      <c r="F14" s="89"/>
      <c r="G14" s="44"/>
      <c r="H14" s="463">
        <f t="shared" ref="H14:H15" si="3">SUM(E14:G14)</f>
        <v>103300000</v>
      </c>
    </row>
    <row r="15" spans="1:8" ht="15" customHeight="1">
      <c r="A15" s="726"/>
      <c r="B15" s="700"/>
      <c r="C15" s="742"/>
      <c r="D15" s="71" t="s">
        <v>16</v>
      </c>
      <c r="E15" s="216">
        <f>E14-E13</f>
        <v>-1020000</v>
      </c>
      <c r="F15" s="217"/>
      <c r="G15" s="191"/>
      <c r="H15" s="464">
        <f t="shared" si="3"/>
        <v>-1020000</v>
      </c>
    </row>
    <row r="16" spans="1:8" ht="15" customHeight="1">
      <c r="A16" s="726"/>
      <c r="B16" s="700"/>
      <c r="C16" s="740" t="s">
        <v>126</v>
      </c>
      <c r="D16" s="218" t="s">
        <v>14</v>
      </c>
      <c r="E16" s="219">
        <f>E13</f>
        <v>104320000</v>
      </c>
      <c r="F16" s="194"/>
      <c r="G16" s="193"/>
      <c r="H16" s="456">
        <f>SUM(E16:G16)</f>
        <v>104320000</v>
      </c>
    </row>
    <row r="17" spans="1:8" ht="15" customHeight="1">
      <c r="A17" s="726"/>
      <c r="B17" s="700"/>
      <c r="C17" s="703"/>
      <c r="D17" s="220" t="s">
        <v>15</v>
      </c>
      <c r="E17" s="221">
        <f>E14</f>
        <v>103300000</v>
      </c>
      <c r="F17" s="197"/>
      <c r="G17" s="196"/>
      <c r="H17" s="458">
        <f t="shared" ref="H17:H18" si="4">SUM(E17:G17)</f>
        <v>103300000</v>
      </c>
    </row>
    <row r="18" spans="1:8" ht="15" customHeight="1">
      <c r="A18" s="726"/>
      <c r="B18" s="700"/>
      <c r="C18" s="703"/>
      <c r="D18" s="199" t="s">
        <v>16</v>
      </c>
      <c r="E18" s="222">
        <f>E15</f>
        <v>-1020000</v>
      </c>
      <c r="F18" s="223"/>
      <c r="G18" s="200"/>
      <c r="H18" s="465">
        <f t="shared" si="4"/>
        <v>-1020000</v>
      </c>
    </row>
    <row r="19" spans="1:8" ht="15" customHeight="1">
      <c r="A19" s="726"/>
      <c r="B19" s="705" t="s">
        <v>126</v>
      </c>
      <c r="C19" s="706"/>
      <c r="D19" s="224" t="s">
        <v>14</v>
      </c>
      <c r="E19" s="204">
        <f>E16</f>
        <v>104320000</v>
      </c>
      <c r="F19" s="204"/>
      <c r="G19" s="204"/>
      <c r="H19" s="459">
        <f>H16</f>
        <v>104320000</v>
      </c>
    </row>
    <row r="20" spans="1:8" ht="15" customHeight="1">
      <c r="A20" s="726"/>
      <c r="B20" s="707"/>
      <c r="C20" s="708"/>
      <c r="D20" s="225" t="s">
        <v>15</v>
      </c>
      <c r="E20" s="207">
        <f t="shared" ref="E20:E21" si="5">E17</f>
        <v>103300000</v>
      </c>
      <c r="F20" s="207"/>
      <c r="G20" s="207"/>
      <c r="H20" s="460">
        <f t="shared" ref="H20:H21" si="6">H17</f>
        <v>103300000</v>
      </c>
    </row>
    <row r="21" spans="1:8" ht="15" customHeight="1">
      <c r="A21" s="727"/>
      <c r="B21" s="709"/>
      <c r="C21" s="710"/>
      <c r="D21" s="226" t="s">
        <v>16</v>
      </c>
      <c r="E21" s="215">
        <f t="shared" si="5"/>
        <v>-1020000</v>
      </c>
      <c r="F21" s="210"/>
      <c r="G21" s="210"/>
      <c r="H21" s="461">
        <f t="shared" si="6"/>
        <v>-1020000</v>
      </c>
    </row>
    <row r="22" spans="1:8" ht="15" customHeight="1">
      <c r="A22" s="725" t="s">
        <v>170</v>
      </c>
      <c r="B22" s="700" t="s">
        <v>170</v>
      </c>
      <c r="C22" s="738" t="s">
        <v>170</v>
      </c>
      <c r="D22" s="227" t="s">
        <v>14</v>
      </c>
      <c r="E22" s="228"/>
      <c r="F22" s="86"/>
      <c r="G22" s="86">
        <v>110210100</v>
      </c>
      <c r="H22" s="454">
        <f>SUM(E22:G22)</f>
        <v>110210100</v>
      </c>
    </row>
    <row r="23" spans="1:8" ht="15" customHeight="1">
      <c r="A23" s="726"/>
      <c r="B23" s="700"/>
      <c r="C23" s="738"/>
      <c r="D23" s="76" t="s">
        <v>15</v>
      </c>
      <c r="E23" s="229"/>
      <c r="F23" s="87"/>
      <c r="G23" s="87">
        <v>108120951</v>
      </c>
      <c r="H23" s="466">
        <f t="shared" ref="H23:H24" si="7">SUM(E23:G23)</f>
        <v>108120951</v>
      </c>
    </row>
    <row r="24" spans="1:8" ht="15" customHeight="1">
      <c r="A24" s="726"/>
      <c r="B24" s="700"/>
      <c r="C24" s="739"/>
      <c r="D24" s="80" t="s">
        <v>16</v>
      </c>
      <c r="E24" s="230"/>
      <c r="F24" s="216"/>
      <c r="G24" s="212">
        <f>G23-G22</f>
        <v>-2089149</v>
      </c>
      <c r="H24" s="455">
        <f t="shared" si="7"/>
        <v>-2089149</v>
      </c>
    </row>
    <row r="25" spans="1:8" ht="15" customHeight="1">
      <c r="A25" s="726"/>
      <c r="B25" s="700"/>
      <c r="C25" s="740" t="s">
        <v>126</v>
      </c>
      <c r="D25" s="192" t="s">
        <v>14</v>
      </c>
      <c r="E25" s="231"/>
      <c r="F25" s="194"/>
      <c r="G25" s="194">
        <f>G22</f>
        <v>110210100</v>
      </c>
      <c r="H25" s="456">
        <f>H22</f>
        <v>110210100</v>
      </c>
    </row>
    <row r="26" spans="1:8" ht="15" customHeight="1">
      <c r="A26" s="726"/>
      <c r="B26" s="700"/>
      <c r="C26" s="703"/>
      <c r="D26" s="220" t="s">
        <v>15</v>
      </c>
      <c r="E26" s="232"/>
      <c r="F26" s="197"/>
      <c r="G26" s="197">
        <f t="shared" ref="G26:H27" si="8">G23</f>
        <v>108120951</v>
      </c>
      <c r="H26" s="457">
        <f t="shared" si="8"/>
        <v>108120951</v>
      </c>
    </row>
    <row r="27" spans="1:8" ht="15" customHeight="1">
      <c r="A27" s="726"/>
      <c r="B27" s="701"/>
      <c r="C27" s="704"/>
      <c r="D27" s="233" t="s">
        <v>16</v>
      </c>
      <c r="E27" s="234"/>
      <c r="F27" s="223"/>
      <c r="G27" s="198">
        <f t="shared" si="8"/>
        <v>-2089149</v>
      </c>
      <c r="H27" s="458">
        <f t="shared" si="8"/>
        <v>-2089149</v>
      </c>
    </row>
    <row r="28" spans="1:8" ht="15" customHeight="1">
      <c r="A28" s="726"/>
      <c r="B28" s="705" t="s">
        <v>126</v>
      </c>
      <c r="C28" s="706"/>
      <c r="D28" s="235" t="s">
        <v>187</v>
      </c>
      <c r="E28" s="236"/>
      <c r="F28" s="204"/>
      <c r="G28" s="204">
        <f>G25</f>
        <v>110210100</v>
      </c>
      <c r="H28" s="459">
        <f>H25</f>
        <v>110210100</v>
      </c>
    </row>
    <row r="29" spans="1:8" ht="15" customHeight="1">
      <c r="A29" s="726"/>
      <c r="B29" s="707"/>
      <c r="C29" s="708"/>
      <c r="D29" s="205" t="s">
        <v>188</v>
      </c>
      <c r="E29" s="237"/>
      <c r="F29" s="207"/>
      <c r="G29" s="207">
        <f t="shared" ref="G29:H30" si="9">G26</f>
        <v>108120951</v>
      </c>
      <c r="H29" s="460">
        <f t="shared" si="9"/>
        <v>108120951</v>
      </c>
    </row>
    <row r="30" spans="1:8" ht="15" customHeight="1">
      <c r="A30" s="727"/>
      <c r="B30" s="709"/>
      <c r="C30" s="710"/>
      <c r="D30" s="238" t="s">
        <v>189</v>
      </c>
      <c r="E30" s="239"/>
      <c r="F30" s="240"/>
      <c r="G30" s="241">
        <f t="shared" si="9"/>
        <v>-2089149</v>
      </c>
      <c r="H30" s="467">
        <f t="shared" si="9"/>
        <v>-2089149</v>
      </c>
    </row>
    <row r="31" spans="1:8" ht="15" customHeight="1">
      <c r="A31" s="725" t="s">
        <v>184</v>
      </c>
      <c r="B31" s="728" t="s">
        <v>184</v>
      </c>
      <c r="C31" s="728" t="s">
        <v>185</v>
      </c>
      <c r="D31" s="324" t="s">
        <v>187</v>
      </c>
      <c r="E31" s="327"/>
      <c r="F31" s="328">
        <v>7000000</v>
      </c>
      <c r="G31" s="329"/>
      <c r="H31" s="468">
        <f>SUM(E31:G31)</f>
        <v>7000000</v>
      </c>
    </row>
    <row r="32" spans="1:8" ht="15" customHeight="1">
      <c r="A32" s="726"/>
      <c r="B32" s="728"/>
      <c r="C32" s="729"/>
      <c r="D32" s="325" t="s">
        <v>188</v>
      </c>
      <c r="E32" s="330"/>
      <c r="F32" s="331">
        <v>7000000</v>
      </c>
      <c r="G32" s="331"/>
      <c r="H32" s="469">
        <f t="shared" ref="H32" si="10">SUM(E32:G32)</f>
        <v>7000000</v>
      </c>
    </row>
    <row r="33" spans="1:8" ht="15" customHeight="1">
      <c r="A33" s="726"/>
      <c r="B33" s="728"/>
      <c r="C33" s="729"/>
      <c r="D33" s="326" t="s">
        <v>189</v>
      </c>
      <c r="E33" s="332"/>
      <c r="F33" s="333">
        <f>F32-F31</f>
        <v>0</v>
      </c>
      <c r="G33" s="333"/>
      <c r="H33" s="468">
        <f>H32-H31</f>
        <v>0</v>
      </c>
    </row>
    <row r="34" spans="1:8" ht="15" customHeight="1">
      <c r="A34" s="726"/>
      <c r="B34" s="728"/>
      <c r="C34" s="730" t="s">
        <v>186</v>
      </c>
      <c r="D34" s="341" t="s">
        <v>187</v>
      </c>
      <c r="E34" s="342"/>
      <c r="F34" s="343">
        <f t="shared" ref="F34:F39" si="11">F31</f>
        <v>7000000</v>
      </c>
      <c r="G34" s="343"/>
      <c r="H34" s="470">
        <f>H31</f>
        <v>7000000</v>
      </c>
    </row>
    <row r="35" spans="1:8" ht="15" customHeight="1">
      <c r="A35" s="726"/>
      <c r="B35" s="728"/>
      <c r="C35" s="731"/>
      <c r="D35" s="344" t="s">
        <v>188</v>
      </c>
      <c r="E35" s="345"/>
      <c r="F35" s="346">
        <f t="shared" si="11"/>
        <v>7000000</v>
      </c>
      <c r="G35" s="346"/>
      <c r="H35" s="471">
        <f>H32</f>
        <v>7000000</v>
      </c>
    </row>
    <row r="36" spans="1:8" ht="15" customHeight="1">
      <c r="A36" s="726"/>
      <c r="B36" s="728"/>
      <c r="C36" s="731"/>
      <c r="D36" s="347" t="s">
        <v>189</v>
      </c>
      <c r="E36" s="348"/>
      <c r="F36" s="349">
        <f t="shared" si="11"/>
        <v>0</v>
      </c>
      <c r="G36" s="349"/>
      <c r="H36" s="472">
        <f>H33</f>
        <v>0</v>
      </c>
    </row>
    <row r="37" spans="1:8" ht="15" customHeight="1">
      <c r="A37" s="726"/>
      <c r="B37" s="732" t="s">
        <v>186</v>
      </c>
      <c r="C37" s="733"/>
      <c r="D37" s="334" t="s">
        <v>187</v>
      </c>
      <c r="E37" s="335"/>
      <c r="F37" s="336">
        <f t="shared" si="11"/>
        <v>7000000</v>
      </c>
      <c r="G37" s="336"/>
      <c r="H37" s="473">
        <f>H34</f>
        <v>7000000</v>
      </c>
    </row>
    <row r="38" spans="1:8" ht="15" customHeight="1">
      <c r="A38" s="726"/>
      <c r="B38" s="733"/>
      <c r="C38" s="733"/>
      <c r="D38" s="337" t="s">
        <v>188</v>
      </c>
      <c r="E38" s="338"/>
      <c r="F38" s="339">
        <f t="shared" si="11"/>
        <v>7000000</v>
      </c>
      <c r="G38" s="339"/>
      <c r="H38" s="474">
        <f>H35</f>
        <v>7000000</v>
      </c>
    </row>
    <row r="39" spans="1:8" ht="15" customHeight="1">
      <c r="A39" s="727"/>
      <c r="B39" s="733"/>
      <c r="C39" s="733"/>
      <c r="D39" s="340" t="s">
        <v>189</v>
      </c>
      <c r="E39" s="322"/>
      <c r="F39" s="323">
        <f t="shared" si="11"/>
        <v>0</v>
      </c>
      <c r="G39" s="323"/>
      <c r="H39" s="475">
        <f>H38-H37</f>
        <v>0</v>
      </c>
    </row>
    <row r="40" spans="1:8" ht="15" customHeight="1">
      <c r="A40" s="725" t="s">
        <v>171</v>
      </c>
      <c r="B40" s="699" t="s">
        <v>171</v>
      </c>
      <c r="C40" s="702" t="s">
        <v>171</v>
      </c>
      <c r="D40" s="227" t="s">
        <v>14</v>
      </c>
      <c r="E40" s="77"/>
      <c r="F40" s="86">
        <v>23718000</v>
      </c>
      <c r="G40" s="77"/>
      <c r="H40" s="454">
        <f>SUM(E40:G40)</f>
        <v>23718000</v>
      </c>
    </row>
    <row r="41" spans="1:8" ht="15" customHeight="1">
      <c r="A41" s="726"/>
      <c r="B41" s="700"/>
      <c r="C41" s="702"/>
      <c r="D41" s="78" t="s">
        <v>15</v>
      </c>
      <c r="E41" s="79"/>
      <c r="F41" s="87">
        <v>0</v>
      </c>
      <c r="G41" s="79"/>
      <c r="H41" s="455">
        <f t="shared" ref="H41" si="12">SUM(E41:G41)</f>
        <v>0</v>
      </c>
    </row>
    <row r="42" spans="1:8" ht="15" customHeight="1">
      <c r="A42" s="726"/>
      <c r="B42" s="700"/>
      <c r="C42" s="702"/>
      <c r="D42" s="80" t="s">
        <v>16</v>
      </c>
      <c r="E42" s="81"/>
      <c r="F42" s="90">
        <f>F41-F40</f>
        <v>-23718000</v>
      </c>
      <c r="G42" s="82"/>
      <c r="H42" s="455">
        <f>H41-H40</f>
        <v>-23718000</v>
      </c>
    </row>
    <row r="43" spans="1:8" ht="15" customHeight="1">
      <c r="A43" s="726"/>
      <c r="B43" s="700"/>
      <c r="C43" s="740" t="s">
        <v>126</v>
      </c>
      <c r="D43" s="242" t="s">
        <v>14</v>
      </c>
      <c r="E43" s="242"/>
      <c r="F43" s="194">
        <f>F40</f>
        <v>23718000</v>
      </c>
      <c r="G43" s="193"/>
      <c r="H43" s="456">
        <f>H40</f>
        <v>23718000</v>
      </c>
    </row>
    <row r="44" spans="1:8" ht="15" customHeight="1">
      <c r="A44" s="726"/>
      <c r="B44" s="700"/>
      <c r="C44" s="703"/>
      <c r="D44" s="220" t="s">
        <v>15</v>
      </c>
      <c r="E44" s="220"/>
      <c r="F44" s="198">
        <f t="shared" ref="F44:F45" si="13">F41</f>
        <v>0</v>
      </c>
      <c r="G44" s="196"/>
      <c r="H44" s="457">
        <f t="shared" ref="H44:H45" si="14">H41</f>
        <v>0</v>
      </c>
    </row>
    <row r="45" spans="1:8" ht="15" customHeight="1">
      <c r="A45" s="726"/>
      <c r="B45" s="701"/>
      <c r="C45" s="704"/>
      <c r="D45" s="233" t="s">
        <v>16</v>
      </c>
      <c r="E45" s="233"/>
      <c r="F45" s="198">
        <f t="shared" si="13"/>
        <v>-23718000</v>
      </c>
      <c r="G45" s="243"/>
      <c r="H45" s="458">
        <f t="shared" si="14"/>
        <v>-23718000</v>
      </c>
    </row>
    <row r="46" spans="1:8" ht="15" customHeight="1">
      <c r="A46" s="726"/>
      <c r="B46" s="705" t="s">
        <v>126</v>
      </c>
      <c r="C46" s="706"/>
      <c r="D46" s="224" t="s">
        <v>14</v>
      </c>
      <c r="E46" s="236"/>
      <c r="F46" s="244">
        <f>F43</f>
        <v>23718000</v>
      </c>
      <c r="G46" s="244"/>
      <c r="H46" s="476">
        <f>H43</f>
        <v>23718000</v>
      </c>
    </row>
    <row r="47" spans="1:8" ht="15" customHeight="1">
      <c r="A47" s="726"/>
      <c r="B47" s="707"/>
      <c r="C47" s="708"/>
      <c r="D47" s="225" t="s">
        <v>15</v>
      </c>
      <c r="E47" s="237"/>
      <c r="F47" s="245">
        <f t="shared" ref="F47:F48" si="15">F44</f>
        <v>0</v>
      </c>
      <c r="G47" s="246"/>
      <c r="H47" s="477">
        <f t="shared" ref="H47" si="16">H44</f>
        <v>0</v>
      </c>
    </row>
    <row r="48" spans="1:8" ht="15" customHeight="1">
      <c r="A48" s="727"/>
      <c r="B48" s="709"/>
      <c r="C48" s="710"/>
      <c r="D48" s="226" t="s">
        <v>16</v>
      </c>
      <c r="E48" s="239"/>
      <c r="F48" s="350">
        <f t="shared" si="15"/>
        <v>-23718000</v>
      </c>
      <c r="G48" s="247"/>
      <c r="H48" s="478">
        <f>H47-H46</f>
        <v>-23718000</v>
      </c>
    </row>
    <row r="49" spans="1:8" ht="15" customHeight="1">
      <c r="A49" s="726" t="s">
        <v>125</v>
      </c>
      <c r="B49" s="741" t="s">
        <v>125</v>
      </c>
      <c r="C49" s="702" t="s">
        <v>172</v>
      </c>
      <c r="D49" s="5" t="s">
        <v>14</v>
      </c>
      <c r="E49" s="5"/>
      <c r="F49" s="88">
        <v>20000</v>
      </c>
      <c r="G49" s="88"/>
      <c r="H49" s="462">
        <f>SUM(E49:G49)</f>
        <v>20000</v>
      </c>
    </row>
    <row r="50" spans="1:8" ht="15" customHeight="1">
      <c r="A50" s="726"/>
      <c r="B50" s="741"/>
      <c r="C50" s="702"/>
      <c r="D50" s="6" t="s">
        <v>15</v>
      </c>
      <c r="E50" s="353">
        <v>6446</v>
      </c>
      <c r="F50" s="89">
        <v>16329</v>
      </c>
      <c r="G50" s="89">
        <v>6055</v>
      </c>
      <c r="H50" s="463">
        <f t="shared" ref="H50:H51" si="17">SUM(E50:G50)</f>
        <v>28830</v>
      </c>
    </row>
    <row r="51" spans="1:8" ht="15" customHeight="1">
      <c r="A51" s="726"/>
      <c r="B51" s="741"/>
      <c r="C51" s="702"/>
      <c r="D51" s="7" t="s">
        <v>16</v>
      </c>
      <c r="E51" s="352">
        <f>E50-E49</f>
        <v>6446</v>
      </c>
      <c r="F51" s="90">
        <f>F50-F49</f>
        <v>-3671</v>
      </c>
      <c r="G51" s="90">
        <f>G50-G49</f>
        <v>6055</v>
      </c>
      <c r="H51" s="464">
        <f t="shared" si="17"/>
        <v>8830</v>
      </c>
    </row>
    <row r="52" spans="1:8" ht="15" customHeight="1">
      <c r="A52" s="726"/>
      <c r="B52" s="741"/>
      <c r="C52" s="699" t="s">
        <v>190</v>
      </c>
      <c r="D52" s="321" t="s">
        <v>187</v>
      </c>
      <c r="E52" s="321"/>
      <c r="F52" s="211">
        <v>11073000</v>
      </c>
      <c r="G52" s="351"/>
      <c r="H52" s="479">
        <f>SUM(E52:G52)</f>
        <v>11073000</v>
      </c>
    </row>
    <row r="53" spans="1:8" ht="15" customHeight="1">
      <c r="A53" s="726"/>
      <c r="B53" s="741"/>
      <c r="C53" s="700"/>
      <c r="D53" s="70" t="s">
        <v>188</v>
      </c>
      <c r="E53" s="6"/>
      <c r="F53" s="89">
        <v>11063131</v>
      </c>
      <c r="G53" s="44"/>
      <c r="H53" s="463">
        <f>SUM(E53:G53)</f>
        <v>11063131</v>
      </c>
    </row>
    <row r="54" spans="1:8" ht="15" customHeight="1">
      <c r="A54" s="726"/>
      <c r="B54" s="741"/>
      <c r="C54" s="701"/>
      <c r="D54" s="321" t="s">
        <v>189</v>
      </c>
      <c r="E54" s="321"/>
      <c r="F54" s="211">
        <f>F53-F52</f>
        <v>-9869</v>
      </c>
      <c r="G54" s="351"/>
      <c r="H54" s="464">
        <f>H53-H52</f>
        <v>-9869</v>
      </c>
    </row>
    <row r="55" spans="1:8" ht="15" customHeight="1">
      <c r="A55" s="726"/>
      <c r="B55" s="741"/>
      <c r="C55" s="740" t="s">
        <v>126</v>
      </c>
      <c r="D55" s="218" t="s">
        <v>14</v>
      </c>
      <c r="E55" s="354"/>
      <c r="F55" s="248">
        <f>F49+F52</f>
        <v>11093000</v>
      </c>
      <c r="G55" s="194"/>
      <c r="H55" s="456">
        <f>SUM(E55:G55)</f>
        <v>11093000</v>
      </c>
    </row>
    <row r="56" spans="1:8" ht="15" customHeight="1">
      <c r="A56" s="726"/>
      <c r="B56" s="741"/>
      <c r="C56" s="703"/>
      <c r="D56" s="220" t="s">
        <v>15</v>
      </c>
      <c r="E56" s="355">
        <f>E50</f>
        <v>6446</v>
      </c>
      <c r="F56" s="197">
        <f>F50+F53</f>
        <v>11079460</v>
      </c>
      <c r="G56" s="357">
        <f>G50</f>
        <v>6055</v>
      </c>
      <c r="H56" s="457">
        <f t="shared" ref="H56" si="18">SUM(E56:G56)</f>
        <v>11091961</v>
      </c>
    </row>
    <row r="57" spans="1:8" ht="15" customHeight="1">
      <c r="A57" s="726"/>
      <c r="B57" s="742"/>
      <c r="C57" s="704"/>
      <c r="D57" s="233" t="s">
        <v>16</v>
      </c>
      <c r="E57" s="356">
        <f>E56-E55</f>
        <v>6446</v>
      </c>
      <c r="F57" s="223">
        <f>F56-F55</f>
        <v>-13540</v>
      </c>
      <c r="G57" s="358">
        <f>G56-G55</f>
        <v>6055</v>
      </c>
      <c r="H57" s="458">
        <f>H56-H55</f>
        <v>-1039</v>
      </c>
    </row>
    <row r="58" spans="1:8" ht="15" customHeight="1">
      <c r="A58" s="726"/>
      <c r="B58" s="705" t="s">
        <v>126</v>
      </c>
      <c r="C58" s="706"/>
      <c r="D58" s="224" t="s">
        <v>14</v>
      </c>
      <c r="E58" s="359"/>
      <c r="F58" s="204">
        <f>F55</f>
        <v>11093000</v>
      </c>
      <c r="G58" s="204"/>
      <c r="H58" s="459">
        <f>SUM(E58:G58)</f>
        <v>11093000</v>
      </c>
    </row>
    <row r="59" spans="1:8" ht="15" customHeight="1">
      <c r="A59" s="726"/>
      <c r="B59" s="707"/>
      <c r="C59" s="708"/>
      <c r="D59" s="225" t="s">
        <v>15</v>
      </c>
      <c r="E59" s="360">
        <f>E56</f>
        <v>6446</v>
      </c>
      <c r="F59" s="207">
        <f>F56</f>
        <v>11079460</v>
      </c>
      <c r="G59" s="207">
        <f>G56</f>
        <v>6055</v>
      </c>
      <c r="H59" s="460">
        <f>SUM(E59:G59)</f>
        <v>11091961</v>
      </c>
    </row>
    <row r="60" spans="1:8" ht="15" customHeight="1">
      <c r="A60" s="727"/>
      <c r="B60" s="709"/>
      <c r="C60" s="710"/>
      <c r="D60" s="226" t="s">
        <v>16</v>
      </c>
      <c r="E60" s="361">
        <f>E59-E58</f>
        <v>6446</v>
      </c>
      <c r="F60" s="241">
        <f>F59-F58</f>
        <v>-13540</v>
      </c>
      <c r="G60" s="241">
        <f>G59-G58</f>
        <v>6055</v>
      </c>
      <c r="H60" s="467">
        <f>H59-H58</f>
        <v>-1039</v>
      </c>
    </row>
    <row r="61" spans="1:8" ht="15" customHeight="1">
      <c r="A61" s="734" t="s">
        <v>17</v>
      </c>
      <c r="B61" s="735"/>
      <c r="C61" s="735"/>
      <c r="D61" s="249" t="s">
        <v>14</v>
      </c>
      <c r="E61" s="362">
        <f>E19+E58</f>
        <v>104320000</v>
      </c>
      <c r="F61" s="251">
        <f>F10+F19+F28+F37+F46+F58</f>
        <v>1533890560</v>
      </c>
      <c r="G61" s="251">
        <f t="shared" ref="G61:H61" si="19">G10+G19+G28+G37+G46+G58</f>
        <v>110210100</v>
      </c>
      <c r="H61" s="480">
        <f t="shared" si="19"/>
        <v>1748420660</v>
      </c>
    </row>
    <row r="62" spans="1:8" ht="15" customHeight="1">
      <c r="A62" s="734"/>
      <c r="B62" s="735"/>
      <c r="C62" s="735"/>
      <c r="D62" s="252" t="s">
        <v>15</v>
      </c>
      <c r="E62" s="253">
        <f>E20+E59</f>
        <v>103306446</v>
      </c>
      <c r="F62" s="251">
        <f>F11+F20+F29+F38+F47+F59</f>
        <v>1438607920</v>
      </c>
      <c r="G62" s="251">
        <f t="shared" ref="G62:H62" si="20">G11+G20+G29+G38+G47+G59</f>
        <v>108127006</v>
      </c>
      <c r="H62" s="480">
        <f t="shared" si="20"/>
        <v>1650041372</v>
      </c>
    </row>
    <row r="63" spans="1:8" ht="15" customHeight="1" thickBot="1">
      <c r="A63" s="736"/>
      <c r="B63" s="737"/>
      <c r="C63" s="737"/>
      <c r="D63" s="254" t="s">
        <v>16</v>
      </c>
      <c r="E63" s="255">
        <f>E62-E61</f>
        <v>-1013554</v>
      </c>
      <c r="F63" s="255">
        <f>F62-F61</f>
        <v>-95282640</v>
      </c>
      <c r="G63" s="255">
        <f t="shared" ref="G63:H63" si="21">G62-G61</f>
        <v>-2083094</v>
      </c>
      <c r="H63" s="481">
        <f t="shared" si="21"/>
        <v>-98379288</v>
      </c>
    </row>
    <row r="64" spans="1:8" ht="16.5"/>
    <row r="65" ht="16.5"/>
  </sheetData>
  <mergeCells count="39">
    <mergeCell ref="A1:H1"/>
    <mergeCell ref="A2:C2"/>
    <mergeCell ref="D2:D3"/>
    <mergeCell ref="E2:E3"/>
    <mergeCell ref="F2:F3"/>
    <mergeCell ref="G2:G3"/>
    <mergeCell ref="H2:H3"/>
    <mergeCell ref="A13:A21"/>
    <mergeCell ref="B19:C21"/>
    <mergeCell ref="A4:A12"/>
    <mergeCell ref="B4:B9"/>
    <mergeCell ref="C4:C6"/>
    <mergeCell ref="C7:C9"/>
    <mergeCell ref="B10:C12"/>
    <mergeCell ref="B13:B18"/>
    <mergeCell ref="C13:C15"/>
    <mergeCell ref="C16:C18"/>
    <mergeCell ref="A61:C63"/>
    <mergeCell ref="A22:A30"/>
    <mergeCell ref="B22:B27"/>
    <mergeCell ref="C22:C24"/>
    <mergeCell ref="C25:C27"/>
    <mergeCell ref="B28:C30"/>
    <mergeCell ref="A40:A48"/>
    <mergeCell ref="B40:B45"/>
    <mergeCell ref="C40:C42"/>
    <mergeCell ref="C43:C45"/>
    <mergeCell ref="B46:C48"/>
    <mergeCell ref="A49:A60"/>
    <mergeCell ref="B49:B57"/>
    <mergeCell ref="C49:C51"/>
    <mergeCell ref="C55:C57"/>
    <mergeCell ref="B58:C60"/>
    <mergeCell ref="C52:C54"/>
    <mergeCell ref="A31:A39"/>
    <mergeCell ref="B31:B36"/>
    <mergeCell ref="C31:C33"/>
    <mergeCell ref="C34:C36"/>
    <mergeCell ref="B37:C39"/>
  </mergeCells>
  <phoneticPr fontId="3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verticalDpi="0" r:id="rId1"/>
  <rowBreaks count="1" manualBreakCount="1"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H133"/>
  <sheetViews>
    <sheetView topLeftCell="A115" zoomScaleNormal="100" zoomScaleSheetLayoutView="100" workbookViewId="0">
      <selection activeCell="F138" sqref="F138"/>
    </sheetView>
  </sheetViews>
  <sheetFormatPr defaultRowHeight="16.5"/>
  <cols>
    <col min="1" max="1" width="8.375" style="1" bestFit="1" customWidth="1"/>
    <col min="2" max="2" width="8.375" style="18" bestFit="1" customWidth="1"/>
    <col min="3" max="3" width="12.75" style="18" bestFit="1" customWidth="1"/>
    <col min="4" max="4" width="5" style="1" bestFit="1" customWidth="1"/>
    <col min="5" max="5" width="11" style="1" bestFit="1" customWidth="1"/>
    <col min="6" max="6" width="12.5" style="1" bestFit="1" customWidth="1"/>
    <col min="7" max="7" width="11" style="1" bestFit="1" customWidth="1"/>
    <col min="8" max="8" width="12.5" style="83" bestFit="1" customWidth="1"/>
    <col min="9" max="16384" width="9" style="1"/>
  </cols>
  <sheetData>
    <row r="1" spans="1:8" ht="32.25">
      <c r="A1" s="789" t="s">
        <v>191</v>
      </c>
      <c r="B1" s="789"/>
      <c r="C1" s="789"/>
      <c r="D1" s="789"/>
      <c r="E1" s="789"/>
      <c r="F1" s="789"/>
      <c r="G1" s="789"/>
      <c r="H1" s="789"/>
    </row>
    <row r="2" spans="1:8">
      <c r="A2" s="790"/>
      <c r="B2" s="790"/>
      <c r="C2" s="790"/>
      <c r="D2" s="790"/>
      <c r="E2" s="790"/>
      <c r="F2" s="790"/>
      <c r="G2" s="790"/>
      <c r="H2" s="97" t="s">
        <v>173</v>
      </c>
    </row>
    <row r="3" spans="1:8" ht="15.95" customHeight="1">
      <c r="A3" s="712" t="s">
        <v>8</v>
      </c>
      <c r="B3" s="713"/>
      <c r="C3" s="714"/>
      <c r="D3" s="717" t="s">
        <v>9</v>
      </c>
      <c r="E3" s="713" t="s">
        <v>121</v>
      </c>
      <c r="F3" s="719" t="s">
        <v>10</v>
      </c>
      <c r="G3" s="721" t="s">
        <v>11</v>
      </c>
      <c r="H3" s="723" t="s">
        <v>19</v>
      </c>
    </row>
    <row r="4" spans="1:8" ht="15.95" customHeight="1">
      <c r="A4" s="98" t="s">
        <v>5</v>
      </c>
      <c r="B4" s="72" t="s">
        <v>12</v>
      </c>
      <c r="C4" s="48" t="s">
        <v>13</v>
      </c>
      <c r="D4" s="718"/>
      <c r="E4" s="791"/>
      <c r="F4" s="720"/>
      <c r="G4" s="722"/>
      <c r="H4" s="724"/>
    </row>
    <row r="5" spans="1:8" ht="15" customHeight="1">
      <c r="A5" s="778" t="s">
        <v>115</v>
      </c>
      <c r="B5" s="754" t="s">
        <v>127</v>
      </c>
      <c r="C5" s="754" t="s">
        <v>128</v>
      </c>
      <c r="D5" s="129" t="s">
        <v>14</v>
      </c>
      <c r="E5" s="364">
        <v>91200000</v>
      </c>
      <c r="F5" s="128">
        <v>761624000</v>
      </c>
      <c r="G5" s="257"/>
      <c r="H5" s="151">
        <f>SUM(E5:G5)</f>
        <v>852824000</v>
      </c>
    </row>
    <row r="6" spans="1:8" ht="15" customHeight="1">
      <c r="A6" s="778"/>
      <c r="B6" s="754"/>
      <c r="C6" s="754"/>
      <c r="D6" s="11" t="s">
        <v>15</v>
      </c>
      <c r="E6" s="365">
        <v>90300000</v>
      </c>
      <c r="F6" s="259">
        <v>760356910</v>
      </c>
      <c r="G6" s="260"/>
      <c r="H6" s="151">
        <f t="shared" ref="H6:H7" si="0">SUM(E6:G6)</f>
        <v>850656910</v>
      </c>
    </row>
    <row r="7" spans="1:8" ht="15" customHeight="1">
      <c r="A7" s="778"/>
      <c r="B7" s="754"/>
      <c r="C7" s="755"/>
      <c r="D7" s="12" t="s">
        <v>16</v>
      </c>
      <c r="E7" s="261">
        <f>E6-E5</f>
        <v>-900000</v>
      </c>
      <c r="F7" s="119">
        <f>F6-F5</f>
        <v>-1267090</v>
      </c>
      <c r="G7" s="262"/>
      <c r="H7" s="110">
        <f t="shared" si="0"/>
        <v>-2167090</v>
      </c>
    </row>
    <row r="8" spans="1:8" ht="15" customHeight="1">
      <c r="A8" s="778"/>
      <c r="B8" s="754"/>
      <c r="C8" s="754" t="s">
        <v>129</v>
      </c>
      <c r="D8" s="10" t="s">
        <v>14</v>
      </c>
      <c r="E8" s="256"/>
      <c r="F8" s="128">
        <v>2432000</v>
      </c>
      <c r="G8" s="263"/>
      <c r="H8" s="264">
        <f>SUM(E8:G8)</f>
        <v>2432000</v>
      </c>
    </row>
    <row r="9" spans="1:8" ht="15" customHeight="1">
      <c r="A9" s="778"/>
      <c r="B9" s="754"/>
      <c r="C9" s="754"/>
      <c r="D9" s="11" t="s">
        <v>15</v>
      </c>
      <c r="E9" s="258"/>
      <c r="F9" s="259">
        <v>2431290</v>
      </c>
      <c r="G9" s="260"/>
      <c r="H9" s="265">
        <f t="shared" ref="H9" si="1">SUM(E9:G9)</f>
        <v>2431290</v>
      </c>
    </row>
    <row r="10" spans="1:8" ht="15" customHeight="1">
      <c r="A10" s="778"/>
      <c r="B10" s="754"/>
      <c r="C10" s="755"/>
      <c r="D10" s="12" t="s">
        <v>16</v>
      </c>
      <c r="E10" s="258"/>
      <c r="F10" s="119">
        <f>F9-F8</f>
        <v>-710</v>
      </c>
      <c r="G10" s="262"/>
      <c r="H10" s="379">
        <f>SUM(E10:G10)</f>
        <v>-710</v>
      </c>
    </row>
    <row r="11" spans="1:8" ht="15" customHeight="1">
      <c r="A11" s="778"/>
      <c r="B11" s="754"/>
      <c r="C11" s="754" t="s">
        <v>130</v>
      </c>
      <c r="D11" s="10" t="s">
        <v>14</v>
      </c>
      <c r="E11" s="364">
        <v>4320000</v>
      </c>
      <c r="F11" s="128">
        <v>40190000</v>
      </c>
      <c r="G11" s="263"/>
      <c r="H11" s="264">
        <f>SUM(E11:G11)</f>
        <v>44510000</v>
      </c>
    </row>
    <row r="12" spans="1:8" ht="15" customHeight="1">
      <c r="A12" s="778"/>
      <c r="B12" s="754"/>
      <c r="C12" s="754"/>
      <c r="D12" s="11" t="s">
        <v>15</v>
      </c>
      <c r="E12" s="365">
        <v>4200000</v>
      </c>
      <c r="F12" s="259">
        <v>31903430</v>
      </c>
      <c r="G12" s="260"/>
      <c r="H12" s="265">
        <f t="shared" ref="H12:H13" si="2">SUM(E12:G12)</f>
        <v>36103430</v>
      </c>
    </row>
    <row r="13" spans="1:8" ht="15" customHeight="1">
      <c r="A13" s="778"/>
      <c r="B13" s="754"/>
      <c r="C13" s="755"/>
      <c r="D13" s="12" t="s">
        <v>16</v>
      </c>
      <c r="E13" s="365">
        <f>E12-E11</f>
        <v>-120000</v>
      </c>
      <c r="F13" s="119">
        <f>F12-F11</f>
        <v>-8286570</v>
      </c>
      <c r="G13" s="262"/>
      <c r="H13" s="110">
        <f t="shared" si="2"/>
        <v>-8406570</v>
      </c>
    </row>
    <row r="14" spans="1:8" ht="15" customHeight="1">
      <c r="A14" s="778"/>
      <c r="B14" s="754"/>
      <c r="C14" s="754" t="s">
        <v>131</v>
      </c>
      <c r="D14" s="10" t="s">
        <v>14</v>
      </c>
      <c r="E14" s="256"/>
      <c r="F14" s="266">
        <v>83600000</v>
      </c>
      <c r="G14" s="263"/>
      <c r="H14" s="267">
        <f>SUM(E14:G14)</f>
        <v>83600000</v>
      </c>
    </row>
    <row r="15" spans="1:8" ht="15" customHeight="1">
      <c r="A15" s="778"/>
      <c r="B15" s="754"/>
      <c r="C15" s="754"/>
      <c r="D15" s="11" t="s">
        <v>15</v>
      </c>
      <c r="E15" s="258"/>
      <c r="F15" s="259">
        <v>64875760</v>
      </c>
      <c r="G15" s="260"/>
      <c r="H15" s="268">
        <f t="shared" ref="H15:H16" si="3">SUM(E15:G15)</f>
        <v>64875760</v>
      </c>
    </row>
    <row r="16" spans="1:8" ht="15" customHeight="1">
      <c r="A16" s="778"/>
      <c r="B16" s="754"/>
      <c r="C16" s="755"/>
      <c r="D16" s="12" t="s">
        <v>16</v>
      </c>
      <c r="E16" s="258"/>
      <c r="F16" s="119">
        <f>F15-F14</f>
        <v>-18724240</v>
      </c>
      <c r="G16" s="262"/>
      <c r="H16" s="379">
        <f t="shared" si="3"/>
        <v>-18724240</v>
      </c>
    </row>
    <row r="17" spans="1:8" ht="15" customHeight="1">
      <c r="A17" s="778"/>
      <c r="B17" s="754"/>
      <c r="C17" s="754" t="s">
        <v>192</v>
      </c>
      <c r="D17" s="10" t="s">
        <v>14</v>
      </c>
      <c r="E17" s="256"/>
      <c r="F17" s="266">
        <v>78084000</v>
      </c>
      <c r="G17" s="263"/>
      <c r="H17" s="267">
        <f>SUM(E17:G17)</f>
        <v>78084000</v>
      </c>
    </row>
    <row r="18" spans="1:8" ht="15" customHeight="1">
      <c r="A18" s="778"/>
      <c r="B18" s="754"/>
      <c r="C18" s="754"/>
      <c r="D18" s="11" t="s">
        <v>15</v>
      </c>
      <c r="E18" s="258"/>
      <c r="F18" s="259">
        <v>52270300</v>
      </c>
      <c r="G18" s="260"/>
      <c r="H18" s="268">
        <f t="shared" ref="H18:H19" si="4">SUM(E18:G18)</f>
        <v>52270300</v>
      </c>
    </row>
    <row r="19" spans="1:8" ht="15" customHeight="1">
      <c r="A19" s="778"/>
      <c r="B19" s="754"/>
      <c r="C19" s="755"/>
      <c r="D19" s="12" t="s">
        <v>16</v>
      </c>
      <c r="E19" s="258"/>
      <c r="F19" s="119">
        <f>F18-F17</f>
        <v>-25813700</v>
      </c>
      <c r="G19" s="262"/>
      <c r="H19" s="110">
        <f t="shared" si="4"/>
        <v>-25813700</v>
      </c>
    </row>
    <row r="20" spans="1:8" ht="15" customHeight="1">
      <c r="A20" s="778"/>
      <c r="B20" s="754"/>
      <c r="C20" s="754" t="s">
        <v>193</v>
      </c>
      <c r="D20" s="10" t="s">
        <v>14</v>
      </c>
      <c r="E20" s="256"/>
      <c r="F20" s="128">
        <v>253657000</v>
      </c>
      <c r="G20" s="263"/>
      <c r="H20" s="264">
        <f>SUM(E20:G20)</f>
        <v>253657000</v>
      </c>
    </row>
    <row r="21" spans="1:8" ht="15" customHeight="1">
      <c r="A21" s="778"/>
      <c r="B21" s="754"/>
      <c r="C21" s="754"/>
      <c r="D21" s="11" t="s">
        <v>15</v>
      </c>
      <c r="E21" s="258"/>
      <c r="F21" s="259">
        <v>241751700</v>
      </c>
      <c r="G21" s="260"/>
      <c r="H21" s="265">
        <f t="shared" ref="H21:H22" si="5">SUM(E21:G21)</f>
        <v>241751700</v>
      </c>
    </row>
    <row r="22" spans="1:8" ht="15" customHeight="1">
      <c r="A22" s="778"/>
      <c r="B22" s="754"/>
      <c r="C22" s="755"/>
      <c r="D22" s="12" t="s">
        <v>16</v>
      </c>
      <c r="E22" s="270"/>
      <c r="F22" s="120">
        <f>F21-F20</f>
        <v>-11905300</v>
      </c>
      <c r="G22" s="271"/>
      <c r="H22" s="276">
        <f t="shared" si="5"/>
        <v>-11905300</v>
      </c>
    </row>
    <row r="23" spans="1:8" ht="15" customHeight="1">
      <c r="A23" s="778"/>
      <c r="B23" s="754"/>
      <c r="C23" s="756" t="s">
        <v>126</v>
      </c>
      <c r="D23" s="116" t="s">
        <v>14</v>
      </c>
      <c r="E23" s="272">
        <f>E5+E8+E11+E14+E17+E20</f>
        <v>95520000</v>
      </c>
      <c r="F23" s="122">
        <f>F5+F8+F11+F14+F17+F20</f>
        <v>1219587000</v>
      </c>
      <c r="G23" s="273"/>
      <c r="H23" s="106">
        <f>SUM(E23:G23)</f>
        <v>1315107000</v>
      </c>
    </row>
    <row r="24" spans="1:8" ht="15" customHeight="1">
      <c r="A24" s="778"/>
      <c r="B24" s="754"/>
      <c r="C24" s="757"/>
      <c r="D24" s="15" t="s">
        <v>15</v>
      </c>
      <c r="E24" s="272">
        <f t="shared" ref="E24:F25" si="6">E6+E9+E12+E15+E18+E21</f>
        <v>94500000</v>
      </c>
      <c r="F24" s="122">
        <f t="shared" si="6"/>
        <v>1153589390</v>
      </c>
      <c r="G24" s="274"/>
      <c r="H24" s="106">
        <f t="shared" ref="H24:H25" si="7">SUM(E24:G24)</f>
        <v>1248089390</v>
      </c>
    </row>
    <row r="25" spans="1:8" ht="15" customHeight="1">
      <c r="A25" s="778"/>
      <c r="B25" s="755"/>
      <c r="C25" s="758"/>
      <c r="D25" s="16" t="s">
        <v>16</v>
      </c>
      <c r="E25" s="272">
        <f t="shared" si="6"/>
        <v>-1020000</v>
      </c>
      <c r="F25" s="122">
        <f>F24-F23</f>
        <v>-65997610</v>
      </c>
      <c r="G25" s="275"/>
      <c r="H25" s="106">
        <f t="shared" si="7"/>
        <v>-67017610</v>
      </c>
    </row>
    <row r="26" spans="1:8" ht="15" customHeight="1">
      <c r="A26" s="778"/>
      <c r="B26" s="786" t="s">
        <v>136</v>
      </c>
      <c r="C26" s="754" t="s">
        <v>134</v>
      </c>
      <c r="D26" s="10" t="s">
        <v>14</v>
      </c>
      <c r="E26" s="256"/>
      <c r="F26" s="266">
        <v>20000000</v>
      </c>
      <c r="G26" s="263"/>
      <c r="H26" s="267">
        <f>SUM(E26:G26)</f>
        <v>20000000</v>
      </c>
    </row>
    <row r="27" spans="1:8" ht="15" customHeight="1">
      <c r="A27" s="778"/>
      <c r="B27" s="787"/>
      <c r="C27" s="754"/>
      <c r="D27" s="11" t="s">
        <v>15</v>
      </c>
      <c r="E27" s="258"/>
      <c r="F27" s="259">
        <v>14739530</v>
      </c>
      <c r="G27" s="260"/>
      <c r="H27" s="268">
        <f t="shared" ref="H27:H28" si="8">SUM(E27:G27)</f>
        <v>14739530</v>
      </c>
    </row>
    <row r="28" spans="1:8" ht="15" customHeight="1">
      <c r="A28" s="778"/>
      <c r="B28" s="787"/>
      <c r="C28" s="754"/>
      <c r="D28" s="12" t="s">
        <v>16</v>
      </c>
      <c r="E28" s="270"/>
      <c r="F28" s="120">
        <f>F27-F26</f>
        <v>-5260470</v>
      </c>
      <c r="G28" s="271"/>
      <c r="H28" s="276">
        <f t="shared" si="8"/>
        <v>-5260470</v>
      </c>
    </row>
    <row r="29" spans="1:8" ht="15" customHeight="1">
      <c r="A29" s="778"/>
      <c r="B29" s="754"/>
      <c r="C29" s="792" t="s">
        <v>135</v>
      </c>
      <c r="D29" s="10" t="s">
        <v>14</v>
      </c>
      <c r="E29" s="277"/>
      <c r="F29" s="121">
        <v>7800000</v>
      </c>
      <c r="G29" s="278"/>
      <c r="H29" s="110">
        <f>SUM(E29:G29)</f>
        <v>7800000</v>
      </c>
    </row>
    <row r="30" spans="1:8" ht="15" customHeight="1">
      <c r="A30" s="778"/>
      <c r="B30" s="754"/>
      <c r="C30" s="769"/>
      <c r="D30" s="11" t="s">
        <v>15</v>
      </c>
      <c r="E30" s="277"/>
      <c r="F30" s="121">
        <v>7800000</v>
      </c>
      <c r="G30" s="278"/>
      <c r="H30" s="110">
        <f t="shared" ref="H30:H31" si="9">SUM(E30:G30)</f>
        <v>7800000</v>
      </c>
    </row>
    <row r="31" spans="1:8" ht="15" customHeight="1">
      <c r="A31" s="778"/>
      <c r="B31" s="754"/>
      <c r="C31" s="770"/>
      <c r="D31" s="12" t="s">
        <v>16</v>
      </c>
      <c r="E31" s="277"/>
      <c r="F31" s="121">
        <f>F30-F29</f>
        <v>0</v>
      </c>
      <c r="G31" s="278"/>
      <c r="H31" s="110">
        <f t="shared" si="9"/>
        <v>0</v>
      </c>
    </row>
    <row r="32" spans="1:8" ht="15" customHeight="1">
      <c r="A32" s="778"/>
      <c r="B32" s="787"/>
      <c r="C32" s="754" t="s">
        <v>174</v>
      </c>
      <c r="D32" s="10" t="s">
        <v>14</v>
      </c>
      <c r="E32" s="256"/>
      <c r="F32" s="128">
        <v>1500000</v>
      </c>
      <c r="G32" s="263"/>
      <c r="H32" s="264">
        <f>SUM(E32:G32)</f>
        <v>1500000</v>
      </c>
    </row>
    <row r="33" spans="1:8" ht="15" customHeight="1">
      <c r="A33" s="778"/>
      <c r="B33" s="787"/>
      <c r="C33" s="754"/>
      <c r="D33" s="11" t="s">
        <v>15</v>
      </c>
      <c r="E33" s="258"/>
      <c r="F33" s="259">
        <v>734500</v>
      </c>
      <c r="G33" s="260"/>
      <c r="H33" s="279">
        <f t="shared" ref="H33:H34" si="10">SUM(E33:G33)</f>
        <v>734500</v>
      </c>
    </row>
    <row r="34" spans="1:8" ht="15" customHeight="1">
      <c r="A34" s="778"/>
      <c r="B34" s="787"/>
      <c r="C34" s="755"/>
      <c r="D34" s="12" t="s">
        <v>16</v>
      </c>
      <c r="E34" s="270"/>
      <c r="F34" s="120">
        <f>F33-F32</f>
        <v>-765500</v>
      </c>
      <c r="G34" s="271"/>
      <c r="H34" s="280">
        <f t="shared" si="10"/>
        <v>-765500</v>
      </c>
    </row>
    <row r="35" spans="1:8" ht="15" customHeight="1">
      <c r="A35" s="778"/>
      <c r="B35" s="787"/>
      <c r="C35" s="756" t="s">
        <v>126</v>
      </c>
      <c r="D35" s="14" t="s">
        <v>14</v>
      </c>
      <c r="E35" s="281"/>
      <c r="F35" s="122">
        <f>F26+F32+F29</f>
        <v>29300000</v>
      </c>
      <c r="G35" s="273"/>
      <c r="H35" s="106">
        <f>H26+H32+H29</f>
        <v>29300000</v>
      </c>
    </row>
    <row r="36" spans="1:8" ht="15" customHeight="1">
      <c r="A36" s="778"/>
      <c r="B36" s="787"/>
      <c r="C36" s="757"/>
      <c r="D36" s="15" t="s">
        <v>15</v>
      </c>
      <c r="E36" s="282"/>
      <c r="F36" s="283">
        <f>F27+F30+F33</f>
        <v>23274030</v>
      </c>
      <c r="G36" s="274"/>
      <c r="H36" s="103">
        <f>H27+H33+H30</f>
        <v>23274030</v>
      </c>
    </row>
    <row r="37" spans="1:8" ht="15" customHeight="1">
      <c r="A37" s="778"/>
      <c r="B37" s="788"/>
      <c r="C37" s="758"/>
      <c r="D37" s="16" t="s">
        <v>16</v>
      </c>
      <c r="E37" s="284"/>
      <c r="F37" s="124">
        <f>F36-F35</f>
        <v>-6025970</v>
      </c>
      <c r="G37" s="275"/>
      <c r="H37" s="104">
        <f>H36-H35</f>
        <v>-6025970</v>
      </c>
    </row>
    <row r="38" spans="1:8" ht="15" customHeight="1">
      <c r="A38" s="778"/>
      <c r="B38" s="753" t="s">
        <v>116</v>
      </c>
      <c r="C38" s="754" t="s">
        <v>137</v>
      </c>
      <c r="D38" s="10" t="s">
        <v>14</v>
      </c>
      <c r="E38" s="256"/>
      <c r="F38" s="128">
        <v>7553000</v>
      </c>
      <c r="G38" s="263"/>
      <c r="H38" s="264">
        <f>SUM(E38:G38)</f>
        <v>7553000</v>
      </c>
    </row>
    <row r="39" spans="1:8" ht="15" customHeight="1">
      <c r="A39" s="778"/>
      <c r="B39" s="754"/>
      <c r="C39" s="754"/>
      <c r="D39" s="11" t="s">
        <v>15</v>
      </c>
      <c r="E39" s="258"/>
      <c r="F39" s="259">
        <v>6647300</v>
      </c>
      <c r="G39" s="260"/>
      <c r="H39" s="265">
        <f t="shared" ref="H39:H40" si="11">SUM(E39:G39)</f>
        <v>6647300</v>
      </c>
    </row>
    <row r="40" spans="1:8" ht="15" customHeight="1">
      <c r="A40" s="778"/>
      <c r="B40" s="754"/>
      <c r="C40" s="755"/>
      <c r="D40" s="12" t="s">
        <v>16</v>
      </c>
      <c r="E40" s="258"/>
      <c r="F40" s="119">
        <f>F39-F38</f>
        <v>-905700</v>
      </c>
      <c r="G40" s="262"/>
      <c r="H40" s="110">
        <f t="shared" si="11"/>
        <v>-905700</v>
      </c>
    </row>
    <row r="41" spans="1:8" ht="15" customHeight="1">
      <c r="A41" s="778"/>
      <c r="B41" s="754"/>
      <c r="C41" s="754" t="s">
        <v>138</v>
      </c>
      <c r="D41" s="10" t="s">
        <v>14</v>
      </c>
      <c r="E41" s="285">
        <v>1200000</v>
      </c>
      <c r="F41" s="128">
        <v>51282000</v>
      </c>
      <c r="G41" s="118">
        <v>3399000</v>
      </c>
      <c r="H41" s="264">
        <f>SUM(E41:G41)</f>
        <v>55881000</v>
      </c>
    </row>
    <row r="42" spans="1:8" ht="15" customHeight="1">
      <c r="A42" s="778"/>
      <c r="B42" s="754"/>
      <c r="C42" s="754"/>
      <c r="D42" s="11" t="s">
        <v>15</v>
      </c>
      <c r="E42" s="261">
        <v>1200000</v>
      </c>
      <c r="F42" s="259">
        <v>47791260</v>
      </c>
      <c r="G42" s="119">
        <v>3399000</v>
      </c>
      <c r="H42" s="265">
        <f t="shared" ref="H42:H43" si="12">SUM(E42:G42)</f>
        <v>52390260</v>
      </c>
    </row>
    <row r="43" spans="1:8" ht="15" customHeight="1">
      <c r="A43" s="778"/>
      <c r="B43" s="754"/>
      <c r="C43" s="755"/>
      <c r="D43" s="12" t="s">
        <v>16</v>
      </c>
      <c r="E43" s="261">
        <f>E42-E41</f>
        <v>0</v>
      </c>
      <c r="F43" s="119">
        <f>F42-F41</f>
        <v>-3490740</v>
      </c>
      <c r="G43" s="119">
        <f>G42-G41</f>
        <v>0</v>
      </c>
      <c r="H43" s="121">
        <f t="shared" si="12"/>
        <v>-3490740</v>
      </c>
    </row>
    <row r="44" spans="1:8" ht="15" customHeight="1">
      <c r="A44" s="778"/>
      <c r="B44" s="754"/>
      <c r="C44" s="754" t="s">
        <v>139</v>
      </c>
      <c r="D44" s="10" t="s">
        <v>14</v>
      </c>
      <c r="E44" s="256"/>
      <c r="F44" s="128">
        <v>13300000</v>
      </c>
      <c r="G44" s="118">
        <v>15360000</v>
      </c>
      <c r="H44" s="128">
        <f>SUM(E44:G44)</f>
        <v>28660000</v>
      </c>
    </row>
    <row r="45" spans="1:8" ht="15" customHeight="1">
      <c r="A45" s="778"/>
      <c r="B45" s="754"/>
      <c r="C45" s="754"/>
      <c r="D45" s="11" t="s">
        <v>15</v>
      </c>
      <c r="E45" s="258"/>
      <c r="F45" s="259">
        <v>11611950</v>
      </c>
      <c r="G45" s="119">
        <v>15344090</v>
      </c>
      <c r="H45" s="265">
        <f t="shared" ref="H45:H46" si="13">SUM(E45:G45)</f>
        <v>26956040</v>
      </c>
    </row>
    <row r="46" spans="1:8" ht="15" customHeight="1">
      <c r="A46" s="778"/>
      <c r="B46" s="754"/>
      <c r="C46" s="755"/>
      <c r="D46" s="12" t="s">
        <v>16</v>
      </c>
      <c r="E46" s="258"/>
      <c r="F46" s="119">
        <f>F45-F44</f>
        <v>-1688050</v>
      </c>
      <c r="G46" s="119">
        <f>G45-G44</f>
        <v>-15910</v>
      </c>
      <c r="H46" s="110">
        <f t="shared" si="13"/>
        <v>-1703960</v>
      </c>
    </row>
    <row r="47" spans="1:8" ht="15" customHeight="1">
      <c r="A47" s="778"/>
      <c r="B47" s="754"/>
      <c r="C47" s="754" t="s">
        <v>117</v>
      </c>
      <c r="D47" s="10" t="s">
        <v>14</v>
      </c>
      <c r="E47" s="256"/>
      <c r="F47" s="128">
        <v>9000000</v>
      </c>
      <c r="G47" s="118"/>
      <c r="H47" s="264">
        <f>SUM(E47:G47)</f>
        <v>9000000</v>
      </c>
    </row>
    <row r="48" spans="1:8" ht="15" customHeight="1">
      <c r="A48" s="778"/>
      <c r="B48" s="754"/>
      <c r="C48" s="754"/>
      <c r="D48" s="11" t="s">
        <v>15</v>
      </c>
      <c r="E48" s="258"/>
      <c r="F48" s="259">
        <v>5074830</v>
      </c>
      <c r="G48" s="119"/>
      <c r="H48" s="265">
        <f t="shared" ref="H48:H49" si="14">SUM(E48:G48)</f>
        <v>5074830</v>
      </c>
    </row>
    <row r="49" spans="1:8" ht="15" customHeight="1">
      <c r="A49" s="778"/>
      <c r="B49" s="754"/>
      <c r="C49" s="755"/>
      <c r="D49" s="12" t="s">
        <v>16</v>
      </c>
      <c r="E49" s="258"/>
      <c r="F49" s="119">
        <f>F48-F47</f>
        <v>-3925170</v>
      </c>
      <c r="G49" s="286"/>
      <c r="H49" s="110">
        <f t="shared" si="14"/>
        <v>-3925170</v>
      </c>
    </row>
    <row r="50" spans="1:8" ht="15" customHeight="1">
      <c r="A50" s="778"/>
      <c r="B50" s="754"/>
      <c r="C50" s="754" t="s">
        <v>140</v>
      </c>
      <c r="D50" s="10" t="s">
        <v>14</v>
      </c>
      <c r="E50" s="364">
        <v>1000000</v>
      </c>
      <c r="F50" s="266">
        <v>12000000</v>
      </c>
      <c r="G50" s="118">
        <v>16600000</v>
      </c>
      <c r="H50" s="267">
        <f>SUM(E50:G50)</f>
        <v>29600000</v>
      </c>
    </row>
    <row r="51" spans="1:8" ht="15" customHeight="1">
      <c r="A51" s="778"/>
      <c r="B51" s="754"/>
      <c r="C51" s="754"/>
      <c r="D51" s="11" t="s">
        <v>15</v>
      </c>
      <c r="E51" s="365">
        <v>1000000</v>
      </c>
      <c r="F51" s="259">
        <v>8924972</v>
      </c>
      <c r="G51" s="119">
        <v>16581116</v>
      </c>
      <c r="H51" s="268">
        <f t="shared" ref="H51:H52" si="15">SUM(E51:G51)</f>
        <v>26506088</v>
      </c>
    </row>
    <row r="52" spans="1:8" ht="15" customHeight="1">
      <c r="A52" s="778"/>
      <c r="B52" s="754"/>
      <c r="C52" s="755"/>
      <c r="D52" s="12" t="s">
        <v>16</v>
      </c>
      <c r="E52" s="366">
        <f>E51-E50</f>
        <v>0</v>
      </c>
      <c r="F52" s="374">
        <f t="shared" ref="F52:G52" si="16">F51-F50</f>
        <v>-3075028</v>
      </c>
      <c r="G52" s="276">
        <f t="shared" si="16"/>
        <v>-18884</v>
      </c>
      <c r="H52" s="120">
        <f t="shared" si="15"/>
        <v>-3093912</v>
      </c>
    </row>
    <row r="53" spans="1:8" ht="15" customHeight="1">
      <c r="A53" s="778"/>
      <c r="B53" s="754"/>
      <c r="C53" s="782" t="s">
        <v>200</v>
      </c>
      <c r="D53" s="10" t="s">
        <v>14</v>
      </c>
      <c r="E53" s="367"/>
      <c r="F53" s="121"/>
      <c r="G53" s="376">
        <v>7301000</v>
      </c>
      <c r="H53" s="110">
        <f>SUM(E53:G53)</f>
        <v>7301000</v>
      </c>
    </row>
    <row r="54" spans="1:8" ht="15" customHeight="1">
      <c r="A54" s="778"/>
      <c r="B54" s="754"/>
      <c r="C54" s="783"/>
      <c r="D54" s="11" t="s">
        <v>15</v>
      </c>
      <c r="E54" s="367"/>
      <c r="F54" s="121"/>
      <c r="G54" s="376">
        <v>7262500</v>
      </c>
      <c r="H54" s="110">
        <f t="shared" ref="H54:H55" si="17">SUM(E54:G54)</f>
        <v>7262500</v>
      </c>
    </row>
    <row r="55" spans="1:8" ht="15" customHeight="1">
      <c r="A55" s="778"/>
      <c r="B55" s="754"/>
      <c r="C55" s="784"/>
      <c r="D55" s="12" t="s">
        <v>16</v>
      </c>
      <c r="E55" s="368"/>
      <c r="F55" s="288"/>
      <c r="G55" s="375">
        <f>G54-G53</f>
        <v>-38500</v>
      </c>
      <c r="H55" s="276">
        <f t="shared" si="17"/>
        <v>-38500</v>
      </c>
    </row>
    <row r="56" spans="1:8" ht="15" customHeight="1">
      <c r="A56" s="778"/>
      <c r="B56" s="754"/>
      <c r="C56" s="785" t="s">
        <v>175</v>
      </c>
      <c r="D56" s="10" t="s">
        <v>14</v>
      </c>
      <c r="E56" s="367"/>
      <c r="F56" s="121"/>
      <c r="G56" s="278"/>
      <c r="H56" s="110"/>
    </row>
    <row r="57" spans="1:8" ht="15" customHeight="1">
      <c r="A57" s="778"/>
      <c r="B57" s="754"/>
      <c r="C57" s="783"/>
      <c r="D57" s="11" t="s">
        <v>15</v>
      </c>
      <c r="E57" s="367"/>
      <c r="F57" s="121"/>
      <c r="G57" s="278"/>
      <c r="H57" s="110"/>
    </row>
    <row r="58" spans="1:8" ht="15" customHeight="1">
      <c r="A58" s="778"/>
      <c r="B58" s="754"/>
      <c r="C58" s="784"/>
      <c r="D58" s="12" t="s">
        <v>16</v>
      </c>
      <c r="E58" s="368"/>
      <c r="F58" s="288">
        <f>F57-F56</f>
        <v>0</v>
      </c>
      <c r="G58" s="289"/>
      <c r="H58" s="276">
        <f t="shared" ref="H58" si="18">SUM(E58:G58)</f>
        <v>0</v>
      </c>
    </row>
    <row r="59" spans="1:8" ht="15" customHeight="1">
      <c r="A59" s="778"/>
      <c r="B59" s="754"/>
      <c r="C59" s="785" t="s">
        <v>176</v>
      </c>
      <c r="D59" s="10" t="s">
        <v>14</v>
      </c>
      <c r="E59" s="367">
        <v>6600000</v>
      </c>
      <c r="F59" s="121">
        <v>1500000</v>
      </c>
      <c r="G59" s="278"/>
      <c r="H59" s="110">
        <f>SUM(E59:G59)</f>
        <v>8100000</v>
      </c>
    </row>
    <row r="60" spans="1:8" ht="15" customHeight="1">
      <c r="A60" s="778"/>
      <c r="B60" s="754"/>
      <c r="C60" s="783"/>
      <c r="D60" s="11" t="s">
        <v>15</v>
      </c>
      <c r="E60" s="367">
        <v>6600000</v>
      </c>
      <c r="F60" s="121">
        <v>900000</v>
      </c>
      <c r="G60" s="278"/>
      <c r="H60" s="110">
        <f t="shared" ref="H60:H61" si="19">SUM(E60:G60)</f>
        <v>7500000</v>
      </c>
    </row>
    <row r="61" spans="1:8" ht="15" customHeight="1">
      <c r="A61" s="778"/>
      <c r="B61" s="754"/>
      <c r="C61" s="784"/>
      <c r="D61" s="12" t="s">
        <v>16</v>
      </c>
      <c r="E61" s="368">
        <f>E60-E59</f>
        <v>0</v>
      </c>
      <c r="F61" s="288">
        <f>F60-F59</f>
        <v>-600000</v>
      </c>
      <c r="G61" s="289"/>
      <c r="H61" s="276">
        <f t="shared" si="19"/>
        <v>-600000</v>
      </c>
    </row>
    <row r="62" spans="1:8" ht="15" customHeight="1">
      <c r="A62" s="778"/>
      <c r="B62" s="754"/>
      <c r="C62" s="785" t="s">
        <v>141</v>
      </c>
      <c r="D62" s="10" t="s">
        <v>14</v>
      </c>
      <c r="E62" s="277"/>
      <c r="F62" s="121">
        <v>8726000</v>
      </c>
      <c r="G62" s="278"/>
      <c r="H62" s="110">
        <f>SUM(E62:G62)</f>
        <v>8726000</v>
      </c>
    </row>
    <row r="63" spans="1:8" ht="15" customHeight="1">
      <c r="A63" s="778"/>
      <c r="B63" s="754"/>
      <c r="C63" s="783"/>
      <c r="D63" s="11" t="s">
        <v>15</v>
      </c>
      <c r="E63" s="277"/>
      <c r="F63" s="121">
        <v>8725650</v>
      </c>
      <c r="G63" s="278"/>
      <c r="H63" s="110">
        <f t="shared" ref="H63:H64" si="20">SUM(E63:G63)</f>
        <v>8725650</v>
      </c>
    </row>
    <row r="64" spans="1:8" ht="15" customHeight="1">
      <c r="A64" s="778"/>
      <c r="B64" s="754"/>
      <c r="C64" s="784"/>
      <c r="D64" s="12" t="s">
        <v>16</v>
      </c>
      <c r="E64" s="287"/>
      <c r="F64" s="288">
        <f>F63-F62</f>
        <v>-350</v>
      </c>
      <c r="G64" s="289"/>
      <c r="H64" s="276">
        <f t="shared" si="20"/>
        <v>-350</v>
      </c>
    </row>
    <row r="65" spans="1:8" ht="15" customHeight="1">
      <c r="A65" s="778"/>
      <c r="B65" s="754"/>
      <c r="C65" s="754" t="s">
        <v>177</v>
      </c>
      <c r="D65" s="129" t="s">
        <v>14</v>
      </c>
      <c r="E65" s="277"/>
      <c r="F65" s="290">
        <v>0</v>
      </c>
      <c r="G65" s="257"/>
      <c r="H65" s="269">
        <f>SUM(E65:G65)</f>
        <v>0</v>
      </c>
    </row>
    <row r="66" spans="1:8" ht="15" customHeight="1">
      <c r="A66" s="778"/>
      <c r="B66" s="754"/>
      <c r="C66" s="754"/>
      <c r="D66" s="11" t="s">
        <v>15</v>
      </c>
      <c r="E66" s="365">
        <v>6446</v>
      </c>
      <c r="F66" s="259">
        <v>0</v>
      </c>
      <c r="G66" s="260"/>
      <c r="H66" s="269">
        <f t="shared" ref="H66:H67" si="21">SUM(E66:G66)</f>
        <v>6446</v>
      </c>
    </row>
    <row r="67" spans="1:8" ht="15" customHeight="1">
      <c r="A67" s="778"/>
      <c r="B67" s="754"/>
      <c r="C67" s="755"/>
      <c r="D67" s="12" t="s">
        <v>16</v>
      </c>
      <c r="E67" s="366">
        <f>E66-E65</f>
        <v>6446</v>
      </c>
      <c r="F67" s="120">
        <f>F66-F65</f>
        <v>0</v>
      </c>
      <c r="G67" s="271"/>
      <c r="H67" s="291">
        <f t="shared" si="21"/>
        <v>6446</v>
      </c>
    </row>
    <row r="68" spans="1:8" ht="15" customHeight="1">
      <c r="A68" s="778"/>
      <c r="B68" s="754"/>
      <c r="C68" s="756" t="s">
        <v>126</v>
      </c>
      <c r="D68" s="14" t="s">
        <v>14</v>
      </c>
      <c r="E68" s="369">
        <f>E41+E50+E59+E65</f>
        <v>8800000</v>
      </c>
      <c r="F68" s="122">
        <f>F38+F41+F47+F50+F56+F62+F44+F59</f>
        <v>103361000</v>
      </c>
      <c r="G68" s="122">
        <f>G41+G44+G50+G53</f>
        <v>42660000</v>
      </c>
      <c r="H68" s="106">
        <f>SUM(E68:G68)</f>
        <v>154821000</v>
      </c>
    </row>
    <row r="69" spans="1:8" ht="15" customHeight="1">
      <c r="A69" s="778"/>
      <c r="B69" s="754"/>
      <c r="C69" s="757"/>
      <c r="D69" s="15" t="s">
        <v>15</v>
      </c>
      <c r="E69" s="370">
        <f>E42+E51+E60+E66</f>
        <v>8806446</v>
      </c>
      <c r="F69" s="123">
        <f>F39+F42+F48+F51+F57+F63+F45+F60</f>
        <v>89675962</v>
      </c>
      <c r="G69" s="123">
        <f>G42+G45+G51+G54</f>
        <v>42586706</v>
      </c>
      <c r="H69" s="103">
        <f>SUM(E69:G69)</f>
        <v>141069114</v>
      </c>
    </row>
    <row r="70" spans="1:8" ht="15" customHeight="1">
      <c r="A70" s="778"/>
      <c r="B70" s="755"/>
      <c r="C70" s="758"/>
      <c r="D70" s="16" t="s">
        <v>16</v>
      </c>
      <c r="E70" s="371">
        <f>E69-E68</f>
        <v>6446</v>
      </c>
      <c r="F70" s="124">
        <f>F69-F68</f>
        <v>-13685038</v>
      </c>
      <c r="G70" s="124">
        <f>G69-G68</f>
        <v>-73294</v>
      </c>
      <c r="H70" s="104">
        <f>H69-H68</f>
        <v>-13751886</v>
      </c>
    </row>
    <row r="71" spans="1:8" ht="15" customHeight="1">
      <c r="A71" s="778"/>
      <c r="B71" s="759" t="s">
        <v>126</v>
      </c>
      <c r="C71" s="760"/>
      <c r="D71" s="92" t="s">
        <v>14</v>
      </c>
      <c r="E71" s="372">
        <f>E23+E68</f>
        <v>104320000</v>
      </c>
      <c r="F71" s="126">
        <f>F23+F35+F68</f>
        <v>1352248000</v>
      </c>
      <c r="G71" s="126">
        <f>G68</f>
        <v>42660000</v>
      </c>
      <c r="H71" s="107">
        <f>SUM(E71:G71)</f>
        <v>1499228000</v>
      </c>
    </row>
    <row r="72" spans="1:8" ht="15" customHeight="1">
      <c r="A72" s="778"/>
      <c r="B72" s="761"/>
      <c r="C72" s="762"/>
      <c r="D72" s="93" t="s">
        <v>15</v>
      </c>
      <c r="E72" s="372">
        <f>E24+E69</f>
        <v>103306446</v>
      </c>
      <c r="F72" s="126">
        <f>F24+F36+F69</f>
        <v>1266539382</v>
      </c>
      <c r="G72" s="126">
        <f>G69</f>
        <v>42586706</v>
      </c>
      <c r="H72" s="107">
        <f>SUM(E72:G72)</f>
        <v>1412432534</v>
      </c>
    </row>
    <row r="73" spans="1:8" ht="15" customHeight="1">
      <c r="A73" s="779"/>
      <c r="B73" s="763"/>
      <c r="C73" s="764"/>
      <c r="D73" s="94" t="s">
        <v>16</v>
      </c>
      <c r="E73" s="373">
        <f>E72-E71</f>
        <v>-1013554</v>
      </c>
      <c r="F73" s="127">
        <f>F72-F71</f>
        <v>-85708618</v>
      </c>
      <c r="G73" s="127">
        <f>G72-G71</f>
        <v>-73294</v>
      </c>
      <c r="H73" s="108">
        <f>SUM(E73:G73)</f>
        <v>-86795466</v>
      </c>
    </row>
    <row r="74" spans="1:8" ht="15" customHeight="1">
      <c r="A74" s="777" t="s">
        <v>20</v>
      </c>
      <c r="B74" s="753" t="s">
        <v>21</v>
      </c>
      <c r="C74" s="754" t="s">
        <v>21</v>
      </c>
      <c r="D74" s="10" t="s">
        <v>14</v>
      </c>
      <c r="E74" s="256"/>
      <c r="F74" s="118"/>
      <c r="G74" s="118"/>
      <c r="H74" s="118"/>
    </row>
    <row r="75" spans="1:8" ht="15" customHeight="1">
      <c r="A75" s="778"/>
      <c r="B75" s="754"/>
      <c r="C75" s="754"/>
      <c r="D75" s="11" t="s">
        <v>15</v>
      </c>
      <c r="E75" s="258"/>
      <c r="F75" s="119"/>
      <c r="G75" s="119"/>
      <c r="H75" s="119"/>
    </row>
    <row r="76" spans="1:8" ht="15" customHeight="1">
      <c r="A76" s="778"/>
      <c r="B76" s="754"/>
      <c r="C76" s="755"/>
      <c r="D76" s="12" t="s">
        <v>16</v>
      </c>
      <c r="E76" s="294"/>
      <c r="F76" s="120"/>
      <c r="G76" s="120"/>
      <c r="H76" s="120"/>
    </row>
    <row r="77" spans="1:8" ht="15" customHeight="1">
      <c r="A77" s="778"/>
      <c r="B77" s="754"/>
      <c r="C77" s="754" t="s">
        <v>22</v>
      </c>
      <c r="D77" s="129" t="s">
        <v>14</v>
      </c>
      <c r="E77" s="277"/>
      <c r="F77" s="121">
        <v>22443000</v>
      </c>
      <c r="G77" s="121">
        <v>10000000</v>
      </c>
      <c r="H77" s="121">
        <f>SUM(E77:G77)</f>
        <v>32443000</v>
      </c>
    </row>
    <row r="78" spans="1:8" ht="15" customHeight="1">
      <c r="A78" s="778"/>
      <c r="B78" s="754"/>
      <c r="C78" s="754"/>
      <c r="D78" s="11" t="s">
        <v>15</v>
      </c>
      <c r="E78" s="258"/>
      <c r="F78" s="119">
        <v>20943000</v>
      </c>
      <c r="G78" s="119">
        <v>10000000</v>
      </c>
      <c r="H78" s="121">
        <f t="shared" ref="H78:H79" si="22">SUM(E78:G78)</f>
        <v>30943000</v>
      </c>
    </row>
    <row r="79" spans="1:8" ht="15" customHeight="1">
      <c r="A79" s="778"/>
      <c r="B79" s="754"/>
      <c r="C79" s="755"/>
      <c r="D79" s="12" t="s">
        <v>16</v>
      </c>
      <c r="E79" s="270"/>
      <c r="F79" s="120">
        <f>F78-F77</f>
        <v>-1500000</v>
      </c>
      <c r="G79" s="120">
        <f>G78-G77</f>
        <v>0</v>
      </c>
      <c r="H79" s="276">
        <f t="shared" si="22"/>
        <v>-1500000</v>
      </c>
    </row>
    <row r="80" spans="1:8" ht="15" customHeight="1">
      <c r="A80" s="778"/>
      <c r="B80" s="754"/>
      <c r="C80" s="754" t="s">
        <v>142</v>
      </c>
      <c r="D80" s="129" t="s">
        <v>14</v>
      </c>
      <c r="E80" s="277"/>
      <c r="F80" s="121">
        <v>22600000</v>
      </c>
      <c r="G80" s="121"/>
      <c r="H80" s="121">
        <f>SUM(E80:G80)</f>
        <v>22600000</v>
      </c>
    </row>
    <row r="81" spans="1:8" ht="15" customHeight="1">
      <c r="A81" s="778"/>
      <c r="B81" s="754"/>
      <c r="C81" s="754"/>
      <c r="D81" s="11" t="s">
        <v>15</v>
      </c>
      <c r="E81" s="258"/>
      <c r="F81" s="119">
        <v>18246070</v>
      </c>
      <c r="G81" s="119"/>
      <c r="H81" s="121">
        <f t="shared" ref="H81:H82" si="23">SUM(E81:G81)</f>
        <v>18246070</v>
      </c>
    </row>
    <row r="82" spans="1:8" ht="15" customHeight="1">
      <c r="A82" s="778"/>
      <c r="B82" s="754"/>
      <c r="C82" s="755"/>
      <c r="D82" s="12" t="s">
        <v>16</v>
      </c>
      <c r="E82" s="270"/>
      <c r="F82" s="120">
        <f>F81-F80</f>
        <v>-4353930</v>
      </c>
      <c r="G82" s="120"/>
      <c r="H82" s="276">
        <f t="shared" si="23"/>
        <v>-4353930</v>
      </c>
    </row>
    <row r="83" spans="1:8" ht="15" customHeight="1">
      <c r="A83" s="778"/>
      <c r="B83" s="754"/>
      <c r="C83" s="780" t="s">
        <v>178</v>
      </c>
      <c r="D83" s="149" t="s">
        <v>14</v>
      </c>
      <c r="E83" s="281"/>
      <c r="F83" s="122">
        <f>F74+F77+F80</f>
        <v>45043000</v>
      </c>
      <c r="G83" s="122">
        <f>G77</f>
        <v>10000000</v>
      </c>
      <c r="H83" s="122">
        <f>SUM(E83:G83)</f>
        <v>55043000</v>
      </c>
    </row>
    <row r="84" spans="1:8" ht="15" customHeight="1">
      <c r="A84" s="778"/>
      <c r="B84" s="754"/>
      <c r="C84" s="780"/>
      <c r="D84" s="150" t="s">
        <v>15</v>
      </c>
      <c r="E84" s="282"/>
      <c r="F84" s="123">
        <f>F75+F78+F81</f>
        <v>39189070</v>
      </c>
      <c r="G84" s="123">
        <f>G78</f>
        <v>10000000</v>
      </c>
      <c r="H84" s="122">
        <f t="shared" ref="H84:H85" si="24">SUM(E84:G84)</f>
        <v>49189070</v>
      </c>
    </row>
    <row r="85" spans="1:8" ht="15" customHeight="1">
      <c r="A85" s="778"/>
      <c r="B85" s="755"/>
      <c r="C85" s="781"/>
      <c r="D85" s="13" t="s">
        <v>16</v>
      </c>
      <c r="E85" s="295"/>
      <c r="F85" s="124">
        <f>F84-F83</f>
        <v>-5853930</v>
      </c>
      <c r="G85" s="124">
        <f>G84-G83</f>
        <v>0</v>
      </c>
      <c r="H85" s="296">
        <f t="shared" si="24"/>
        <v>-5853930</v>
      </c>
    </row>
    <row r="86" spans="1:8" ht="15" customHeight="1">
      <c r="A86" s="778"/>
      <c r="B86" s="759" t="s">
        <v>178</v>
      </c>
      <c r="C86" s="760"/>
      <c r="D86" s="130" t="s">
        <v>14</v>
      </c>
      <c r="E86" s="297"/>
      <c r="F86" s="125">
        <f t="shared" ref="F86:H87" si="25">F83</f>
        <v>45043000</v>
      </c>
      <c r="G86" s="125">
        <f t="shared" si="25"/>
        <v>10000000</v>
      </c>
      <c r="H86" s="125">
        <f t="shared" si="25"/>
        <v>55043000</v>
      </c>
    </row>
    <row r="87" spans="1:8" ht="15" customHeight="1">
      <c r="A87" s="778"/>
      <c r="B87" s="761"/>
      <c r="C87" s="762"/>
      <c r="D87" s="95" t="s">
        <v>15</v>
      </c>
      <c r="E87" s="292"/>
      <c r="F87" s="126">
        <f t="shared" si="25"/>
        <v>39189070</v>
      </c>
      <c r="G87" s="126">
        <f t="shared" si="25"/>
        <v>10000000</v>
      </c>
      <c r="H87" s="126">
        <f t="shared" si="25"/>
        <v>49189070</v>
      </c>
    </row>
    <row r="88" spans="1:8" ht="15" customHeight="1">
      <c r="A88" s="779"/>
      <c r="B88" s="763"/>
      <c r="C88" s="764"/>
      <c r="D88" s="96" t="s">
        <v>16</v>
      </c>
      <c r="E88" s="298"/>
      <c r="F88" s="127">
        <f>F87-F86</f>
        <v>-5853930</v>
      </c>
      <c r="G88" s="127">
        <f>G87-G86</f>
        <v>0</v>
      </c>
      <c r="H88" s="127">
        <f>H87-H86</f>
        <v>-5853930</v>
      </c>
    </row>
    <row r="89" spans="1:8" ht="15" customHeight="1">
      <c r="A89" s="777" t="s">
        <v>143</v>
      </c>
      <c r="B89" s="765" t="s">
        <v>194</v>
      </c>
      <c r="C89" s="754" t="s">
        <v>195</v>
      </c>
      <c r="D89" s="10" t="s">
        <v>14</v>
      </c>
      <c r="E89" s="256"/>
      <c r="F89" s="128">
        <v>88482000</v>
      </c>
      <c r="G89" s="118">
        <v>47059600</v>
      </c>
      <c r="H89" s="264">
        <f>SUM(E89:G89)</f>
        <v>135541600</v>
      </c>
    </row>
    <row r="90" spans="1:8" ht="15" customHeight="1">
      <c r="A90" s="778"/>
      <c r="B90" s="766"/>
      <c r="C90" s="754"/>
      <c r="D90" s="11" t="s">
        <v>15</v>
      </c>
      <c r="E90" s="258"/>
      <c r="F90" s="259">
        <v>86470728</v>
      </c>
      <c r="G90" s="119">
        <v>45049800</v>
      </c>
      <c r="H90" s="279">
        <f t="shared" ref="H90:H91" si="26">SUM(E90:G90)</f>
        <v>131520528</v>
      </c>
    </row>
    <row r="91" spans="1:8" ht="15" customHeight="1">
      <c r="A91" s="778"/>
      <c r="B91" s="766"/>
      <c r="C91" s="755"/>
      <c r="D91" s="12" t="s">
        <v>16</v>
      </c>
      <c r="E91" s="258"/>
      <c r="F91" s="119">
        <f>F90-F89</f>
        <v>-2011272</v>
      </c>
      <c r="G91" s="119">
        <f>G90-G89</f>
        <v>-2009800</v>
      </c>
      <c r="H91" s="280">
        <f t="shared" si="26"/>
        <v>-4021072</v>
      </c>
    </row>
    <row r="92" spans="1:8" ht="15" customHeight="1">
      <c r="A92" s="778"/>
      <c r="B92" s="766"/>
      <c r="C92" s="754" t="s">
        <v>196</v>
      </c>
      <c r="D92" s="10" t="s">
        <v>14</v>
      </c>
      <c r="E92" s="256"/>
      <c r="F92" s="128">
        <v>16879000</v>
      </c>
      <c r="G92" s="118">
        <v>10000000</v>
      </c>
      <c r="H92" s="264">
        <f>SUM(E92:G92)</f>
        <v>26879000</v>
      </c>
    </row>
    <row r="93" spans="1:8" ht="15" customHeight="1">
      <c r="A93" s="778"/>
      <c r="B93" s="766"/>
      <c r="C93" s="754"/>
      <c r="D93" s="11" t="s">
        <v>15</v>
      </c>
      <c r="E93" s="258"/>
      <c r="F93" s="259">
        <v>16878400</v>
      </c>
      <c r="G93" s="119">
        <v>10000000</v>
      </c>
      <c r="H93" s="265">
        <f t="shared" ref="H93:H94" si="27">SUM(E93:G93)</f>
        <v>26878400</v>
      </c>
    </row>
    <row r="94" spans="1:8" ht="15" customHeight="1">
      <c r="A94" s="778"/>
      <c r="B94" s="766"/>
      <c r="C94" s="755"/>
      <c r="D94" s="12" t="s">
        <v>16</v>
      </c>
      <c r="E94" s="258"/>
      <c r="F94" s="119">
        <f>F93-F92</f>
        <v>-600</v>
      </c>
      <c r="G94" s="119">
        <f>G93-G92</f>
        <v>0</v>
      </c>
      <c r="H94" s="110">
        <f t="shared" si="27"/>
        <v>-600</v>
      </c>
    </row>
    <row r="95" spans="1:8" ht="15" customHeight="1">
      <c r="A95" s="778"/>
      <c r="B95" s="766"/>
      <c r="C95" s="768" t="s">
        <v>197</v>
      </c>
      <c r="D95" s="10" t="s">
        <v>14</v>
      </c>
      <c r="E95" s="277"/>
      <c r="F95" s="121"/>
      <c r="G95" s="376">
        <v>490500</v>
      </c>
      <c r="H95" s="110">
        <f>SUM(E95:G95)</f>
        <v>490500</v>
      </c>
    </row>
    <row r="96" spans="1:8" ht="15" customHeight="1">
      <c r="A96" s="778"/>
      <c r="B96" s="766"/>
      <c r="C96" s="769"/>
      <c r="D96" s="11" t="s">
        <v>15</v>
      </c>
      <c r="E96" s="258"/>
      <c r="F96" s="119"/>
      <c r="G96" s="377">
        <v>490500</v>
      </c>
      <c r="H96" s="110">
        <f t="shared" ref="H96:H97" si="28">SUM(E96:G96)</f>
        <v>490500</v>
      </c>
    </row>
    <row r="97" spans="1:8" ht="15" customHeight="1">
      <c r="A97" s="778"/>
      <c r="B97" s="766"/>
      <c r="C97" s="770"/>
      <c r="D97" s="12" t="s">
        <v>16</v>
      </c>
      <c r="E97" s="287"/>
      <c r="F97" s="288"/>
      <c r="G97" s="378">
        <f>G96-G95</f>
        <v>0</v>
      </c>
      <c r="H97" s="110">
        <f t="shared" si="28"/>
        <v>0</v>
      </c>
    </row>
    <row r="98" spans="1:8" ht="15" customHeight="1">
      <c r="A98" s="778"/>
      <c r="B98" s="766"/>
      <c r="C98" s="757" t="s">
        <v>126</v>
      </c>
      <c r="D98" s="116" t="s">
        <v>14</v>
      </c>
      <c r="E98" s="281"/>
      <c r="F98" s="122">
        <f>F89+F92</f>
        <v>105361000</v>
      </c>
      <c r="G98" s="122">
        <f>G89+G92+G95</f>
        <v>57550100</v>
      </c>
      <c r="H98" s="122">
        <f>H89+H92+H95</f>
        <v>162911100</v>
      </c>
    </row>
    <row r="99" spans="1:8" ht="15" customHeight="1">
      <c r="A99" s="778"/>
      <c r="B99" s="766"/>
      <c r="C99" s="757"/>
      <c r="D99" s="15" t="s">
        <v>15</v>
      </c>
      <c r="E99" s="282"/>
      <c r="F99" s="123">
        <f>F90+F93</f>
        <v>103349128</v>
      </c>
      <c r="G99" s="123">
        <f>G90+G93+G96</f>
        <v>55540300</v>
      </c>
      <c r="H99" s="123">
        <f>H90+H93+H96</f>
        <v>158889428</v>
      </c>
    </row>
    <row r="100" spans="1:8" ht="15" customHeight="1">
      <c r="A100" s="778"/>
      <c r="B100" s="767"/>
      <c r="C100" s="758"/>
      <c r="D100" s="16" t="s">
        <v>16</v>
      </c>
      <c r="E100" s="284"/>
      <c r="F100" s="124">
        <f>F99-F98</f>
        <v>-2011872</v>
      </c>
      <c r="G100" s="124">
        <f t="shared" ref="G100:H100" si="29">G99-G98</f>
        <v>-2009800</v>
      </c>
      <c r="H100" s="124">
        <f t="shared" si="29"/>
        <v>-4021672</v>
      </c>
    </row>
    <row r="101" spans="1:8" ht="15" customHeight="1">
      <c r="A101" s="778"/>
      <c r="B101" s="761" t="s">
        <v>126</v>
      </c>
      <c r="C101" s="760"/>
      <c r="D101" s="92" t="s">
        <v>14</v>
      </c>
      <c r="E101" s="292"/>
      <c r="F101" s="126">
        <f>F98</f>
        <v>105361000</v>
      </c>
      <c r="G101" s="126">
        <f t="shared" ref="G101:H101" si="30">G98</f>
        <v>57550100</v>
      </c>
      <c r="H101" s="126">
        <f t="shared" si="30"/>
        <v>162911100</v>
      </c>
    </row>
    <row r="102" spans="1:8" ht="15" customHeight="1">
      <c r="A102" s="778"/>
      <c r="B102" s="761"/>
      <c r="C102" s="762"/>
      <c r="D102" s="93" t="s">
        <v>15</v>
      </c>
      <c r="E102" s="292"/>
      <c r="F102" s="126">
        <f>F99</f>
        <v>103349128</v>
      </c>
      <c r="G102" s="126">
        <f t="shared" ref="G102:H102" si="31">G99</f>
        <v>55540300</v>
      </c>
      <c r="H102" s="126">
        <f t="shared" si="31"/>
        <v>158889428</v>
      </c>
    </row>
    <row r="103" spans="1:8" ht="15" customHeight="1">
      <c r="A103" s="779"/>
      <c r="B103" s="763"/>
      <c r="C103" s="764"/>
      <c r="D103" s="94" t="s">
        <v>16</v>
      </c>
      <c r="E103" s="293"/>
      <c r="F103" s="127">
        <f>F102-F101</f>
        <v>-2011872</v>
      </c>
      <c r="G103" s="127">
        <f t="shared" ref="G103:H103" si="32">G102-G101</f>
        <v>-2009800</v>
      </c>
      <c r="H103" s="127">
        <f t="shared" si="32"/>
        <v>-4021672</v>
      </c>
    </row>
    <row r="104" spans="1:8" ht="15" customHeight="1">
      <c r="A104" s="777" t="s">
        <v>179</v>
      </c>
      <c r="B104" s="753" t="s">
        <v>179</v>
      </c>
      <c r="C104" s="754" t="s">
        <v>198</v>
      </c>
      <c r="D104" s="10" t="s">
        <v>14</v>
      </c>
      <c r="E104" s="258"/>
      <c r="F104" s="119">
        <v>4800000</v>
      </c>
      <c r="G104" s="260"/>
      <c r="H104" s="101">
        <f>SUM(E104:G104)</f>
        <v>4800000</v>
      </c>
    </row>
    <row r="105" spans="1:8" ht="15" customHeight="1">
      <c r="A105" s="778"/>
      <c r="B105" s="754"/>
      <c r="C105" s="754"/>
      <c r="D105" s="11" t="s">
        <v>15</v>
      </c>
      <c r="E105" s="258"/>
      <c r="F105" s="119">
        <v>1000000</v>
      </c>
      <c r="G105" s="260"/>
      <c r="H105" s="101">
        <f t="shared" ref="H105:H106" si="33">SUM(E105:G105)</f>
        <v>1000000</v>
      </c>
    </row>
    <row r="106" spans="1:8" ht="15" customHeight="1">
      <c r="A106" s="778"/>
      <c r="B106" s="754"/>
      <c r="C106" s="755"/>
      <c r="D106" s="12" t="s">
        <v>16</v>
      </c>
      <c r="E106" s="270"/>
      <c r="F106" s="120">
        <f>F105-F104</f>
        <v>-3800000</v>
      </c>
      <c r="G106" s="271"/>
      <c r="H106" s="276">
        <f t="shared" si="33"/>
        <v>-3800000</v>
      </c>
    </row>
    <row r="107" spans="1:8" ht="15" customHeight="1">
      <c r="A107" s="778"/>
      <c r="B107" s="754"/>
      <c r="C107" s="756" t="s">
        <v>126</v>
      </c>
      <c r="D107" s="116" t="s">
        <v>14</v>
      </c>
      <c r="E107" s="281"/>
      <c r="F107" s="122">
        <f>F104</f>
        <v>4800000</v>
      </c>
      <c r="G107" s="273"/>
      <c r="H107" s="106">
        <f>SUM(E107:G107)</f>
        <v>4800000</v>
      </c>
    </row>
    <row r="108" spans="1:8" ht="15" customHeight="1">
      <c r="A108" s="778"/>
      <c r="B108" s="754"/>
      <c r="C108" s="757"/>
      <c r="D108" s="15" t="s">
        <v>15</v>
      </c>
      <c r="E108" s="282"/>
      <c r="F108" s="123">
        <f>F105</f>
        <v>1000000</v>
      </c>
      <c r="G108" s="274"/>
      <c r="H108" s="106">
        <f t="shared" ref="H108:H109" si="34">SUM(E108:G108)</f>
        <v>1000000</v>
      </c>
    </row>
    <row r="109" spans="1:8" ht="15" customHeight="1">
      <c r="A109" s="778"/>
      <c r="B109" s="755"/>
      <c r="C109" s="758"/>
      <c r="D109" s="13" t="s">
        <v>16</v>
      </c>
      <c r="E109" s="284"/>
      <c r="F109" s="124">
        <f>F108-F107</f>
        <v>-3800000</v>
      </c>
      <c r="G109" s="275"/>
      <c r="H109" s="296">
        <f t="shared" si="34"/>
        <v>-3800000</v>
      </c>
    </row>
    <row r="110" spans="1:8" ht="15" customHeight="1">
      <c r="A110" s="778"/>
      <c r="B110" s="759" t="s">
        <v>126</v>
      </c>
      <c r="C110" s="760"/>
      <c r="D110" s="130" t="s">
        <v>14</v>
      </c>
      <c r="E110" s="297"/>
      <c r="F110" s="125">
        <f>F107</f>
        <v>4800000</v>
      </c>
      <c r="G110" s="300"/>
      <c r="H110" s="117">
        <f>H107</f>
        <v>4800000</v>
      </c>
    </row>
    <row r="111" spans="1:8" ht="15" customHeight="1">
      <c r="A111" s="778"/>
      <c r="B111" s="761"/>
      <c r="C111" s="762"/>
      <c r="D111" s="95" t="s">
        <v>15</v>
      </c>
      <c r="E111" s="292"/>
      <c r="F111" s="126">
        <f>F108</f>
        <v>1000000</v>
      </c>
      <c r="G111" s="299"/>
      <c r="H111" s="107">
        <f>H108</f>
        <v>1000000</v>
      </c>
    </row>
    <row r="112" spans="1:8" ht="15" customHeight="1">
      <c r="A112" s="779"/>
      <c r="B112" s="763"/>
      <c r="C112" s="764"/>
      <c r="D112" s="96" t="s">
        <v>16</v>
      </c>
      <c r="E112" s="293"/>
      <c r="F112" s="127">
        <f>F111-F110</f>
        <v>-3800000</v>
      </c>
      <c r="G112" s="301"/>
      <c r="H112" s="108">
        <f>H111-H110</f>
        <v>-3800000</v>
      </c>
    </row>
    <row r="113" spans="1:8" ht="15" customHeight="1">
      <c r="A113" s="777" t="s">
        <v>180</v>
      </c>
      <c r="B113" s="753" t="s">
        <v>180</v>
      </c>
      <c r="C113" s="754" t="s">
        <v>180</v>
      </c>
      <c r="D113" s="10" t="s">
        <v>14</v>
      </c>
      <c r="E113" s="277"/>
      <c r="F113" s="121">
        <v>20000000</v>
      </c>
      <c r="G113" s="257"/>
      <c r="H113" s="110">
        <f>SUM(E113:G113)</f>
        <v>20000000</v>
      </c>
    </row>
    <row r="114" spans="1:8" ht="15" customHeight="1">
      <c r="A114" s="778"/>
      <c r="B114" s="754"/>
      <c r="C114" s="754"/>
      <c r="D114" s="11" t="s">
        <v>15</v>
      </c>
      <c r="E114" s="258"/>
      <c r="F114" s="119">
        <v>20000000</v>
      </c>
      <c r="G114" s="260"/>
      <c r="H114" s="110">
        <f t="shared" ref="H114:H115" si="35">SUM(E114:G114)</f>
        <v>20000000</v>
      </c>
    </row>
    <row r="115" spans="1:8" ht="15" customHeight="1">
      <c r="A115" s="778"/>
      <c r="B115" s="754"/>
      <c r="C115" s="755"/>
      <c r="D115" s="12" t="s">
        <v>16</v>
      </c>
      <c r="E115" s="270"/>
      <c r="F115" s="120">
        <f>F114-F113</f>
        <v>0</v>
      </c>
      <c r="G115" s="271"/>
      <c r="H115" s="276">
        <f t="shared" si="35"/>
        <v>0</v>
      </c>
    </row>
    <row r="116" spans="1:8" ht="15" customHeight="1">
      <c r="A116" s="778"/>
      <c r="B116" s="754"/>
      <c r="C116" s="756" t="s">
        <v>126</v>
      </c>
      <c r="D116" s="116" t="s">
        <v>14</v>
      </c>
      <c r="E116" s="281"/>
      <c r="F116" s="122">
        <f>F113</f>
        <v>20000000</v>
      </c>
      <c r="G116" s="273"/>
      <c r="H116" s="106">
        <f>H113</f>
        <v>20000000</v>
      </c>
    </row>
    <row r="117" spans="1:8" ht="15" customHeight="1">
      <c r="A117" s="778"/>
      <c r="B117" s="754"/>
      <c r="C117" s="757"/>
      <c r="D117" s="15" t="s">
        <v>15</v>
      </c>
      <c r="E117" s="282"/>
      <c r="F117" s="123">
        <f>F114</f>
        <v>20000000</v>
      </c>
      <c r="G117" s="274"/>
      <c r="H117" s="103">
        <f>H114</f>
        <v>20000000</v>
      </c>
    </row>
    <row r="118" spans="1:8" ht="15" customHeight="1">
      <c r="A118" s="778"/>
      <c r="B118" s="755"/>
      <c r="C118" s="758"/>
      <c r="D118" s="13" t="s">
        <v>16</v>
      </c>
      <c r="E118" s="284"/>
      <c r="F118" s="124">
        <f>F117-F116</f>
        <v>0</v>
      </c>
      <c r="G118" s="275"/>
      <c r="H118" s="104">
        <f>H117-H116</f>
        <v>0</v>
      </c>
    </row>
    <row r="119" spans="1:8" ht="15" customHeight="1">
      <c r="A119" s="778"/>
      <c r="B119" s="759" t="s">
        <v>126</v>
      </c>
      <c r="C119" s="760"/>
      <c r="D119" s="130" t="s">
        <v>14</v>
      </c>
      <c r="E119" s="297"/>
      <c r="F119" s="125">
        <f>F116</f>
        <v>20000000</v>
      </c>
      <c r="G119" s="300"/>
      <c r="H119" s="117">
        <f>SUM(E116:G116)</f>
        <v>20000000</v>
      </c>
    </row>
    <row r="120" spans="1:8" ht="15" customHeight="1">
      <c r="A120" s="778"/>
      <c r="B120" s="761"/>
      <c r="C120" s="762"/>
      <c r="D120" s="95" t="s">
        <v>15</v>
      </c>
      <c r="E120" s="292"/>
      <c r="F120" s="126">
        <f>F117</f>
        <v>20000000</v>
      </c>
      <c r="G120" s="299"/>
      <c r="H120" s="117">
        <f t="shared" ref="H120:H121" si="36">SUM(E117:G117)</f>
        <v>20000000</v>
      </c>
    </row>
    <row r="121" spans="1:8" ht="15" customHeight="1">
      <c r="A121" s="779"/>
      <c r="B121" s="763"/>
      <c r="C121" s="764"/>
      <c r="D121" s="96" t="s">
        <v>16</v>
      </c>
      <c r="E121" s="293"/>
      <c r="F121" s="127">
        <f>F120-F119</f>
        <v>0</v>
      </c>
      <c r="G121" s="301"/>
      <c r="H121" s="302">
        <f t="shared" si="36"/>
        <v>0</v>
      </c>
    </row>
    <row r="122" spans="1:8">
      <c r="A122" s="777" t="s">
        <v>199</v>
      </c>
      <c r="B122" s="753" t="s">
        <v>199</v>
      </c>
      <c r="C122" s="754" t="s">
        <v>199</v>
      </c>
      <c r="D122" s="10" t="s">
        <v>14</v>
      </c>
      <c r="E122" s="277"/>
      <c r="F122" s="121">
        <v>6438560</v>
      </c>
      <c r="G122" s="257"/>
      <c r="H122" s="110">
        <f>SUM(E122:G122)</f>
        <v>6438560</v>
      </c>
    </row>
    <row r="123" spans="1:8">
      <c r="A123" s="778"/>
      <c r="B123" s="754"/>
      <c r="C123" s="754"/>
      <c r="D123" s="11" t="s">
        <v>15</v>
      </c>
      <c r="E123" s="258"/>
      <c r="F123" s="119">
        <v>0</v>
      </c>
      <c r="G123" s="260"/>
      <c r="H123" s="110">
        <f t="shared" ref="H123:H124" si="37">SUM(E123:G123)</f>
        <v>0</v>
      </c>
    </row>
    <row r="124" spans="1:8">
      <c r="A124" s="778"/>
      <c r="B124" s="754"/>
      <c r="C124" s="755"/>
      <c r="D124" s="12" t="s">
        <v>16</v>
      </c>
      <c r="E124" s="270"/>
      <c r="F124" s="120">
        <f>F123-F122</f>
        <v>-6438560</v>
      </c>
      <c r="G124" s="271"/>
      <c r="H124" s="276">
        <f t="shared" si="37"/>
        <v>-6438560</v>
      </c>
    </row>
    <row r="125" spans="1:8" ht="15" customHeight="1">
      <c r="A125" s="778"/>
      <c r="B125" s="754"/>
      <c r="C125" s="756" t="s">
        <v>126</v>
      </c>
      <c r="D125" s="116" t="s">
        <v>14</v>
      </c>
      <c r="E125" s="281"/>
      <c r="F125" s="122">
        <f>F122</f>
        <v>6438560</v>
      </c>
      <c r="G125" s="273"/>
      <c r="H125" s="106">
        <f>H122</f>
        <v>6438560</v>
      </c>
    </row>
    <row r="126" spans="1:8" ht="16.5" hidden="1" customHeight="1">
      <c r="A126" s="778"/>
      <c r="B126" s="754"/>
      <c r="C126" s="757"/>
      <c r="D126" s="15" t="s">
        <v>15</v>
      </c>
      <c r="E126" s="282"/>
      <c r="F126" s="123">
        <f>F123</f>
        <v>0</v>
      </c>
      <c r="G126" s="274"/>
      <c r="H126" s="103">
        <f>H123</f>
        <v>0</v>
      </c>
    </row>
    <row r="127" spans="1:8">
      <c r="A127" s="778"/>
      <c r="B127" s="755"/>
      <c r="C127" s="758"/>
      <c r="D127" s="13" t="s">
        <v>16</v>
      </c>
      <c r="E127" s="284"/>
      <c r="F127" s="124">
        <f>F126-F125</f>
        <v>-6438560</v>
      </c>
      <c r="G127" s="275"/>
      <c r="H127" s="104">
        <f>H126-H125</f>
        <v>-6438560</v>
      </c>
    </row>
    <row r="128" spans="1:8">
      <c r="A128" s="778"/>
      <c r="B128" s="759" t="s">
        <v>126</v>
      </c>
      <c r="C128" s="760"/>
      <c r="D128" s="130" t="s">
        <v>14</v>
      </c>
      <c r="E128" s="297"/>
      <c r="F128" s="125">
        <f>F125</f>
        <v>6438560</v>
      </c>
      <c r="G128" s="300"/>
      <c r="H128" s="117">
        <f>SUM(E125:G125)</f>
        <v>6438560</v>
      </c>
    </row>
    <row r="129" spans="1:8">
      <c r="A129" s="778"/>
      <c r="B129" s="761"/>
      <c r="C129" s="762"/>
      <c r="D129" s="95" t="s">
        <v>15</v>
      </c>
      <c r="E129" s="292"/>
      <c r="F129" s="126">
        <f>F126</f>
        <v>0</v>
      </c>
      <c r="G129" s="299"/>
      <c r="H129" s="117">
        <f t="shared" ref="H129:H130" si="38">SUM(E126:G126)</f>
        <v>0</v>
      </c>
    </row>
    <row r="130" spans="1:8">
      <c r="A130" s="779"/>
      <c r="B130" s="763"/>
      <c r="C130" s="764"/>
      <c r="D130" s="96" t="s">
        <v>16</v>
      </c>
      <c r="E130" s="293"/>
      <c r="F130" s="127">
        <f>F129-F128</f>
        <v>-6438560</v>
      </c>
      <c r="G130" s="301"/>
      <c r="H130" s="302">
        <f t="shared" si="38"/>
        <v>-6438560</v>
      </c>
    </row>
    <row r="131" spans="1:8" ht="15.75" customHeight="1">
      <c r="A131" s="771" t="s">
        <v>24</v>
      </c>
      <c r="B131" s="772"/>
      <c r="C131" s="772"/>
      <c r="D131" s="114" t="s">
        <v>14</v>
      </c>
      <c r="E131" s="303">
        <f>E71</f>
        <v>104320000</v>
      </c>
      <c r="F131" s="304">
        <f>F71+F101+F110+F119+F86+F128</f>
        <v>1533890560</v>
      </c>
      <c r="G131" s="380">
        <f>G71+G86+G101</f>
        <v>110210100</v>
      </c>
      <c r="H131" s="115">
        <f>H119+H110+H101+H86+H71+H128</f>
        <v>1748420660</v>
      </c>
    </row>
    <row r="132" spans="1:8" ht="15.75" customHeight="1">
      <c r="A132" s="773"/>
      <c r="B132" s="774"/>
      <c r="C132" s="774"/>
      <c r="D132" s="17" t="s">
        <v>15</v>
      </c>
      <c r="E132" s="305">
        <f>E72</f>
        <v>103306446</v>
      </c>
      <c r="F132" s="306">
        <f>F72+F87+F102+F111+F120</f>
        <v>1430077580</v>
      </c>
      <c r="G132" s="381">
        <f>G72+G87+G102</f>
        <v>108127006</v>
      </c>
      <c r="H132" s="111">
        <f>H120+H111+H102+H87+H72+H129</f>
        <v>1641511032</v>
      </c>
    </row>
    <row r="133" spans="1:8" ht="15.75" customHeight="1">
      <c r="A133" s="775"/>
      <c r="B133" s="776"/>
      <c r="C133" s="776"/>
      <c r="D133" s="112" t="s">
        <v>16</v>
      </c>
      <c r="E133" s="307">
        <f>E88</f>
        <v>0</v>
      </c>
      <c r="F133" s="308">
        <f>F132-F131</f>
        <v>-103812980</v>
      </c>
      <c r="G133" s="382">
        <f>G132-G131</f>
        <v>-2083094</v>
      </c>
      <c r="H133" s="113">
        <f>H132-H131</f>
        <v>-106909628</v>
      </c>
    </row>
  </sheetData>
  <mergeCells count="65">
    <mergeCell ref="C23:C25"/>
    <mergeCell ref="B26:B37"/>
    <mergeCell ref="A1:H1"/>
    <mergeCell ref="A2:G2"/>
    <mergeCell ref="A3:C3"/>
    <mergeCell ref="D3:D4"/>
    <mergeCell ref="E3:E4"/>
    <mergeCell ref="F3:F4"/>
    <mergeCell ref="G3:G4"/>
    <mergeCell ref="H3:H4"/>
    <mergeCell ref="C26:C28"/>
    <mergeCell ref="C29:C31"/>
    <mergeCell ref="C32:C34"/>
    <mergeCell ref="C35:C37"/>
    <mergeCell ref="B38:B70"/>
    <mergeCell ref="C38:C40"/>
    <mergeCell ref="C41:C43"/>
    <mergeCell ref="C44:C46"/>
    <mergeCell ref="C47:C49"/>
    <mergeCell ref="C50:C52"/>
    <mergeCell ref="C68:C70"/>
    <mergeCell ref="C53:C55"/>
    <mergeCell ref="C56:C58"/>
    <mergeCell ref="C59:C61"/>
    <mergeCell ref="C62:C64"/>
    <mergeCell ref="C65:C67"/>
    <mergeCell ref="B71:C73"/>
    <mergeCell ref="A74:A88"/>
    <mergeCell ref="B74:B85"/>
    <mergeCell ref="C74:C76"/>
    <mergeCell ref="C77:C79"/>
    <mergeCell ref="C80:C82"/>
    <mergeCell ref="C83:C85"/>
    <mergeCell ref="B86:C88"/>
    <mergeCell ref="A5:A73"/>
    <mergeCell ref="B5:B25"/>
    <mergeCell ref="C5:C7"/>
    <mergeCell ref="C8:C10"/>
    <mergeCell ref="C11:C13"/>
    <mergeCell ref="C14:C16"/>
    <mergeCell ref="C17:C19"/>
    <mergeCell ref="C20:C22"/>
    <mergeCell ref="A131:C133"/>
    <mergeCell ref="B101:C103"/>
    <mergeCell ref="A104:A112"/>
    <mergeCell ref="B104:B109"/>
    <mergeCell ref="C104:C106"/>
    <mergeCell ref="C107:C109"/>
    <mergeCell ref="B110:C112"/>
    <mergeCell ref="A113:A121"/>
    <mergeCell ref="B113:B118"/>
    <mergeCell ref="C113:C115"/>
    <mergeCell ref="C116:C118"/>
    <mergeCell ref="B119:C121"/>
    <mergeCell ref="A122:A130"/>
    <mergeCell ref="A89:A103"/>
    <mergeCell ref="C89:C91"/>
    <mergeCell ref="C92:C94"/>
    <mergeCell ref="B122:B127"/>
    <mergeCell ref="C122:C124"/>
    <mergeCell ref="C125:C127"/>
    <mergeCell ref="B128:C130"/>
    <mergeCell ref="C98:C100"/>
    <mergeCell ref="B89:B100"/>
    <mergeCell ref="C95:C97"/>
  </mergeCells>
  <phoneticPr fontId="33" type="noConversion"/>
  <printOptions horizontalCentered="1"/>
  <pageMargins left="0.70866141732283472" right="0.70866141732283472" top="0.47244094488188981" bottom="0.31496062992125984" header="0.31496062992125984" footer="0.19685039370078741"/>
  <pageSetup paperSize="9" scale="98" orientation="portrait" verticalDpi="200" r:id="rId1"/>
  <rowBreaks count="3" manualBreakCount="3">
    <brk id="73" max="7" man="1"/>
    <brk id="112" max="7" man="1"/>
    <brk id="153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H18"/>
  <sheetViews>
    <sheetView zoomScaleNormal="100" zoomScaleSheetLayoutView="100" workbookViewId="0">
      <selection activeCell="H30" sqref="H30"/>
    </sheetView>
  </sheetViews>
  <sheetFormatPr defaultRowHeight="16.5"/>
  <cols>
    <col min="1" max="1" width="6.875" style="1" customWidth="1"/>
    <col min="2" max="2" width="6.25" style="18" customWidth="1"/>
    <col min="3" max="3" width="11.25" style="18" customWidth="1"/>
    <col min="4" max="4" width="5" style="1" bestFit="1" customWidth="1"/>
    <col min="5" max="5" width="11.625" style="1" customWidth="1"/>
    <col min="6" max="6" width="13.625" style="1" customWidth="1"/>
    <col min="7" max="7" width="12.25" style="1" customWidth="1"/>
    <col min="8" max="8" width="12.875" style="83" customWidth="1"/>
    <col min="9" max="16384" width="9" style="1"/>
  </cols>
  <sheetData>
    <row r="1" spans="1:8" ht="32.25">
      <c r="A1" s="794" t="s">
        <v>209</v>
      </c>
      <c r="B1" s="794"/>
      <c r="C1" s="794"/>
      <c r="D1" s="794"/>
      <c r="E1" s="794"/>
      <c r="F1" s="794"/>
      <c r="G1" s="794"/>
      <c r="H1" s="794"/>
    </row>
    <row r="2" spans="1:8">
      <c r="A2" s="790"/>
      <c r="B2" s="790"/>
      <c r="C2" s="790"/>
      <c r="D2" s="790"/>
      <c r="E2" s="790"/>
      <c r="F2" s="790"/>
      <c r="G2" s="790"/>
      <c r="H2" s="97" t="s">
        <v>173</v>
      </c>
    </row>
    <row r="3" spans="1:8" ht="20.25" customHeight="1">
      <c r="A3" s="712" t="s">
        <v>8</v>
      </c>
      <c r="B3" s="713"/>
      <c r="C3" s="714"/>
      <c r="D3" s="717" t="s">
        <v>9</v>
      </c>
      <c r="E3" s="713" t="s">
        <v>121</v>
      </c>
      <c r="F3" s="719" t="s">
        <v>10</v>
      </c>
      <c r="G3" s="721" t="s">
        <v>11</v>
      </c>
      <c r="H3" s="723" t="s">
        <v>19</v>
      </c>
    </row>
    <row r="4" spans="1:8" ht="20.25" customHeight="1">
      <c r="A4" s="98" t="s">
        <v>5</v>
      </c>
      <c r="B4" s="72" t="s">
        <v>12</v>
      </c>
      <c r="C4" s="48" t="s">
        <v>13</v>
      </c>
      <c r="D4" s="718"/>
      <c r="E4" s="791"/>
      <c r="F4" s="720"/>
      <c r="G4" s="722"/>
      <c r="H4" s="724"/>
    </row>
    <row r="5" spans="1:8" ht="15" customHeight="1">
      <c r="A5" s="793" t="s">
        <v>205</v>
      </c>
      <c r="B5" s="754" t="s">
        <v>206</v>
      </c>
      <c r="C5" s="754" t="s">
        <v>207</v>
      </c>
      <c r="D5" s="129" t="s">
        <v>14</v>
      </c>
      <c r="E5" s="285" t="s">
        <v>208</v>
      </c>
      <c r="F5" s="128">
        <v>46000000</v>
      </c>
      <c r="G5" s="121"/>
      <c r="H5" s="151">
        <f>SUM(E5:G5)</f>
        <v>46000000</v>
      </c>
    </row>
    <row r="6" spans="1:8" ht="15" customHeight="1">
      <c r="A6" s="778"/>
      <c r="B6" s="754"/>
      <c r="C6" s="754"/>
      <c r="D6" s="11" t="s">
        <v>15</v>
      </c>
      <c r="E6" s="261" t="s">
        <v>208</v>
      </c>
      <c r="F6" s="259">
        <v>37811380</v>
      </c>
      <c r="G6" s="119"/>
      <c r="H6" s="151">
        <f t="shared" ref="H6:H7" si="0">SUM(E6:G6)</f>
        <v>37811380</v>
      </c>
    </row>
    <row r="7" spans="1:8" ht="15" customHeight="1">
      <c r="A7" s="778"/>
      <c r="B7" s="754"/>
      <c r="C7" s="755"/>
      <c r="D7" s="12" t="s">
        <v>16</v>
      </c>
      <c r="E7" s="276" t="s">
        <v>208</v>
      </c>
      <c r="F7" s="120">
        <f>F6-F5</f>
        <v>-8188620</v>
      </c>
      <c r="G7" s="309"/>
      <c r="H7" s="105">
        <f t="shared" si="0"/>
        <v>-8188620</v>
      </c>
    </row>
    <row r="8" spans="1:8" ht="15" customHeight="1">
      <c r="A8" s="778"/>
      <c r="B8" s="754"/>
      <c r="C8" s="756" t="s">
        <v>126</v>
      </c>
      <c r="D8" s="116" t="s">
        <v>14</v>
      </c>
      <c r="E8" s="272"/>
      <c r="F8" s="122">
        <f>F5</f>
        <v>46000000</v>
      </c>
      <c r="G8" s="122"/>
      <c r="H8" s="106">
        <f>SUM(E8:G8)</f>
        <v>46000000</v>
      </c>
    </row>
    <row r="9" spans="1:8" ht="15" customHeight="1">
      <c r="A9" s="778"/>
      <c r="B9" s="754"/>
      <c r="C9" s="757"/>
      <c r="D9" s="15" t="s">
        <v>15</v>
      </c>
      <c r="E9" s="272"/>
      <c r="F9" s="122">
        <f>F6</f>
        <v>37811380</v>
      </c>
      <c r="G9" s="123"/>
      <c r="H9" s="106">
        <f t="shared" ref="H9:H10" si="1">SUM(E9:G9)</f>
        <v>37811380</v>
      </c>
    </row>
    <row r="10" spans="1:8" ht="15" customHeight="1">
      <c r="A10" s="778"/>
      <c r="B10" s="755"/>
      <c r="C10" s="758"/>
      <c r="D10" s="16" t="s">
        <v>16</v>
      </c>
      <c r="E10" s="272"/>
      <c r="F10" s="122">
        <f>F9-F8</f>
        <v>-8188620</v>
      </c>
      <c r="G10" s="313"/>
      <c r="H10" s="106">
        <f t="shared" si="1"/>
        <v>-8188620</v>
      </c>
    </row>
    <row r="11" spans="1:8" ht="15" customHeight="1">
      <c r="A11" s="771" t="s">
        <v>24</v>
      </c>
      <c r="B11" s="772"/>
      <c r="C11" s="772"/>
      <c r="D11" s="114" t="s">
        <v>14</v>
      </c>
      <c r="E11" s="310"/>
      <c r="F11" s="304">
        <f>F8</f>
        <v>46000000</v>
      </c>
      <c r="G11" s="304"/>
      <c r="H11" s="115">
        <f>SUM(E11:G11)</f>
        <v>46000000</v>
      </c>
    </row>
    <row r="12" spans="1:8" ht="15" customHeight="1">
      <c r="A12" s="773"/>
      <c r="B12" s="774"/>
      <c r="C12" s="774"/>
      <c r="D12" s="17" t="s">
        <v>15</v>
      </c>
      <c r="E12" s="311"/>
      <c r="F12" s="306">
        <f>F9</f>
        <v>37811380</v>
      </c>
      <c r="G12" s="306"/>
      <c r="H12" s="115">
        <f t="shared" ref="H12:H13" si="2">SUM(E12:G12)</f>
        <v>37811380</v>
      </c>
    </row>
    <row r="13" spans="1:8" ht="15" customHeight="1">
      <c r="A13" s="775"/>
      <c r="B13" s="776"/>
      <c r="C13" s="776"/>
      <c r="D13" s="112" t="s">
        <v>16</v>
      </c>
      <c r="E13" s="312"/>
      <c r="F13" s="308">
        <f>F12-F11</f>
        <v>-8188620</v>
      </c>
      <c r="G13" s="308"/>
      <c r="H13" s="315">
        <f t="shared" si="2"/>
        <v>-8188620</v>
      </c>
    </row>
    <row r="14" spans="1:8" ht="15" customHeight="1">
      <c r="C14" s="1"/>
      <c r="H14" s="1"/>
    </row>
    <row r="15" spans="1:8" ht="16.5" hidden="1" customHeight="1">
      <c r="C15" s="1"/>
      <c r="H15" s="1"/>
    </row>
    <row r="16" spans="1:8">
      <c r="C16" s="1"/>
      <c r="H16" s="1"/>
    </row>
    <row r="17" spans="3:8">
      <c r="C17" s="1"/>
      <c r="H17" s="1"/>
    </row>
    <row r="18" spans="3:8">
      <c r="C18" s="1"/>
      <c r="H18" s="1"/>
    </row>
  </sheetData>
  <mergeCells count="13">
    <mergeCell ref="A1:H1"/>
    <mergeCell ref="A2:G2"/>
    <mergeCell ref="A3:C3"/>
    <mergeCell ref="D3:D4"/>
    <mergeCell ref="E3:E4"/>
    <mergeCell ref="F3:F4"/>
    <mergeCell ref="G3:G4"/>
    <mergeCell ref="H3:H4"/>
    <mergeCell ref="A11:C13"/>
    <mergeCell ref="A5:A10"/>
    <mergeCell ref="B5:B10"/>
    <mergeCell ref="C5:C7"/>
    <mergeCell ref="C8:C10"/>
  </mergeCells>
  <phoneticPr fontId="33" type="noConversion"/>
  <pageMargins left="0.70866141732283472" right="0.70866141732283472" top="0.47244094488188981" bottom="0.31496062992125984" header="0.31496062992125984" footer="0.19685039370078741"/>
  <pageSetup paperSize="9" orientation="portrait" verticalDpi="200" r:id="rId1"/>
  <rowBreaks count="1" manualBreakCount="1">
    <brk id="13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H24"/>
  <sheetViews>
    <sheetView zoomScaleNormal="100" zoomScaleSheetLayoutView="100" workbookViewId="0">
      <selection activeCell="F25" sqref="F25"/>
    </sheetView>
  </sheetViews>
  <sheetFormatPr defaultRowHeight="16.5"/>
  <cols>
    <col min="1" max="1" width="7" style="1" bestFit="1" customWidth="1"/>
    <col min="2" max="2" width="7" style="18" bestFit="1" customWidth="1"/>
    <col min="3" max="3" width="8.375" style="18" bestFit="1" customWidth="1"/>
    <col min="4" max="4" width="5" style="1" bestFit="1" customWidth="1"/>
    <col min="5" max="5" width="12.125" style="1" customWidth="1"/>
    <col min="6" max="6" width="13.875" style="1" customWidth="1"/>
    <col min="7" max="7" width="12.75" style="1" customWidth="1"/>
    <col min="8" max="8" width="13.75" style="83" customWidth="1"/>
    <col min="9" max="16384" width="9" style="1"/>
  </cols>
  <sheetData>
    <row r="1" spans="1:8" ht="32.25">
      <c r="A1" s="794" t="s">
        <v>201</v>
      </c>
      <c r="B1" s="794"/>
      <c r="C1" s="794"/>
      <c r="D1" s="794"/>
      <c r="E1" s="794"/>
      <c r="F1" s="794"/>
      <c r="G1" s="794"/>
      <c r="H1" s="794"/>
    </row>
    <row r="2" spans="1:8">
      <c r="A2" s="790"/>
      <c r="B2" s="790"/>
      <c r="C2" s="790"/>
      <c r="D2" s="790"/>
      <c r="E2" s="790"/>
      <c r="F2" s="790"/>
      <c r="G2" s="790"/>
      <c r="H2" s="97" t="s">
        <v>173</v>
      </c>
    </row>
    <row r="3" spans="1:8" ht="21.75" customHeight="1">
      <c r="A3" s="712" t="s">
        <v>8</v>
      </c>
      <c r="B3" s="713"/>
      <c r="C3" s="714"/>
      <c r="D3" s="717" t="s">
        <v>9</v>
      </c>
      <c r="E3" s="713" t="s">
        <v>121</v>
      </c>
      <c r="F3" s="719" t="s">
        <v>10</v>
      </c>
      <c r="G3" s="721" t="s">
        <v>11</v>
      </c>
      <c r="H3" s="723" t="s">
        <v>19</v>
      </c>
    </row>
    <row r="4" spans="1:8" ht="21.75" customHeight="1">
      <c r="A4" s="98" t="s">
        <v>5</v>
      </c>
      <c r="B4" s="72" t="s">
        <v>12</v>
      </c>
      <c r="C4" s="48" t="s">
        <v>13</v>
      </c>
      <c r="D4" s="718"/>
      <c r="E4" s="791"/>
      <c r="F4" s="720"/>
      <c r="G4" s="722"/>
      <c r="H4" s="724"/>
    </row>
    <row r="5" spans="1:8" ht="22.5" customHeight="1">
      <c r="A5" s="793" t="s">
        <v>202</v>
      </c>
      <c r="B5" s="754" t="s">
        <v>202</v>
      </c>
      <c r="C5" s="754" t="s">
        <v>202</v>
      </c>
      <c r="D5" s="129" t="s">
        <v>14</v>
      </c>
      <c r="E5" s="285"/>
      <c r="F5" s="128">
        <v>40000000</v>
      </c>
      <c r="G5" s="121"/>
      <c r="H5" s="151">
        <f>SUM(E5:G5)</f>
        <v>40000000</v>
      </c>
    </row>
    <row r="6" spans="1:8" ht="22.5" customHeight="1">
      <c r="A6" s="778"/>
      <c r="B6" s="754"/>
      <c r="C6" s="754"/>
      <c r="D6" s="11" t="s">
        <v>15</v>
      </c>
      <c r="E6" s="261"/>
      <c r="F6" s="259">
        <v>36937196</v>
      </c>
      <c r="G6" s="119"/>
      <c r="H6" s="151">
        <f t="shared" ref="H6:H7" si="0">SUM(E6:G6)</f>
        <v>36937196</v>
      </c>
    </row>
    <row r="7" spans="1:8" ht="22.5" customHeight="1">
      <c r="A7" s="778"/>
      <c r="B7" s="754"/>
      <c r="C7" s="755"/>
      <c r="D7" s="12" t="s">
        <v>16</v>
      </c>
      <c r="E7" s="276"/>
      <c r="F7" s="120">
        <f>F6-F5</f>
        <v>-3062804</v>
      </c>
      <c r="G7" s="309"/>
      <c r="H7" s="105">
        <f t="shared" si="0"/>
        <v>-3062804</v>
      </c>
    </row>
    <row r="8" spans="1:8" ht="22.5" customHeight="1">
      <c r="A8" s="778"/>
      <c r="B8" s="754"/>
      <c r="C8" s="756" t="s">
        <v>126</v>
      </c>
      <c r="D8" s="116" t="s">
        <v>14</v>
      </c>
      <c r="E8" s="272"/>
      <c r="F8" s="122">
        <f>F5</f>
        <v>40000000</v>
      </c>
      <c r="G8" s="122"/>
      <c r="H8" s="106">
        <f>SUM(E8:G8)</f>
        <v>40000000</v>
      </c>
    </row>
    <row r="9" spans="1:8" ht="22.5" customHeight="1">
      <c r="A9" s="778"/>
      <c r="B9" s="754"/>
      <c r="C9" s="757"/>
      <c r="D9" s="15" t="s">
        <v>15</v>
      </c>
      <c r="E9" s="272"/>
      <c r="F9" s="122">
        <f>F6</f>
        <v>36937196</v>
      </c>
      <c r="G9" s="123"/>
      <c r="H9" s="106">
        <f t="shared" ref="H9:H10" si="1">SUM(E9:G9)</f>
        <v>36937196</v>
      </c>
    </row>
    <row r="10" spans="1:8" ht="22.5" customHeight="1">
      <c r="A10" s="795"/>
      <c r="B10" s="755"/>
      <c r="C10" s="758"/>
      <c r="D10" s="16" t="s">
        <v>16</v>
      </c>
      <c r="E10" s="272"/>
      <c r="F10" s="122">
        <f>F9-F8</f>
        <v>-3062804</v>
      </c>
      <c r="G10" s="313"/>
      <c r="H10" s="106">
        <f t="shared" si="1"/>
        <v>-3062804</v>
      </c>
    </row>
    <row r="11" spans="1:8" ht="22.5" customHeight="1">
      <c r="A11" s="778" t="s">
        <v>184</v>
      </c>
      <c r="B11" s="786" t="s">
        <v>203</v>
      </c>
      <c r="C11" s="754" t="s">
        <v>204</v>
      </c>
      <c r="D11" s="10" t="s">
        <v>14</v>
      </c>
      <c r="E11" s="285"/>
      <c r="F11" s="266">
        <v>6000000</v>
      </c>
      <c r="G11" s="118"/>
      <c r="H11" s="267">
        <f>SUM(E11:G11)</f>
        <v>6000000</v>
      </c>
    </row>
    <row r="12" spans="1:8" ht="22.5" customHeight="1">
      <c r="A12" s="778"/>
      <c r="B12" s="787"/>
      <c r="C12" s="754"/>
      <c r="D12" s="11" t="s">
        <v>15</v>
      </c>
      <c r="E12" s="261"/>
      <c r="F12" s="259">
        <v>1000000</v>
      </c>
      <c r="G12" s="119"/>
      <c r="H12" s="268">
        <f t="shared" ref="H12:H13" si="2">SUM(E12:G12)</f>
        <v>1000000</v>
      </c>
    </row>
    <row r="13" spans="1:8" ht="22.5" customHeight="1">
      <c r="A13" s="778"/>
      <c r="B13" s="787"/>
      <c r="C13" s="754"/>
      <c r="D13" s="12" t="s">
        <v>16</v>
      </c>
      <c r="E13" s="276"/>
      <c r="F13" s="120">
        <f>F12-F11</f>
        <v>-5000000</v>
      </c>
      <c r="G13" s="309"/>
      <c r="H13" s="276">
        <f t="shared" si="2"/>
        <v>-5000000</v>
      </c>
    </row>
    <row r="14" spans="1:8" ht="22.5" customHeight="1">
      <c r="A14" s="778"/>
      <c r="B14" s="787"/>
      <c r="C14" s="756" t="s">
        <v>126</v>
      </c>
      <c r="D14" s="14" t="s">
        <v>14</v>
      </c>
      <c r="E14" s="272"/>
      <c r="F14" s="122">
        <f>F11</f>
        <v>6000000</v>
      </c>
      <c r="G14" s="122"/>
      <c r="H14" s="106">
        <f>H11</f>
        <v>6000000</v>
      </c>
    </row>
    <row r="15" spans="1:8" ht="22.5" customHeight="1">
      <c r="A15" s="778"/>
      <c r="B15" s="787"/>
      <c r="C15" s="757"/>
      <c r="D15" s="15" t="s">
        <v>15</v>
      </c>
      <c r="E15" s="314"/>
      <c r="F15" s="283">
        <f>F12</f>
        <v>1000000</v>
      </c>
      <c r="G15" s="123"/>
      <c r="H15" s="103">
        <f>H12</f>
        <v>1000000</v>
      </c>
    </row>
    <row r="16" spans="1:8" ht="22.5" customHeight="1">
      <c r="A16" s="778"/>
      <c r="B16" s="788"/>
      <c r="C16" s="758"/>
      <c r="D16" s="16" t="s">
        <v>16</v>
      </c>
      <c r="E16" s="296"/>
      <c r="F16" s="124">
        <f>F15-F14</f>
        <v>-5000000</v>
      </c>
      <c r="G16" s="313"/>
      <c r="H16" s="104">
        <f>H15-H14</f>
        <v>-5000000</v>
      </c>
    </row>
    <row r="17" spans="1:8" ht="15" customHeight="1">
      <c r="A17" s="771" t="s">
        <v>24</v>
      </c>
      <c r="B17" s="772"/>
      <c r="C17" s="772"/>
      <c r="D17" s="114" t="s">
        <v>14</v>
      </c>
      <c r="E17" s="310"/>
      <c r="F17" s="304">
        <f>F8+F14</f>
        <v>46000000</v>
      </c>
      <c r="G17" s="304"/>
      <c r="H17" s="115">
        <f>SUM(E17:G17)</f>
        <v>46000000</v>
      </c>
    </row>
    <row r="18" spans="1:8" ht="15" customHeight="1">
      <c r="A18" s="773"/>
      <c r="B18" s="774"/>
      <c r="C18" s="774"/>
      <c r="D18" s="17" t="s">
        <v>15</v>
      </c>
      <c r="E18" s="311"/>
      <c r="F18" s="306">
        <f>F15+F9</f>
        <v>37937196</v>
      </c>
      <c r="G18" s="306"/>
      <c r="H18" s="115">
        <f t="shared" ref="H18:H19" si="3">SUM(E18:G18)</f>
        <v>37937196</v>
      </c>
    </row>
    <row r="19" spans="1:8" ht="15" customHeight="1">
      <c r="A19" s="775"/>
      <c r="B19" s="776"/>
      <c r="C19" s="776"/>
      <c r="D19" s="112" t="s">
        <v>16</v>
      </c>
      <c r="E19" s="312"/>
      <c r="F19" s="308">
        <f>F18-F17</f>
        <v>-8062804</v>
      </c>
      <c r="G19" s="308"/>
      <c r="H19" s="315">
        <f t="shared" si="3"/>
        <v>-8062804</v>
      </c>
    </row>
    <row r="20" spans="1:8" ht="15" customHeight="1">
      <c r="C20" s="1"/>
      <c r="H20" s="1"/>
    </row>
    <row r="21" spans="1:8" ht="16.5" hidden="1" customHeight="1">
      <c r="C21" s="1"/>
      <c r="H21" s="1"/>
    </row>
    <row r="22" spans="1:8">
      <c r="C22" s="1"/>
      <c r="H22" s="1"/>
    </row>
    <row r="23" spans="1:8">
      <c r="C23" s="1"/>
      <c r="H23" s="1"/>
    </row>
    <row r="24" spans="1:8">
      <c r="C24" s="1"/>
      <c r="H24" s="1"/>
    </row>
  </sheetData>
  <mergeCells count="17">
    <mergeCell ref="A1:H1"/>
    <mergeCell ref="A2:G2"/>
    <mergeCell ref="A3:C3"/>
    <mergeCell ref="D3:D4"/>
    <mergeCell ref="E3:E4"/>
    <mergeCell ref="F3:F4"/>
    <mergeCell ref="G3:G4"/>
    <mergeCell ref="H3:H4"/>
    <mergeCell ref="A5:A10"/>
    <mergeCell ref="A11:A16"/>
    <mergeCell ref="A17:C19"/>
    <mergeCell ref="B5:B10"/>
    <mergeCell ref="C5:C7"/>
    <mergeCell ref="C8:C10"/>
    <mergeCell ref="C14:C16"/>
    <mergeCell ref="B11:B16"/>
    <mergeCell ref="C11:C13"/>
  </mergeCells>
  <phoneticPr fontId="33" type="noConversion"/>
  <printOptions horizontalCentered="1"/>
  <pageMargins left="0.70866141732283472" right="0.70866141732283472" top="0.47244094488188981" bottom="0.31496062992125984" header="0.31496062992125984" footer="0.19685039370078741"/>
  <pageSetup paperSize="9" orientation="portrait" verticalDpi="200" r:id="rId1"/>
  <rowBreaks count="1" manualBreakCount="1">
    <brk id="19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W35"/>
  <sheetViews>
    <sheetView workbookViewId="0">
      <selection activeCell="Q40" sqref="Q40"/>
    </sheetView>
  </sheetViews>
  <sheetFormatPr defaultRowHeight="12.75" customHeight="1"/>
  <cols>
    <col min="1" max="3" width="9.75" style="1" bestFit="1" customWidth="1"/>
    <col min="4" max="4" width="5" style="1" bestFit="1" customWidth="1"/>
    <col min="5" max="5" width="12.5" style="1" customWidth="1"/>
    <col min="6" max="6" width="12.5" style="85" customWidth="1"/>
    <col min="7" max="7" width="13" style="1" customWidth="1"/>
    <col min="8" max="8" width="13.75" style="1" customWidth="1"/>
    <col min="9" max="9" width="1.125" style="1" customWidth="1"/>
    <col min="10" max="10" width="3.25" style="1" customWidth="1"/>
    <col min="11" max="16384" width="9" style="1"/>
  </cols>
  <sheetData>
    <row r="1" spans="1:23" ht="42" customHeight="1">
      <c r="A1" s="711" t="s">
        <v>210</v>
      </c>
      <c r="B1" s="711"/>
      <c r="C1" s="711"/>
      <c r="D1" s="711"/>
      <c r="E1" s="711"/>
      <c r="F1" s="711"/>
      <c r="G1" s="711"/>
      <c r="H1" s="711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3" ht="9.75" customHeight="1">
      <c r="A2" s="163"/>
      <c r="B2" s="163"/>
      <c r="C2" s="163"/>
      <c r="D2" s="163"/>
      <c r="E2" s="163"/>
      <c r="F2" s="163"/>
      <c r="G2" s="163"/>
      <c r="H2" s="163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3" ht="21" customHeight="1">
      <c r="A3" s="712" t="s">
        <v>8</v>
      </c>
      <c r="B3" s="713"/>
      <c r="C3" s="714"/>
      <c r="D3" s="715" t="s">
        <v>9</v>
      </c>
      <c r="E3" s="717" t="s">
        <v>121</v>
      </c>
      <c r="F3" s="719" t="s">
        <v>10</v>
      </c>
      <c r="G3" s="721" t="s">
        <v>11</v>
      </c>
      <c r="H3" s="723" t="s">
        <v>19</v>
      </c>
    </row>
    <row r="4" spans="1:23" ht="21" customHeight="1">
      <c r="A4" s="98" t="s">
        <v>5</v>
      </c>
      <c r="B4" s="72" t="s">
        <v>12</v>
      </c>
      <c r="C4" s="48" t="s">
        <v>13</v>
      </c>
      <c r="D4" s="716"/>
      <c r="E4" s="718"/>
      <c r="F4" s="720"/>
      <c r="G4" s="722"/>
      <c r="H4" s="724"/>
    </row>
    <row r="5" spans="1:23" s="3" customFormat="1" ht="18" customHeight="1">
      <c r="A5" s="699" t="s">
        <v>212</v>
      </c>
      <c r="B5" s="699" t="s">
        <v>213</v>
      </c>
      <c r="C5" s="702" t="s">
        <v>213</v>
      </c>
      <c r="D5" s="73" t="s">
        <v>14</v>
      </c>
      <c r="E5" s="74"/>
      <c r="F5" s="213">
        <v>12300000</v>
      </c>
      <c r="G5" s="74"/>
      <c r="H5" s="213">
        <f>SUM(E5:G5)</f>
        <v>12300000</v>
      </c>
    </row>
    <row r="6" spans="1:23" s="3" customFormat="1" ht="18" customHeight="1">
      <c r="A6" s="700"/>
      <c r="B6" s="700"/>
      <c r="C6" s="702"/>
      <c r="D6" s="70" t="s">
        <v>15</v>
      </c>
      <c r="E6" s="4"/>
      <c r="F6" s="89">
        <v>11196540</v>
      </c>
      <c r="G6" s="4"/>
      <c r="H6" s="89">
        <f>SUM(E6:G6)</f>
        <v>11196540</v>
      </c>
    </row>
    <row r="7" spans="1:23" s="3" customFormat="1" ht="18" customHeight="1">
      <c r="A7" s="700"/>
      <c r="B7" s="700"/>
      <c r="C7" s="702"/>
      <c r="D7" s="71" t="s">
        <v>16</v>
      </c>
      <c r="E7" s="42"/>
      <c r="F7" s="90">
        <f>F6-F5</f>
        <v>-1103460</v>
      </c>
      <c r="G7" s="42"/>
      <c r="H7" s="90">
        <f>H6-H5</f>
        <v>-1103460</v>
      </c>
    </row>
    <row r="8" spans="1:23" s="3" customFormat="1" ht="15" customHeight="1">
      <c r="A8" s="700"/>
      <c r="B8" s="700"/>
      <c r="C8" s="796" t="s">
        <v>126</v>
      </c>
      <c r="D8" s="140" t="s">
        <v>14</v>
      </c>
      <c r="E8" s="140"/>
      <c r="F8" s="141">
        <f>F5</f>
        <v>12300000</v>
      </c>
      <c r="G8" s="142"/>
      <c r="H8" s="141">
        <f>H5</f>
        <v>12300000</v>
      </c>
    </row>
    <row r="9" spans="1:23" s="3" customFormat="1" ht="15" customHeight="1">
      <c r="A9" s="700"/>
      <c r="B9" s="700"/>
      <c r="C9" s="797"/>
      <c r="D9" s="143" t="s">
        <v>15</v>
      </c>
      <c r="E9" s="143"/>
      <c r="F9" s="144">
        <f>F6</f>
        <v>11196540</v>
      </c>
      <c r="G9" s="145"/>
      <c r="H9" s="144">
        <f>H6</f>
        <v>11196540</v>
      </c>
    </row>
    <row r="10" spans="1:23" s="3" customFormat="1" ht="15" customHeight="1">
      <c r="A10" s="700"/>
      <c r="B10" s="701"/>
      <c r="C10" s="798"/>
      <c r="D10" s="146" t="s">
        <v>16</v>
      </c>
      <c r="E10" s="146"/>
      <c r="F10" s="147">
        <f>F9-F8</f>
        <v>-1103460</v>
      </c>
      <c r="G10" s="148"/>
      <c r="H10" s="147">
        <f>H9-H8</f>
        <v>-1103460</v>
      </c>
    </row>
    <row r="11" spans="1:23" s="3" customFormat="1" ht="15" customHeight="1">
      <c r="A11" s="700"/>
      <c r="B11" s="799" t="s">
        <v>126</v>
      </c>
      <c r="C11" s="800"/>
      <c r="D11" s="131" t="s">
        <v>14</v>
      </c>
      <c r="E11" s="131"/>
      <c r="F11" s="132">
        <f>F8</f>
        <v>12300000</v>
      </c>
      <c r="G11" s="133"/>
      <c r="H11" s="132">
        <f>H8</f>
        <v>12300000</v>
      </c>
    </row>
    <row r="12" spans="1:23" s="3" customFormat="1" ht="15" customHeight="1">
      <c r="A12" s="700"/>
      <c r="B12" s="801"/>
      <c r="C12" s="802"/>
      <c r="D12" s="134" t="s">
        <v>15</v>
      </c>
      <c r="E12" s="134"/>
      <c r="F12" s="135">
        <f>F9</f>
        <v>11196540</v>
      </c>
      <c r="G12" s="136"/>
      <c r="H12" s="135">
        <f>H9</f>
        <v>11196540</v>
      </c>
    </row>
    <row r="13" spans="1:23" s="3" customFormat="1" ht="15" customHeight="1">
      <c r="A13" s="701"/>
      <c r="B13" s="803"/>
      <c r="C13" s="804"/>
      <c r="D13" s="137" t="s">
        <v>16</v>
      </c>
      <c r="E13" s="137"/>
      <c r="F13" s="138">
        <f>F12-F11</f>
        <v>-1103460</v>
      </c>
      <c r="G13" s="139"/>
      <c r="H13" s="138">
        <f>H12-H11</f>
        <v>-1103460</v>
      </c>
    </row>
    <row r="14" spans="1:23" s="3" customFormat="1" ht="15" customHeight="1">
      <c r="A14" s="805" t="s">
        <v>17</v>
      </c>
      <c r="B14" s="805"/>
      <c r="C14" s="805"/>
      <c r="D14" s="75" t="s">
        <v>14</v>
      </c>
      <c r="E14" s="46"/>
      <c r="F14" s="91">
        <f>F11</f>
        <v>12300000</v>
      </c>
      <c r="G14" s="45"/>
      <c r="H14" s="91">
        <f>H11</f>
        <v>12300000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s="3" customFormat="1" ht="15" customHeight="1">
      <c r="A15" s="805"/>
      <c r="B15" s="805"/>
      <c r="C15" s="805"/>
      <c r="D15" s="8" t="s">
        <v>15</v>
      </c>
      <c r="E15" s="47"/>
      <c r="F15" s="91">
        <f>F12</f>
        <v>11196540</v>
      </c>
      <c r="G15" s="47"/>
      <c r="H15" s="91">
        <f>H12</f>
        <v>11196540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 s="3" customFormat="1" ht="15" customHeight="1">
      <c r="A16" s="805"/>
      <c r="B16" s="805"/>
      <c r="C16" s="805"/>
      <c r="D16" s="172" t="s">
        <v>16</v>
      </c>
      <c r="E16" s="173"/>
      <c r="F16" s="174">
        <f>F15-F14</f>
        <v>-1103460</v>
      </c>
      <c r="G16" s="175"/>
      <c r="H16" s="174">
        <f>H15-H14</f>
        <v>-1103460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6:6" s="3" customFormat="1" ht="12.75" customHeight="1">
      <c r="F17" s="84"/>
    </row>
    <row r="18" spans="6:6" s="3" customFormat="1" ht="12.75" customHeight="1">
      <c r="F18" s="84"/>
    </row>
    <row r="19" spans="6:6" s="3" customFormat="1" ht="12.75" customHeight="1">
      <c r="F19" s="84"/>
    </row>
    <row r="20" spans="6:6" s="3" customFormat="1" ht="12.75" customHeight="1">
      <c r="F20" s="84"/>
    </row>
    <row r="21" spans="6:6" s="3" customFormat="1" ht="12.75" customHeight="1">
      <c r="F21" s="84"/>
    </row>
    <row r="22" spans="6:6" s="3" customFormat="1" ht="12.75" customHeight="1">
      <c r="F22" s="84"/>
    </row>
    <row r="23" spans="6:6" s="3" customFormat="1" ht="12.75" customHeight="1">
      <c r="F23" s="84"/>
    </row>
    <row r="24" spans="6:6" s="3" customFormat="1" ht="12.75" customHeight="1">
      <c r="F24" s="84"/>
    </row>
    <row r="25" spans="6:6" s="3" customFormat="1" ht="12.75" customHeight="1">
      <c r="F25" s="84"/>
    </row>
    <row r="26" spans="6:6" s="3" customFormat="1" ht="12.75" customHeight="1">
      <c r="F26" s="84"/>
    </row>
    <row r="27" spans="6:6" s="3" customFormat="1" ht="12.75" customHeight="1">
      <c r="F27" s="84"/>
    </row>
    <row r="28" spans="6:6" s="3" customFormat="1" ht="12.75" customHeight="1">
      <c r="F28" s="84"/>
    </row>
    <row r="29" spans="6:6" s="3" customFormat="1" ht="12.75" customHeight="1">
      <c r="F29" s="84"/>
    </row>
    <row r="30" spans="6:6" s="3" customFormat="1" ht="12.75" customHeight="1">
      <c r="F30" s="84"/>
    </row>
    <row r="31" spans="6:6" s="3" customFormat="1" ht="12.75" customHeight="1">
      <c r="F31" s="84"/>
    </row>
    <row r="32" spans="6:6" s="3" customFormat="1" ht="12.75" customHeight="1">
      <c r="F32" s="84"/>
    </row>
    <row r="33" spans="6:6" s="3" customFormat="1" ht="12.75" customHeight="1">
      <c r="F33" s="84"/>
    </row>
    <row r="34" spans="6:6" s="3" customFormat="1" ht="12.75" customHeight="1">
      <c r="F34" s="84"/>
    </row>
    <row r="35" spans="6:6" s="3" customFormat="1" ht="12.75" customHeight="1">
      <c r="F35" s="84"/>
    </row>
  </sheetData>
  <mergeCells count="13">
    <mergeCell ref="C8:C10"/>
    <mergeCell ref="B11:C13"/>
    <mergeCell ref="A5:A13"/>
    <mergeCell ref="B5:B10"/>
    <mergeCell ref="A14:C16"/>
    <mergeCell ref="C5:C7"/>
    <mergeCell ref="A1:H1"/>
    <mergeCell ref="A3:C3"/>
    <mergeCell ref="D3:D4"/>
    <mergeCell ref="F3:F4"/>
    <mergeCell ref="H3:H4"/>
    <mergeCell ref="G3:G4"/>
    <mergeCell ref="E3:E4"/>
  </mergeCells>
  <phoneticPr fontId="1" type="noConversion"/>
  <pageMargins left="0.45" right="0.45" top="0.47244094488188981" bottom="0.31496062992125984" header="0.31496062992125984" footer="0.19685039370078741"/>
  <pageSetup paperSize="9"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57"/>
  <sheetViews>
    <sheetView view="pageBreakPreview" topLeftCell="A43" zoomScaleSheetLayoutView="100" workbookViewId="0">
      <selection activeCell="F13" sqref="F13"/>
    </sheetView>
  </sheetViews>
  <sheetFormatPr defaultRowHeight="16.5"/>
  <cols>
    <col min="1" max="1" width="6.25" style="1" customWidth="1"/>
    <col min="2" max="2" width="6.25" style="18" customWidth="1"/>
    <col min="3" max="3" width="11.25" style="18" customWidth="1"/>
    <col min="4" max="4" width="7.75" style="1" customWidth="1"/>
    <col min="5" max="7" width="13.75" style="1" customWidth="1"/>
    <col min="8" max="8" width="13.75" style="83" customWidth="1"/>
    <col min="9" max="16384" width="9" style="1"/>
  </cols>
  <sheetData>
    <row r="1" spans="1:8" ht="32.25">
      <c r="A1" s="789" t="s">
        <v>211</v>
      </c>
      <c r="B1" s="789"/>
      <c r="C1" s="789"/>
      <c r="D1" s="789"/>
      <c r="E1" s="789"/>
      <c r="F1" s="789"/>
      <c r="G1" s="789"/>
      <c r="H1" s="789"/>
    </row>
    <row r="2" spans="1:8">
      <c r="A2" s="790"/>
      <c r="B2" s="790"/>
      <c r="C2" s="790"/>
      <c r="D2" s="790"/>
      <c r="E2" s="790"/>
      <c r="F2" s="790"/>
      <c r="G2" s="790"/>
      <c r="H2" s="97" t="s">
        <v>18</v>
      </c>
    </row>
    <row r="3" spans="1:8" ht="15.95" customHeight="1">
      <c r="A3" s="712" t="s">
        <v>8</v>
      </c>
      <c r="B3" s="713"/>
      <c r="C3" s="714"/>
      <c r="D3" s="717" t="s">
        <v>9</v>
      </c>
      <c r="E3" s="713" t="s">
        <v>121</v>
      </c>
      <c r="F3" s="721" t="s">
        <v>10</v>
      </c>
      <c r="G3" s="714" t="s">
        <v>11</v>
      </c>
      <c r="H3" s="723" t="s">
        <v>19</v>
      </c>
    </row>
    <row r="4" spans="1:8" ht="15.95" customHeight="1">
      <c r="A4" s="98" t="s">
        <v>5</v>
      </c>
      <c r="B4" s="72" t="s">
        <v>12</v>
      </c>
      <c r="C4" s="48" t="s">
        <v>13</v>
      </c>
      <c r="D4" s="718"/>
      <c r="E4" s="791"/>
      <c r="F4" s="722"/>
      <c r="G4" s="809"/>
      <c r="H4" s="724"/>
    </row>
    <row r="5" spans="1:8" ht="15" customHeight="1">
      <c r="A5" s="778" t="s">
        <v>115</v>
      </c>
      <c r="B5" s="754" t="s">
        <v>127</v>
      </c>
      <c r="C5" s="754" t="s">
        <v>128</v>
      </c>
      <c r="D5" s="129" t="s">
        <v>14</v>
      </c>
      <c r="E5" s="384"/>
      <c r="F5" s="279">
        <v>5136000</v>
      </c>
      <c r="G5" s="257"/>
      <c r="H5" s="151">
        <f>SUM(E5:G5)</f>
        <v>5136000</v>
      </c>
    </row>
    <row r="6" spans="1:8" ht="15" customHeight="1">
      <c r="A6" s="778"/>
      <c r="B6" s="754"/>
      <c r="C6" s="754"/>
      <c r="D6" s="11" t="s">
        <v>15</v>
      </c>
      <c r="E6" s="385"/>
      <c r="F6" s="265">
        <v>4639030</v>
      </c>
      <c r="G6" s="260"/>
      <c r="H6" s="100">
        <f>SUM(E6:G6)</f>
        <v>4639030</v>
      </c>
    </row>
    <row r="7" spans="1:8" ht="15.75" customHeight="1">
      <c r="A7" s="778"/>
      <c r="B7" s="754"/>
      <c r="C7" s="755"/>
      <c r="D7" s="12" t="s">
        <v>16</v>
      </c>
      <c r="E7" s="385"/>
      <c r="F7" s="261">
        <f>F6-F5</f>
        <v>-496970</v>
      </c>
      <c r="G7" s="262"/>
      <c r="H7" s="101">
        <f>H6-H5</f>
        <v>-496970</v>
      </c>
    </row>
    <row r="8" spans="1:8" ht="15" customHeight="1">
      <c r="A8" s="778"/>
      <c r="B8" s="754"/>
      <c r="C8" s="754" t="s">
        <v>130</v>
      </c>
      <c r="D8" s="10" t="s">
        <v>14</v>
      </c>
      <c r="E8" s="386"/>
      <c r="F8" s="264">
        <v>180000</v>
      </c>
      <c r="G8" s="263"/>
      <c r="H8" s="151">
        <f>SUM(E8:G8)</f>
        <v>180000</v>
      </c>
    </row>
    <row r="9" spans="1:8" ht="15" customHeight="1">
      <c r="A9" s="778"/>
      <c r="B9" s="754"/>
      <c r="C9" s="754"/>
      <c r="D9" s="11" t="s">
        <v>15</v>
      </c>
      <c r="E9" s="385"/>
      <c r="F9" s="265">
        <v>180000</v>
      </c>
      <c r="G9" s="260"/>
      <c r="H9" s="151">
        <f>SUM(E9:G9)</f>
        <v>180000</v>
      </c>
    </row>
    <row r="10" spans="1:8" ht="15" customHeight="1">
      <c r="A10" s="778"/>
      <c r="B10" s="754"/>
      <c r="C10" s="755"/>
      <c r="D10" s="12" t="s">
        <v>16</v>
      </c>
      <c r="E10" s="385"/>
      <c r="F10" s="261">
        <f>F9-F8</f>
        <v>0</v>
      </c>
      <c r="G10" s="262"/>
      <c r="H10" s="101">
        <f>H9-H8</f>
        <v>0</v>
      </c>
    </row>
    <row r="11" spans="1:8" ht="15" customHeight="1">
      <c r="A11" s="778"/>
      <c r="B11" s="754"/>
      <c r="C11" s="754" t="s">
        <v>131</v>
      </c>
      <c r="D11" s="10" t="s">
        <v>14</v>
      </c>
      <c r="E11" s="386"/>
      <c r="F11" s="267">
        <v>500000</v>
      </c>
      <c r="G11" s="263"/>
      <c r="H11" s="151">
        <f>SUM(E11:G11)</f>
        <v>500000</v>
      </c>
    </row>
    <row r="12" spans="1:8" ht="15" customHeight="1">
      <c r="A12" s="778"/>
      <c r="B12" s="754"/>
      <c r="C12" s="754"/>
      <c r="D12" s="11" t="s">
        <v>15</v>
      </c>
      <c r="E12" s="385"/>
      <c r="F12" s="265">
        <v>382000</v>
      </c>
      <c r="G12" s="260"/>
      <c r="H12" s="151">
        <f>SUM(E12:G12)</f>
        <v>382000</v>
      </c>
    </row>
    <row r="13" spans="1:8" ht="15" customHeight="1">
      <c r="A13" s="778"/>
      <c r="B13" s="754"/>
      <c r="C13" s="755"/>
      <c r="D13" s="12" t="s">
        <v>16</v>
      </c>
      <c r="E13" s="385"/>
      <c r="F13" s="261">
        <f>F12-F11</f>
        <v>-118000</v>
      </c>
      <c r="G13" s="262"/>
      <c r="H13" s="101">
        <f>H12-H11</f>
        <v>-118000</v>
      </c>
    </row>
    <row r="14" spans="1:8" ht="15" customHeight="1">
      <c r="A14" s="778"/>
      <c r="B14" s="754"/>
      <c r="C14" s="754" t="s">
        <v>132</v>
      </c>
      <c r="D14" s="10" t="s">
        <v>14</v>
      </c>
      <c r="E14" s="386"/>
      <c r="F14" s="267">
        <v>550000</v>
      </c>
      <c r="G14" s="263"/>
      <c r="H14" s="151">
        <f>SUM(E14:G14)</f>
        <v>550000</v>
      </c>
    </row>
    <row r="15" spans="1:8" ht="15" customHeight="1">
      <c r="A15" s="778"/>
      <c r="B15" s="754"/>
      <c r="C15" s="754"/>
      <c r="D15" s="11" t="s">
        <v>15</v>
      </c>
      <c r="E15" s="385"/>
      <c r="F15" s="265">
        <v>334210</v>
      </c>
      <c r="G15" s="260"/>
      <c r="H15" s="151">
        <f>SUM(E15:G15)</f>
        <v>334210</v>
      </c>
    </row>
    <row r="16" spans="1:8" ht="15" customHeight="1">
      <c r="A16" s="778"/>
      <c r="B16" s="754"/>
      <c r="C16" s="755"/>
      <c r="D16" s="12" t="s">
        <v>16</v>
      </c>
      <c r="E16" s="385"/>
      <c r="F16" s="261">
        <f>F15-F14</f>
        <v>-215790</v>
      </c>
      <c r="G16" s="262"/>
      <c r="H16" s="101">
        <f>H15-H14</f>
        <v>-215790</v>
      </c>
    </row>
    <row r="17" spans="1:8" ht="15" customHeight="1">
      <c r="A17" s="778"/>
      <c r="B17" s="754"/>
      <c r="C17" s="754" t="s">
        <v>133</v>
      </c>
      <c r="D17" s="10" t="s">
        <v>14</v>
      </c>
      <c r="E17" s="386"/>
      <c r="F17" s="264">
        <v>1125000</v>
      </c>
      <c r="G17" s="263"/>
      <c r="H17" s="151">
        <f>SUM(E17:G17)</f>
        <v>1125000</v>
      </c>
    </row>
    <row r="18" spans="1:8" ht="15" customHeight="1">
      <c r="A18" s="778"/>
      <c r="B18" s="754"/>
      <c r="C18" s="754"/>
      <c r="D18" s="11" t="s">
        <v>15</v>
      </c>
      <c r="E18" s="385"/>
      <c r="F18" s="265">
        <v>1125000</v>
      </c>
      <c r="G18" s="260"/>
      <c r="H18" s="151">
        <f>SUM(E18:G18)</f>
        <v>1125000</v>
      </c>
    </row>
    <row r="19" spans="1:8" ht="15" customHeight="1">
      <c r="A19" s="778"/>
      <c r="B19" s="754"/>
      <c r="C19" s="755"/>
      <c r="D19" s="12" t="s">
        <v>16</v>
      </c>
      <c r="E19" s="387"/>
      <c r="F19" s="276">
        <f>F18-F17</f>
        <v>0</v>
      </c>
      <c r="G19" s="271"/>
      <c r="H19" s="105">
        <f>H18-H17</f>
        <v>0</v>
      </c>
    </row>
    <row r="20" spans="1:8" ht="15" customHeight="1">
      <c r="A20" s="778"/>
      <c r="B20" s="754"/>
      <c r="C20" s="756" t="s">
        <v>126</v>
      </c>
      <c r="D20" s="116" t="s">
        <v>14</v>
      </c>
      <c r="E20" s="388"/>
      <c r="F20" s="272">
        <f>F5+F8+F11+F14+F17</f>
        <v>7491000</v>
      </c>
      <c r="G20" s="273"/>
      <c r="H20" s="106">
        <f>H5+H8+H11+H14+H17</f>
        <v>7491000</v>
      </c>
    </row>
    <row r="21" spans="1:8" ht="15" customHeight="1">
      <c r="A21" s="778"/>
      <c r="B21" s="754"/>
      <c r="C21" s="757"/>
      <c r="D21" s="15" t="s">
        <v>15</v>
      </c>
      <c r="E21" s="389"/>
      <c r="F21" s="314">
        <f>F6+F9+F12+F15+F18</f>
        <v>6660240</v>
      </c>
      <c r="G21" s="274"/>
      <c r="H21" s="103">
        <f>H6+H9+H12+H15+H18</f>
        <v>6660240</v>
      </c>
    </row>
    <row r="22" spans="1:8" ht="15" customHeight="1">
      <c r="A22" s="778"/>
      <c r="B22" s="755"/>
      <c r="C22" s="758"/>
      <c r="D22" s="16" t="s">
        <v>16</v>
      </c>
      <c r="E22" s="390"/>
      <c r="F22" s="296">
        <f>F21-F20</f>
        <v>-830760</v>
      </c>
      <c r="G22" s="275"/>
      <c r="H22" s="104">
        <f>H21-H20</f>
        <v>-830760</v>
      </c>
    </row>
    <row r="23" spans="1:8" ht="15" customHeight="1">
      <c r="A23" s="778"/>
      <c r="B23" s="754"/>
      <c r="C23" s="754" t="s">
        <v>140</v>
      </c>
      <c r="D23" s="10" t="s">
        <v>14</v>
      </c>
      <c r="E23" s="386"/>
      <c r="F23" s="264">
        <v>280000</v>
      </c>
      <c r="G23" s="263"/>
      <c r="H23" s="99">
        <f>SUM(E23:G23)</f>
        <v>280000</v>
      </c>
    </row>
    <row r="24" spans="1:8" ht="15" customHeight="1">
      <c r="A24" s="778"/>
      <c r="B24" s="754"/>
      <c r="C24" s="754"/>
      <c r="D24" s="11" t="s">
        <v>15</v>
      </c>
      <c r="E24" s="385"/>
      <c r="F24" s="265">
        <v>215000</v>
      </c>
      <c r="G24" s="260"/>
      <c r="H24" s="100">
        <f>SUM(E24:G24)</f>
        <v>215000</v>
      </c>
    </row>
    <row r="25" spans="1:8" ht="15" customHeight="1">
      <c r="A25" s="778"/>
      <c r="B25" s="754"/>
      <c r="C25" s="755"/>
      <c r="D25" s="12" t="s">
        <v>16</v>
      </c>
      <c r="E25" s="385"/>
      <c r="F25" s="261">
        <f>F24-F23</f>
        <v>-65000</v>
      </c>
      <c r="G25" s="262"/>
      <c r="H25" s="101">
        <f>H24-H23</f>
        <v>-65000</v>
      </c>
    </row>
    <row r="26" spans="1:8" ht="15" customHeight="1">
      <c r="A26" s="778"/>
      <c r="B26" s="754"/>
      <c r="C26" s="754" t="s">
        <v>144</v>
      </c>
      <c r="D26" s="10" t="s">
        <v>14</v>
      </c>
      <c r="E26" s="386"/>
      <c r="F26" s="267">
        <v>200000</v>
      </c>
      <c r="G26" s="263"/>
      <c r="H26" s="102">
        <f>SUM(E26:G26)</f>
        <v>200000</v>
      </c>
    </row>
    <row r="27" spans="1:8" ht="15" customHeight="1">
      <c r="A27" s="778"/>
      <c r="B27" s="754"/>
      <c r="C27" s="754"/>
      <c r="D27" s="11" t="s">
        <v>15</v>
      </c>
      <c r="E27" s="385"/>
      <c r="F27" s="265">
        <v>170000</v>
      </c>
      <c r="G27" s="260"/>
      <c r="H27" s="100">
        <f>SUM(E27:G27)</f>
        <v>170000</v>
      </c>
    </row>
    <row r="28" spans="1:8" ht="15" customHeight="1">
      <c r="A28" s="778"/>
      <c r="B28" s="754"/>
      <c r="C28" s="755"/>
      <c r="D28" s="12" t="s">
        <v>16</v>
      </c>
      <c r="E28" s="385"/>
      <c r="F28" s="261">
        <f>F27-F26</f>
        <v>-30000</v>
      </c>
      <c r="G28" s="262"/>
      <c r="H28" s="101">
        <f>H27-H26</f>
        <v>-30000</v>
      </c>
    </row>
    <row r="29" spans="1:8" ht="15" customHeight="1">
      <c r="A29" s="778"/>
      <c r="B29" s="754"/>
      <c r="C29" s="756" t="s">
        <v>126</v>
      </c>
      <c r="D29" s="14" t="s">
        <v>14</v>
      </c>
      <c r="E29" s="388"/>
      <c r="F29" s="272">
        <f>F23+F26</f>
        <v>480000</v>
      </c>
      <c r="G29" s="273"/>
      <c r="H29" s="106">
        <f>H23+H26</f>
        <v>480000</v>
      </c>
    </row>
    <row r="30" spans="1:8" ht="15" customHeight="1">
      <c r="A30" s="778"/>
      <c r="B30" s="754"/>
      <c r="C30" s="757"/>
      <c r="D30" s="15" t="s">
        <v>15</v>
      </c>
      <c r="E30" s="389"/>
      <c r="F30" s="314">
        <f>F24+F27</f>
        <v>385000</v>
      </c>
      <c r="G30" s="274"/>
      <c r="H30" s="103">
        <f>H24+H27</f>
        <v>385000</v>
      </c>
    </row>
    <row r="31" spans="1:8" ht="15" customHeight="1">
      <c r="A31" s="778"/>
      <c r="B31" s="755"/>
      <c r="C31" s="758"/>
      <c r="D31" s="16" t="s">
        <v>16</v>
      </c>
      <c r="E31" s="390"/>
      <c r="F31" s="296">
        <f>F30-F29</f>
        <v>-95000</v>
      </c>
      <c r="G31" s="275"/>
      <c r="H31" s="104">
        <f>H30-H29</f>
        <v>-95000</v>
      </c>
    </row>
    <row r="32" spans="1:8" ht="15" customHeight="1">
      <c r="A32" s="778"/>
      <c r="B32" s="759" t="s">
        <v>126</v>
      </c>
      <c r="C32" s="760"/>
      <c r="D32" s="92" t="s">
        <v>14</v>
      </c>
      <c r="E32" s="391"/>
      <c r="F32" s="400">
        <f>F20+F29</f>
        <v>7971000</v>
      </c>
      <c r="G32" s="299"/>
      <c r="H32" s="107">
        <f>H20+H29</f>
        <v>7971000</v>
      </c>
    </row>
    <row r="33" spans="1:8" ht="15" customHeight="1">
      <c r="A33" s="778"/>
      <c r="B33" s="761"/>
      <c r="C33" s="762"/>
      <c r="D33" s="93" t="s">
        <v>15</v>
      </c>
      <c r="E33" s="391"/>
      <c r="F33" s="400">
        <f>F21+F30</f>
        <v>7045240</v>
      </c>
      <c r="G33" s="299"/>
      <c r="H33" s="107">
        <f>H21+H30</f>
        <v>7045240</v>
      </c>
    </row>
    <row r="34" spans="1:8" ht="15" customHeight="1">
      <c r="A34" s="779"/>
      <c r="B34" s="763"/>
      <c r="C34" s="764"/>
      <c r="D34" s="94" t="s">
        <v>16</v>
      </c>
      <c r="E34" s="392"/>
      <c r="F34" s="302">
        <f>F33-F32</f>
        <v>-925760</v>
      </c>
      <c r="G34" s="301"/>
      <c r="H34" s="108">
        <f>H33-H32</f>
        <v>-925760</v>
      </c>
    </row>
    <row r="35" spans="1:8" ht="15" customHeight="1">
      <c r="A35" s="777" t="s">
        <v>143</v>
      </c>
      <c r="B35" s="806" t="s">
        <v>143</v>
      </c>
      <c r="C35" s="754" t="s">
        <v>196</v>
      </c>
      <c r="D35" s="10" t="s">
        <v>14</v>
      </c>
      <c r="E35" s="386"/>
      <c r="F35" s="264">
        <v>4205000</v>
      </c>
      <c r="G35" s="263"/>
      <c r="H35" s="128">
        <f>SUM(E35:G35)</f>
        <v>4205000</v>
      </c>
    </row>
    <row r="36" spans="1:8" ht="15" customHeight="1">
      <c r="A36" s="778"/>
      <c r="B36" s="807"/>
      <c r="C36" s="754"/>
      <c r="D36" s="11" t="s">
        <v>15</v>
      </c>
      <c r="E36" s="385"/>
      <c r="F36" s="265">
        <v>3437720</v>
      </c>
      <c r="G36" s="260"/>
      <c r="H36" s="100">
        <f>SUM(E36:G36)</f>
        <v>3437720</v>
      </c>
    </row>
    <row r="37" spans="1:8" ht="15" customHeight="1">
      <c r="A37" s="778"/>
      <c r="B37" s="807"/>
      <c r="C37" s="755"/>
      <c r="D37" s="12" t="s">
        <v>16</v>
      </c>
      <c r="E37" s="385"/>
      <c r="F37" s="261">
        <f>F36-F35</f>
        <v>-767280</v>
      </c>
      <c r="G37" s="262"/>
      <c r="H37" s="101">
        <f>H36-H35</f>
        <v>-767280</v>
      </c>
    </row>
    <row r="38" spans="1:8" ht="15" customHeight="1">
      <c r="A38" s="778"/>
      <c r="B38" s="807"/>
      <c r="C38" s="756" t="s">
        <v>214</v>
      </c>
      <c r="D38" s="116" t="s">
        <v>14</v>
      </c>
      <c r="E38" s="388"/>
      <c r="F38" s="272">
        <f>F35</f>
        <v>4205000</v>
      </c>
      <c r="G38" s="273"/>
      <c r="H38" s="106">
        <f>SUM(E38:G38)</f>
        <v>4205000</v>
      </c>
    </row>
    <row r="39" spans="1:8" ht="15" customHeight="1">
      <c r="A39" s="778"/>
      <c r="B39" s="807"/>
      <c r="C39" s="757"/>
      <c r="D39" s="15" t="s">
        <v>15</v>
      </c>
      <c r="E39" s="389"/>
      <c r="F39" s="314">
        <f>F36</f>
        <v>3437720</v>
      </c>
      <c r="G39" s="274"/>
      <c r="H39" s="103">
        <f>SUM(E39:G39)</f>
        <v>3437720</v>
      </c>
    </row>
    <row r="40" spans="1:8" ht="15" customHeight="1">
      <c r="A40" s="778"/>
      <c r="B40" s="808"/>
      <c r="C40" s="758"/>
      <c r="D40" s="16" t="s">
        <v>16</v>
      </c>
      <c r="E40" s="390"/>
      <c r="F40" s="296">
        <f>F39-F38</f>
        <v>-767280</v>
      </c>
      <c r="G40" s="275"/>
      <c r="H40" s="104">
        <f>H39-H38</f>
        <v>-767280</v>
      </c>
    </row>
    <row r="41" spans="1:8" ht="15" customHeight="1">
      <c r="A41" s="778"/>
      <c r="B41" s="759" t="s">
        <v>126</v>
      </c>
      <c r="C41" s="760"/>
      <c r="D41" s="92" t="s">
        <v>14</v>
      </c>
      <c r="E41" s="391"/>
      <c r="F41" s="400">
        <f>F38</f>
        <v>4205000</v>
      </c>
      <c r="G41" s="299"/>
      <c r="H41" s="107">
        <f>H38</f>
        <v>4205000</v>
      </c>
    </row>
    <row r="42" spans="1:8" ht="15" customHeight="1">
      <c r="A42" s="778"/>
      <c r="B42" s="761"/>
      <c r="C42" s="762"/>
      <c r="D42" s="93" t="s">
        <v>15</v>
      </c>
      <c r="E42" s="391"/>
      <c r="F42" s="400">
        <f>F39</f>
        <v>3437720</v>
      </c>
      <c r="G42" s="299"/>
      <c r="H42" s="107">
        <f>H39</f>
        <v>3437720</v>
      </c>
    </row>
    <row r="43" spans="1:8" ht="15" customHeight="1">
      <c r="A43" s="779"/>
      <c r="B43" s="763"/>
      <c r="C43" s="764"/>
      <c r="D43" s="94" t="s">
        <v>16</v>
      </c>
      <c r="E43" s="392"/>
      <c r="F43" s="302">
        <f>F42-F41</f>
        <v>-767280</v>
      </c>
      <c r="G43" s="301"/>
      <c r="H43" s="108">
        <f>H42-H41</f>
        <v>-767280</v>
      </c>
    </row>
    <row r="44" spans="1:8" ht="15" customHeight="1">
      <c r="A44" s="777" t="s">
        <v>23</v>
      </c>
      <c r="B44" s="753" t="s">
        <v>23</v>
      </c>
      <c r="C44" s="754" t="s">
        <v>23</v>
      </c>
      <c r="D44" s="10" t="s">
        <v>14</v>
      </c>
      <c r="E44" s="384"/>
      <c r="F44" s="401">
        <v>124000</v>
      </c>
      <c r="G44" s="257"/>
      <c r="H44" s="110">
        <f>SUM(E44:G44)</f>
        <v>124000</v>
      </c>
    </row>
    <row r="45" spans="1:8" ht="15" customHeight="1">
      <c r="A45" s="778"/>
      <c r="B45" s="754"/>
      <c r="C45" s="754"/>
      <c r="D45" s="11" t="s">
        <v>15</v>
      </c>
      <c r="E45" s="385"/>
      <c r="F45" s="261">
        <v>0</v>
      </c>
      <c r="G45" s="260"/>
      <c r="H45" s="101">
        <v>0</v>
      </c>
    </row>
    <row r="46" spans="1:8" ht="15" customHeight="1">
      <c r="A46" s="778"/>
      <c r="B46" s="754"/>
      <c r="C46" s="755"/>
      <c r="D46" s="12" t="s">
        <v>16</v>
      </c>
      <c r="E46" s="387"/>
      <c r="F46" s="276">
        <f>F45-F44</f>
        <v>-124000</v>
      </c>
      <c r="G46" s="271"/>
      <c r="H46" s="109">
        <f>H45-H44</f>
        <v>-124000</v>
      </c>
    </row>
    <row r="47" spans="1:8" ht="15" customHeight="1">
      <c r="A47" s="778"/>
      <c r="B47" s="754"/>
      <c r="C47" s="756" t="s">
        <v>126</v>
      </c>
      <c r="D47" s="116" t="s">
        <v>14</v>
      </c>
      <c r="E47" s="388"/>
      <c r="F47" s="272">
        <f>F44</f>
        <v>124000</v>
      </c>
      <c r="G47" s="273"/>
      <c r="H47" s="106">
        <f>H44</f>
        <v>124000</v>
      </c>
    </row>
    <row r="48" spans="1:8" ht="15" customHeight="1">
      <c r="A48" s="778"/>
      <c r="B48" s="754"/>
      <c r="C48" s="757"/>
      <c r="D48" s="15" t="s">
        <v>15</v>
      </c>
      <c r="E48" s="389"/>
      <c r="F48" s="314">
        <f>F45</f>
        <v>0</v>
      </c>
      <c r="G48" s="274"/>
      <c r="H48" s="103">
        <f>H45</f>
        <v>0</v>
      </c>
    </row>
    <row r="49" spans="1:8" ht="15" customHeight="1">
      <c r="A49" s="778"/>
      <c r="B49" s="755"/>
      <c r="C49" s="758"/>
      <c r="D49" s="13" t="s">
        <v>16</v>
      </c>
      <c r="E49" s="390"/>
      <c r="F49" s="296">
        <f>F48-F47</f>
        <v>-124000</v>
      </c>
      <c r="G49" s="275"/>
      <c r="H49" s="104">
        <f>H48-H47</f>
        <v>-124000</v>
      </c>
    </row>
    <row r="50" spans="1:8" ht="15" customHeight="1">
      <c r="A50" s="778"/>
      <c r="B50" s="810" t="s">
        <v>126</v>
      </c>
      <c r="C50" s="811"/>
      <c r="D50" s="130" t="s">
        <v>14</v>
      </c>
      <c r="E50" s="393"/>
      <c r="F50" s="402">
        <f>F47</f>
        <v>124000</v>
      </c>
      <c r="G50" s="300"/>
      <c r="H50" s="117">
        <f>H47</f>
        <v>124000</v>
      </c>
    </row>
    <row r="51" spans="1:8" ht="15" customHeight="1">
      <c r="A51" s="778"/>
      <c r="B51" s="812"/>
      <c r="C51" s="813"/>
      <c r="D51" s="95" t="s">
        <v>15</v>
      </c>
      <c r="E51" s="391"/>
      <c r="F51" s="400">
        <f>F48</f>
        <v>0</v>
      </c>
      <c r="G51" s="299"/>
      <c r="H51" s="107">
        <f>H48</f>
        <v>0</v>
      </c>
    </row>
    <row r="52" spans="1:8" ht="15" customHeight="1">
      <c r="A52" s="779"/>
      <c r="B52" s="814"/>
      <c r="C52" s="815"/>
      <c r="D52" s="96" t="s">
        <v>16</v>
      </c>
      <c r="E52" s="392"/>
      <c r="F52" s="302">
        <f>F51-F50</f>
        <v>-124000</v>
      </c>
      <c r="G52" s="301"/>
      <c r="H52" s="108">
        <f>H51-H50</f>
        <v>-124000</v>
      </c>
    </row>
    <row r="53" spans="1:8" ht="15" customHeight="1">
      <c r="A53" s="771" t="s">
        <v>24</v>
      </c>
      <c r="B53" s="772"/>
      <c r="C53" s="772"/>
      <c r="D53" s="114" t="s">
        <v>14</v>
      </c>
      <c r="E53" s="394"/>
      <c r="F53" s="310">
        <f>F32+F41+F50</f>
        <v>12300000</v>
      </c>
      <c r="G53" s="397"/>
      <c r="H53" s="115">
        <f>H32+H41+H50</f>
        <v>12300000</v>
      </c>
    </row>
    <row r="54" spans="1:8" ht="15" customHeight="1">
      <c r="A54" s="773"/>
      <c r="B54" s="774"/>
      <c r="C54" s="774"/>
      <c r="D54" s="17" t="s">
        <v>15</v>
      </c>
      <c r="E54" s="395"/>
      <c r="F54" s="311">
        <f>F33+F42+F51</f>
        <v>10482960</v>
      </c>
      <c r="G54" s="398"/>
      <c r="H54" s="111">
        <f>H33+H42+H51</f>
        <v>10482960</v>
      </c>
    </row>
    <row r="55" spans="1:8" ht="15" customHeight="1">
      <c r="A55" s="775"/>
      <c r="B55" s="776"/>
      <c r="C55" s="776"/>
      <c r="D55" s="112" t="s">
        <v>16</v>
      </c>
      <c r="E55" s="396"/>
      <c r="F55" s="315">
        <f>F54-F53</f>
        <v>-1817040</v>
      </c>
      <c r="G55" s="399"/>
      <c r="H55" s="113">
        <f>H54-H53</f>
        <v>-1817040</v>
      </c>
    </row>
    <row r="56" spans="1:8" ht="15" customHeight="1"/>
    <row r="57" spans="1:8" hidden="1"/>
  </sheetData>
  <mergeCells count="32">
    <mergeCell ref="B32:C34"/>
    <mergeCell ref="A5:A34"/>
    <mergeCell ref="C8:C10"/>
    <mergeCell ref="C11:C13"/>
    <mergeCell ref="C20:C22"/>
    <mergeCell ref="C14:C16"/>
    <mergeCell ref="C17:C19"/>
    <mergeCell ref="B5:B22"/>
    <mergeCell ref="C5:C7"/>
    <mergeCell ref="C26:C28"/>
    <mergeCell ref="C29:C31"/>
    <mergeCell ref="A35:A43"/>
    <mergeCell ref="B50:C52"/>
    <mergeCell ref="C35:C37"/>
    <mergeCell ref="C38:C40"/>
    <mergeCell ref="B41:C43"/>
    <mergeCell ref="A1:H1"/>
    <mergeCell ref="A53:C55"/>
    <mergeCell ref="B23:B31"/>
    <mergeCell ref="C23:C25"/>
    <mergeCell ref="B35:B40"/>
    <mergeCell ref="A44:A52"/>
    <mergeCell ref="B44:B49"/>
    <mergeCell ref="C44:C46"/>
    <mergeCell ref="C47:C49"/>
    <mergeCell ref="H3:H4"/>
    <mergeCell ref="A2:G2"/>
    <mergeCell ref="A3:C3"/>
    <mergeCell ref="D3:D4"/>
    <mergeCell ref="E3:E4"/>
    <mergeCell ref="F3:F4"/>
    <mergeCell ref="G3:G4"/>
  </mergeCells>
  <phoneticPr fontId="1" type="noConversion"/>
  <printOptions horizontalCentered="1"/>
  <pageMargins left="0.43307086614173229" right="0.43307086614173229" top="0.47244094488188981" bottom="0.59055118110236227" header="0.31496062992125984" footer="0.19685039370078741"/>
  <pageSetup paperSize="9"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W65"/>
  <sheetViews>
    <sheetView topLeftCell="A13" zoomScaleNormal="100" workbookViewId="0">
      <selection activeCell="L14" sqref="L14"/>
    </sheetView>
  </sheetViews>
  <sheetFormatPr defaultRowHeight="12.75" customHeight="1"/>
  <cols>
    <col min="1" max="1" width="9.75" style="1" customWidth="1"/>
    <col min="2" max="2" width="8.625" style="1" customWidth="1"/>
    <col min="3" max="3" width="11.25" style="1" customWidth="1"/>
    <col min="4" max="4" width="5" style="1" bestFit="1" customWidth="1"/>
    <col min="5" max="5" width="11" style="1" bestFit="1" customWidth="1"/>
    <col min="6" max="6" width="12.25" style="85" bestFit="1" customWidth="1"/>
    <col min="7" max="7" width="10.375" style="1" customWidth="1"/>
    <col min="8" max="8" width="12.75" style="1" bestFit="1" customWidth="1"/>
    <col min="9" max="9" width="9.375" style="1" customWidth="1"/>
    <col min="10" max="10" width="3.25" style="1" customWidth="1"/>
    <col min="11" max="16384" width="9" style="1"/>
  </cols>
  <sheetData>
    <row r="1" spans="1:19" ht="32.25">
      <c r="A1" s="711" t="s">
        <v>249</v>
      </c>
      <c r="B1" s="711"/>
      <c r="C1" s="711"/>
      <c r="D1" s="711"/>
      <c r="E1" s="711"/>
      <c r="F1" s="711"/>
      <c r="G1" s="711"/>
      <c r="H1" s="711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7.25" customHeight="1">
      <c r="A2" s="383"/>
      <c r="B2" s="383"/>
      <c r="C2" s="383"/>
      <c r="D2" s="383"/>
      <c r="E2" s="383"/>
      <c r="F2" s="383"/>
      <c r="G2" s="383"/>
      <c r="H2" s="383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6.5">
      <c r="A3" s="712" t="s">
        <v>8</v>
      </c>
      <c r="B3" s="713"/>
      <c r="C3" s="714"/>
      <c r="D3" s="715" t="s">
        <v>9</v>
      </c>
      <c r="E3" s="717" t="s">
        <v>217</v>
      </c>
      <c r="F3" s="719" t="s">
        <v>10</v>
      </c>
      <c r="G3" s="721" t="s">
        <v>11</v>
      </c>
      <c r="H3" s="723" t="s">
        <v>19</v>
      </c>
    </row>
    <row r="4" spans="1:19" ht="16.5">
      <c r="A4" s="98" t="s">
        <v>5</v>
      </c>
      <c r="B4" s="72" t="s">
        <v>12</v>
      </c>
      <c r="C4" s="48" t="s">
        <v>13</v>
      </c>
      <c r="D4" s="716"/>
      <c r="E4" s="718"/>
      <c r="F4" s="720"/>
      <c r="G4" s="722"/>
      <c r="H4" s="724"/>
    </row>
    <row r="5" spans="1:19" s="3" customFormat="1" ht="15.75" customHeight="1">
      <c r="A5" s="699" t="s">
        <v>218</v>
      </c>
      <c r="B5" s="699" t="s">
        <v>219</v>
      </c>
      <c r="C5" s="702" t="s">
        <v>219</v>
      </c>
      <c r="D5" s="73" t="s">
        <v>14</v>
      </c>
      <c r="E5" s="74"/>
      <c r="F5" s="213">
        <v>104400000</v>
      </c>
      <c r="G5" s="74"/>
      <c r="H5" s="513">
        <f>SUM(E5:G5)</f>
        <v>104400000</v>
      </c>
    </row>
    <row r="6" spans="1:19" s="3" customFormat="1" ht="15.75" customHeight="1">
      <c r="A6" s="700"/>
      <c r="B6" s="700"/>
      <c r="C6" s="702"/>
      <c r="D6" s="70" t="s">
        <v>15</v>
      </c>
      <c r="E6" s="4"/>
      <c r="F6" s="89">
        <v>95249630</v>
      </c>
      <c r="G6" s="4"/>
      <c r="H6" s="513">
        <f>SUM(E6:G6)</f>
        <v>95249630</v>
      </c>
    </row>
    <row r="7" spans="1:19" s="3" customFormat="1" ht="15.75" customHeight="1">
      <c r="A7" s="700"/>
      <c r="B7" s="700"/>
      <c r="C7" s="702"/>
      <c r="D7" s="71" t="s">
        <v>16</v>
      </c>
      <c r="E7" s="42">
        <f>E5-E6</f>
        <v>0</v>
      </c>
      <c r="F7" s="514">
        <f>F6-F5</f>
        <v>-9150370</v>
      </c>
      <c r="G7" s="42"/>
      <c r="H7" s="515">
        <f>F7</f>
        <v>-9150370</v>
      </c>
    </row>
    <row r="8" spans="1:19" s="3" customFormat="1" ht="15.75" customHeight="1">
      <c r="A8" s="700"/>
      <c r="B8" s="700"/>
      <c r="C8" s="796" t="s">
        <v>126</v>
      </c>
      <c r="D8" s="140" t="s">
        <v>14</v>
      </c>
      <c r="E8" s="140"/>
      <c r="F8" s="141">
        <f>F5</f>
        <v>104400000</v>
      </c>
      <c r="G8" s="142"/>
      <c r="H8" s="141">
        <f>H2+H5</f>
        <v>104400000</v>
      </c>
    </row>
    <row r="9" spans="1:19" s="3" customFormat="1" ht="15.75" customHeight="1">
      <c r="A9" s="700"/>
      <c r="B9" s="700"/>
      <c r="C9" s="797"/>
      <c r="D9" s="143" t="s">
        <v>15</v>
      </c>
      <c r="E9" s="143"/>
      <c r="F9" s="144">
        <f>F6</f>
        <v>95249630</v>
      </c>
      <c r="G9" s="145"/>
      <c r="H9" s="144">
        <f>F9</f>
        <v>95249630</v>
      </c>
    </row>
    <row r="10" spans="1:19" s="3" customFormat="1" ht="15.75" customHeight="1">
      <c r="A10" s="701"/>
      <c r="B10" s="701"/>
      <c r="C10" s="798"/>
      <c r="D10" s="146" t="s">
        <v>16</v>
      </c>
      <c r="E10" s="146"/>
      <c r="F10" s="526">
        <f>F9-F8</f>
        <v>-9150370</v>
      </c>
      <c r="G10" s="148"/>
      <c r="H10" s="147">
        <f>F10</f>
        <v>-9150370</v>
      </c>
    </row>
    <row r="11" spans="1:19" s="3" customFormat="1" ht="15.75" customHeight="1">
      <c r="A11" s="699" t="s">
        <v>168</v>
      </c>
      <c r="B11" s="699" t="s">
        <v>122</v>
      </c>
      <c r="C11" s="702" t="s">
        <v>220</v>
      </c>
      <c r="D11" s="76" t="s">
        <v>14</v>
      </c>
      <c r="E11" s="516">
        <v>4860000</v>
      </c>
      <c r="F11" s="86"/>
      <c r="G11" s="77"/>
      <c r="H11" s="86">
        <f t="shared" ref="H11:H16" si="0">E11</f>
        <v>4860000</v>
      </c>
    </row>
    <row r="12" spans="1:19" s="3" customFormat="1" ht="15.75" customHeight="1">
      <c r="A12" s="700"/>
      <c r="B12" s="700"/>
      <c r="C12" s="702"/>
      <c r="D12" s="78" t="s">
        <v>15</v>
      </c>
      <c r="E12" s="87">
        <v>3550780</v>
      </c>
      <c r="F12" s="87"/>
      <c r="G12" s="79"/>
      <c r="H12" s="87">
        <f t="shared" si="0"/>
        <v>3550780</v>
      </c>
    </row>
    <row r="13" spans="1:19" s="3" customFormat="1" ht="15.75" customHeight="1">
      <c r="A13" s="700"/>
      <c r="B13" s="700"/>
      <c r="C13" s="702"/>
      <c r="D13" s="80" t="s">
        <v>16</v>
      </c>
      <c r="E13" s="514">
        <f>E12-E11</f>
        <v>-1309220</v>
      </c>
      <c r="F13" s="90"/>
      <c r="G13" s="82"/>
      <c r="H13" s="517">
        <f t="shared" si="0"/>
        <v>-1309220</v>
      </c>
    </row>
    <row r="14" spans="1:19" s="3" customFormat="1" ht="15.75" customHeight="1">
      <c r="A14" s="700"/>
      <c r="B14" s="700"/>
      <c r="C14" s="796" t="s">
        <v>126</v>
      </c>
      <c r="D14" s="140" t="s">
        <v>14</v>
      </c>
      <c r="E14" s="518" t="s">
        <v>221</v>
      </c>
      <c r="F14" s="141"/>
      <c r="G14" s="142"/>
      <c r="H14" s="141" t="str">
        <f t="shared" si="0"/>
        <v>4,860,000</v>
      </c>
    </row>
    <row r="15" spans="1:19" s="3" customFormat="1" ht="15.75" customHeight="1">
      <c r="A15" s="700"/>
      <c r="B15" s="700"/>
      <c r="C15" s="797"/>
      <c r="D15" s="143" t="s">
        <v>15</v>
      </c>
      <c r="E15" s="519">
        <v>3550780</v>
      </c>
      <c r="F15" s="144"/>
      <c r="G15" s="145"/>
      <c r="H15" s="144">
        <f t="shared" si="0"/>
        <v>3550780</v>
      </c>
    </row>
    <row r="16" spans="1:19" s="3" customFormat="1" ht="15.75" customHeight="1">
      <c r="A16" s="701"/>
      <c r="B16" s="701"/>
      <c r="C16" s="798"/>
      <c r="D16" s="146" t="s">
        <v>16</v>
      </c>
      <c r="E16" s="525">
        <f>E15-E14</f>
        <v>-1309220</v>
      </c>
      <c r="F16" s="147"/>
      <c r="G16" s="148"/>
      <c r="H16" s="147">
        <f t="shared" si="0"/>
        <v>-1309220</v>
      </c>
    </row>
    <row r="17" spans="1:8" s="3" customFormat="1" ht="15.75" customHeight="1">
      <c r="A17" s="699" t="s">
        <v>222</v>
      </c>
      <c r="B17" s="699" t="s">
        <v>123</v>
      </c>
      <c r="C17" s="699" t="s">
        <v>123</v>
      </c>
      <c r="D17" s="76" t="s">
        <v>14</v>
      </c>
      <c r="E17" s="76"/>
      <c r="F17" s="86">
        <v>373083000</v>
      </c>
      <c r="G17" s="77"/>
      <c r="H17" s="86">
        <f>F17</f>
        <v>373083000</v>
      </c>
    </row>
    <row r="18" spans="1:8" s="3" customFormat="1" ht="15.75" customHeight="1">
      <c r="A18" s="700"/>
      <c r="B18" s="700"/>
      <c r="C18" s="700"/>
      <c r="D18" s="78" t="s">
        <v>15</v>
      </c>
      <c r="E18" s="78"/>
      <c r="F18" s="87">
        <v>379490150</v>
      </c>
      <c r="G18" s="79"/>
      <c r="H18" s="87">
        <f>F18</f>
        <v>379490150</v>
      </c>
    </row>
    <row r="19" spans="1:8" s="3" customFormat="1" ht="15.75" customHeight="1">
      <c r="A19" s="700"/>
      <c r="B19" s="700"/>
      <c r="C19" s="701"/>
      <c r="D19" s="80" t="s">
        <v>16</v>
      </c>
      <c r="E19" s="80"/>
      <c r="F19" s="515">
        <v>6407150</v>
      </c>
      <c r="G19" s="82"/>
      <c r="H19" s="517">
        <f>F19</f>
        <v>6407150</v>
      </c>
    </row>
    <row r="20" spans="1:8" s="3" customFormat="1" ht="15.75" customHeight="1">
      <c r="A20" s="700"/>
      <c r="B20" s="700"/>
      <c r="C20" s="532" t="s">
        <v>126</v>
      </c>
      <c r="D20" s="140" t="s">
        <v>14</v>
      </c>
      <c r="E20" s="140"/>
      <c r="F20" s="141">
        <f>F17</f>
        <v>373083000</v>
      </c>
      <c r="G20" s="142"/>
      <c r="H20" s="141">
        <f>H17</f>
        <v>373083000</v>
      </c>
    </row>
    <row r="21" spans="1:8" s="3" customFormat="1" ht="15.75" customHeight="1">
      <c r="A21" s="700"/>
      <c r="B21" s="700"/>
      <c r="C21" s="533"/>
      <c r="D21" s="143" t="s">
        <v>15</v>
      </c>
      <c r="E21" s="143"/>
      <c r="F21" s="144">
        <f>F18</f>
        <v>379490150</v>
      </c>
      <c r="G21" s="145"/>
      <c r="H21" s="144">
        <f t="shared" ref="H21:H37" si="1">F21</f>
        <v>379490150</v>
      </c>
    </row>
    <row r="22" spans="1:8" s="3" customFormat="1" ht="15.75" customHeight="1">
      <c r="A22" s="701"/>
      <c r="B22" s="701"/>
      <c r="C22" s="534"/>
      <c r="D22" s="146" t="s">
        <v>16</v>
      </c>
      <c r="E22" s="146"/>
      <c r="F22" s="520">
        <v>6407150</v>
      </c>
      <c r="G22" s="148"/>
      <c r="H22" s="520">
        <f t="shared" si="1"/>
        <v>6407150</v>
      </c>
    </row>
    <row r="23" spans="1:8" s="3" customFormat="1" ht="15.75" customHeight="1">
      <c r="A23" s="699" t="s">
        <v>171</v>
      </c>
      <c r="B23" s="699" t="s">
        <v>250</v>
      </c>
      <c r="C23" s="699" t="s">
        <v>223</v>
      </c>
      <c r="D23" s="76" t="s">
        <v>14</v>
      </c>
      <c r="E23" s="76"/>
      <c r="F23" s="86">
        <v>5661000</v>
      </c>
      <c r="G23" s="77"/>
      <c r="H23" s="86">
        <f t="shared" si="1"/>
        <v>5661000</v>
      </c>
    </row>
    <row r="24" spans="1:8" s="3" customFormat="1" ht="15.75" customHeight="1">
      <c r="A24" s="700"/>
      <c r="B24" s="700"/>
      <c r="C24" s="700"/>
      <c r="D24" s="78" t="s">
        <v>15</v>
      </c>
      <c r="E24" s="78"/>
      <c r="F24" s="87">
        <v>5660164</v>
      </c>
      <c r="G24" s="79"/>
      <c r="H24" s="87">
        <f t="shared" si="1"/>
        <v>5660164</v>
      </c>
    </row>
    <row r="25" spans="1:8" s="3" customFormat="1" ht="15.75" customHeight="1">
      <c r="A25" s="700"/>
      <c r="B25" s="700"/>
      <c r="C25" s="701"/>
      <c r="D25" s="80" t="s">
        <v>16</v>
      </c>
      <c r="E25" s="80"/>
      <c r="F25" s="101">
        <f>F24-F23</f>
        <v>-836</v>
      </c>
      <c r="G25" s="521"/>
      <c r="H25" s="517">
        <f t="shared" si="1"/>
        <v>-836</v>
      </c>
    </row>
    <row r="26" spans="1:8" s="3" customFormat="1" ht="15.75" customHeight="1">
      <c r="A26" s="700"/>
      <c r="B26" s="700"/>
      <c r="C26" s="796" t="s">
        <v>126</v>
      </c>
      <c r="D26" s="140" t="s">
        <v>14</v>
      </c>
      <c r="E26" s="140"/>
      <c r="F26" s="141">
        <f>F23</f>
        <v>5661000</v>
      </c>
      <c r="G26" s="142"/>
      <c r="H26" s="141">
        <f t="shared" si="1"/>
        <v>5661000</v>
      </c>
    </row>
    <row r="27" spans="1:8" s="3" customFormat="1" ht="15.75" customHeight="1">
      <c r="A27" s="700"/>
      <c r="B27" s="700"/>
      <c r="C27" s="797"/>
      <c r="D27" s="143" t="s">
        <v>15</v>
      </c>
      <c r="E27" s="143"/>
      <c r="F27" s="144">
        <f>F24</f>
        <v>5660164</v>
      </c>
      <c r="G27" s="145"/>
      <c r="H27" s="144">
        <f t="shared" si="1"/>
        <v>5660164</v>
      </c>
    </row>
    <row r="28" spans="1:8" s="3" customFormat="1" ht="15.75" customHeight="1">
      <c r="A28" s="701"/>
      <c r="B28" s="701"/>
      <c r="C28" s="798"/>
      <c r="D28" s="146" t="s">
        <v>16</v>
      </c>
      <c r="E28" s="146"/>
      <c r="F28" s="527">
        <f>F27-F26</f>
        <v>-836</v>
      </c>
      <c r="G28" s="148"/>
      <c r="H28" s="147">
        <f t="shared" si="1"/>
        <v>-836</v>
      </c>
    </row>
    <row r="29" spans="1:8" s="3" customFormat="1" ht="15.75" customHeight="1">
      <c r="A29" s="699" t="s">
        <v>125</v>
      </c>
      <c r="B29" s="743" t="s">
        <v>125</v>
      </c>
      <c r="C29" s="702" t="s">
        <v>224</v>
      </c>
      <c r="D29" s="76" t="s">
        <v>14</v>
      </c>
      <c r="E29" s="76"/>
      <c r="F29" s="86">
        <v>200000</v>
      </c>
      <c r="G29" s="522"/>
      <c r="H29" s="86">
        <f t="shared" si="1"/>
        <v>200000</v>
      </c>
    </row>
    <row r="30" spans="1:8" s="3" customFormat="1" ht="15.75" customHeight="1">
      <c r="A30" s="700"/>
      <c r="B30" s="741"/>
      <c r="C30" s="702"/>
      <c r="D30" s="78" t="s">
        <v>15</v>
      </c>
      <c r="E30" s="78"/>
      <c r="F30" s="87">
        <v>4498</v>
      </c>
      <c r="G30" s="79"/>
      <c r="H30" s="87">
        <f t="shared" si="1"/>
        <v>4498</v>
      </c>
    </row>
    <row r="31" spans="1:8" s="3" customFormat="1" ht="15.75" customHeight="1">
      <c r="A31" s="700"/>
      <c r="B31" s="741"/>
      <c r="C31" s="702"/>
      <c r="D31" s="80" t="s">
        <v>16</v>
      </c>
      <c r="E31" s="80"/>
      <c r="F31" s="101">
        <f>F30-F29</f>
        <v>-195502</v>
      </c>
      <c r="G31" s="521"/>
      <c r="H31" s="517">
        <f t="shared" si="1"/>
        <v>-195502</v>
      </c>
    </row>
    <row r="32" spans="1:8" s="3" customFormat="1" ht="15.75" customHeight="1">
      <c r="A32" s="700"/>
      <c r="B32" s="741"/>
      <c r="C32" s="796" t="s">
        <v>126</v>
      </c>
      <c r="D32" s="140" t="s">
        <v>14</v>
      </c>
      <c r="E32" s="140"/>
      <c r="F32" s="141">
        <f>F29</f>
        <v>200000</v>
      </c>
      <c r="G32" s="142"/>
      <c r="H32" s="141">
        <f t="shared" si="1"/>
        <v>200000</v>
      </c>
    </row>
    <row r="33" spans="1:23" s="3" customFormat="1" ht="15.75" customHeight="1">
      <c r="A33" s="700"/>
      <c r="B33" s="741"/>
      <c r="C33" s="797"/>
      <c r="D33" s="143" t="s">
        <v>15</v>
      </c>
      <c r="E33" s="143"/>
      <c r="F33" s="144">
        <f>F30</f>
        <v>4498</v>
      </c>
      <c r="G33" s="145"/>
      <c r="H33" s="144">
        <f t="shared" si="1"/>
        <v>4498</v>
      </c>
    </row>
    <row r="34" spans="1:23" s="3" customFormat="1" ht="15.75" customHeight="1">
      <c r="A34" s="700"/>
      <c r="B34" s="741"/>
      <c r="C34" s="798"/>
      <c r="D34" s="146" t="s">
        <v>16</v>
      </c>
      <c r="E34" s="146"/>
      <c r="F34" s="527">
        <f>F33-F32</f>
        <v>-195502</v>
      </c>
      <c r="G34" s="148"/>
      <c r="H34" s="147">
        <f t="shared" si="1"/>
        <v>-195502</v>
      </c>
    </row>
    <row r="35" spans="1:23" s="3" customFormat="1" ht="15.75" customHeight="1">
      <c r="A35" s="700"/>
      <c r="B35" s="741"/>
      <c r="C35" s="702" t="s">
        <v>225</v>
      </c>
      <c r="D35" s="5" t="s">
        <v>14</v>
      </c>
      <c r="E35" s="5"/>
      <c r="F35" s="88">
        <v>4800000</v>
      </c>
      <c r="G35" s="43"/>
      <c r="H35" s="88">
        <f t="shared" si="1"/>
        <v>4800000</v>
      </c>
    </row>
    <row r="36" spans="1:23" s="3" customFormat="1" ht="15.75" customHeight="1">
      <c r="A36" s="700"/>
      <c r="B36" s="741"/>
      <c r="C36" s="702"/>
      <c r="D36" s="6" t="s">
        <v>15</v>
      </c>
      <c r="E36" s="6"/>
      <c r="F36" s="89">
        <v>3481220</v>
      </c>
      <c r="G36" s="44"/>
      <c r="H36" s="89">
        <f t="shared" si="1"/>
        <v>3481220</v>
      </c>
    </row>
    <row r="37" spans="1:23" s="3" customFormat="1" ht="15.75" customHeight="1">
      <c r="A37" s="700"/>
      <c r="B37" s="741"/>
      <c r="C37" s="702"/>
      <c r="D37" s="7" t="s">
        <v>16</v>
      </c>
      <c r="E37" s="7"/>
      <c r="F37" s="101">
        <f>F36-F35</f>
        <v>-1318780</v>
      </c>
      <c r="G37" s="523"/>
      <c r="H37" s="515">
        <f t="shared" si="1"/>
        <v>-1318780</v>
      </c>
    </row>
    <row r="38" spans="1:23" s="3" customFormat="1" ht="15.75" customHeight="1">
      <c r="A38" s="700"/>
      <c r="B38" s="741"/>
      <c r="C38" s="796" t="s">
        <v>126</v>
      </c>
      <c r="D38" s="140" t="s">
        <v>14</v>
      </c>
      <c r="E38" s="140"/>
      <c r="F38" s="141">
        <f>F35</f>
        <v>4800000</v>
      </c>
      <c r="G38" s="142"/>
      <c r="H38" s="141">
        <f>H35</f>
        <v>4800000</v>
      </c>
    </row>
    <row r="39" spans="1:23" s="3" customFormat="1" ht="15.75" customHeight="1">
      <c r="A39" s="700"/>
      <c r="B39" s="741"/>
      <c r="C39" s="797"/>
      <c r="D39" s="143" t="s">
        <v>15</v>
      </c>
      <c r="E39" s="143"/>
      <c r="F39" s="144">
        <f>F36</f>
        <v>3481220</v>
      </c>
      <c r="G39" s="145"/>
      <c r="H39" s="144">
        <f>H36</f>
        <v>3481220</v>
      </c>
    </row>
    <row r="40" spans="1:23" s="3" customFormat="1" ht="15.75" customHeight="1">
      <c r="A40" s="700"/>
      <c r="B40" s="742"/>
      <c r="C40" s="798"/>
      <c r="D40" s="146" t="s">
        <v>16</v>
      </c>
      <c r="E40" s="146"/>
      <c r="F40" s="147">
        <f>F37</f>
        <v>-1318780</v>
      </c>
      <c r="G40" s="148"/>
      <c r="H40" s="147">
        <f>H37</f>
        <v>-1318780</v>
      </c>
    </row>
    <row r="41" spans="1:23" s="3" customFormat="1" ht="15.75" customHeight="1">
      <c r="A41" s="700"/>
      <c r="B41" s="816" t="s">
        <v>251</v>
      </c>
      <c r="C41" s="817"/>
      <c r="D41" s="535" t="s">
        <v>252</v>
      </c>
      <c r="E41" s="535"/>
      <c r="F41" s="536">
        <f>F32+F38</f>
        <v>5000000</v>
      </c>
      <c r="G41" s="537"/>
      <c r="H41" s="536">
        <f>H32+H38</f>
        <v>5000000</v>
      </c>
    </row>
    <row r="42" spans="1:23" s="3" customFormat="1" ht="15.75" customHeight="1">
      <c r="A42" s="700"/>
      <c r="B42" s="818"/>
      <c r="C42" s="819"/>
      <c r="D42" s="542" t="s">
        <v>253</v>
      </c>
      <c r="E42" s="543"/>
      <c r="F42" s="544">
        <f>F33+F39</f>
        <v>3485718</v>
      </c>
      <c r="G42" s="545"/>
      <c r="H42" s="544">
        <f>H33+H39</f>
        <v>3485718</v>
      </c>
    </row>
    <row r="43" spans="1:23" s="3" customFormat="1" ht="15.75" customHeight="1">
      <c r="A43" s="701"/>
      <c r="B43" s="820"/>
      <c r="C43" s="821"/>
      <c r="D43" s="535" t="s">
        <v>254</v>
      </c>
      <c r="E43" s="539"/>
      <c r="F43" s="540">
        <f>F42-F41</f>
        <v>-1514282</v>
      </c>
      <c r="G43" s="541"/>
      <c r="H43" s="540">
        <f>H42-H41</f>
        <v>-1514282</v>
      </c>
    </row>
    <row r="44" spans="1:23" s="3" customFormat="1" ht="15.75" customHeight="1">
      <c r="A44" s="805" t="s">
        <v>17</v>
      </c>
      <c r="B44" s="805"/>
      <c r="C44" s="805"/>
      <c r="D44" s="75" t="s">
        <v>14</v>
      </c>
      <c r="E44" s="538" t="str">
        <f>E14</f>
        <v>4,860,000</v>
      </c>
      <c r="F44" s="91">
        <f>F8+F20+F26+F41</f>
        <v>488144000</v>
      </c>
      <c r="G44" s="45"/>
      <c r="H44" s="91">
        <f>E44+F44</f>
        <v>493004000</v>
      </c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</row>
    <row r="45" spans="1:23" s="3" customFormat="1" ht="15.75" customHeight="1">
      <c r="A45" s="805"/>
      <c r="B45" s="805"/>
      <c r="C45" s="805"/>
      <c r="D45" s="8" t="s">
        <v>15</v>
      </c>
      <c r="E45" s="530">
        <f>E15</f>
        <v>3550780</v>
      </c>
      <c r="F45" s="91">
        <f>F9+F21+F27+F42</f>
        <v>483885662</v>
      </c>
      <c r="G45" s="47"/>
      <c r="H45" s="91">
        <f>E45+F45</f>
        <v>487436442</v>
      </c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</row>
    <row r="46" spans="1:23" s="3" customFormat="1" ht="15.75" customHeight="1">
      <c r="A46" s="805"/>
      <c r="B46" s="805"/>
      <c r="C46" s="805"/>
      <c r="D46" s="172" t="s">
        <v>16</v>
      </c>
      <c r="E46" s="531">
        <f>E16</f>
        <v>-1309220</v>
      </c>
      <c r="F46" s="529">
        <f>F45-F44</f>
        <v>-4258338</v>
      </c>
      <c r="G46" s="528"/>
      <c r="H46" s="174">
        <f>E46+F46</f>
        <v>-5567558</v>
      </c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</row>
    <row r="47" spans="1:23" s="3" customFormat="1" ht="12.75" customHeight="1">
      <c r="F47" s="84"/>
      <c r="H47" s="524"/>
    </row>
    <row r="48" spans="1:23" s="3" customFormat="1" ht="12.75" customHeight="1">
      <c r="F48" s="84"/>
      <c r="H48" s="524"/>
    </row>
    <row r="49" spans="6:8" s="3" customFormat="1" ht="12.75" customHeight="1">
      <c r="F49" s="84"/>
      <c r="H49" s="524"/>
    </row>
    <row r="50" spans="6:8" s="3" customFormat="1" ht="12.75" customHeight="1">
      <c r="F50" s="84"/>
      <c r="H50" s="524"/>
    </row>
    <row r="51" spans="6:8" s="3" customFormat="1" ht="12.75" customHeight="1">
      <c r="F51" s="84"/>
    </row>
    <row r="52" spans="6:8" s="3" customFormat="1" ht="12.75" customHeight="1">
      <c r="F52" s="84"/>
    </row>
    <row r="53" spans="6:8" s="3" customFormat="1" ht="12.75" customHeight="1">
      <c r="F53" s="84"/>
    </row>
    <row r="54" spans="6:8" s="3" customFormat="1" ht="12.75" customHeight="1">
      <c r="F54" s="84"/>
    </row>
    <row r="55" spans="6:8" s="3" customFormat="1" ht="12.75" customHeight="1">
      <c r="F55" s="84"/>
    </row>
    <row r="56" spans="6:8" s="3" customFormat="1" ht="12.75" customHeight="1">
      <c r="F56" s="84"/>
    </row>
    <row r="57" spans="6:8" s="3" customFormat="1" ht="12.75" customHeight="1">
      <c r="F57" s="84"/>
    </row>
    <row r="58" spans="6:8" s="3" customFormat="1" ht="12.75" customHeight="1">
      <c r="F58" s="84"/>
    </row>
    <row r="59" spans="6:8" s="3" customFormat="1" ht="12.75" customHeight="1">
      <c r="F59" s="84"/>
    </row>
    <row r="60" spans="6:8" s="3" customFormat="1" ht="12.75" customHeight="1">
      <c r="F60" s="84"/>
    </row>
    <row r="61" spans="6:8" s="3" customFormat="1" ht="12.75" customHeight="1">
      <c r="F61" s="84"/>
    </row>
    <row r="62" spans="6:8" s="3" customFormat="1" ht="12.75" customHeight="1">
      <c r="F62" s="84"/>
    </row>
    <row r="63" spans="6:8" s="3" customFormat="1" ht="12.75" customHeight="1">
      <c r="F63" s="84"/>
    </row>
    <row r="64" spans="6:8" s="3" customFormat="1" ht="12.75" customHeight="1">
      <c r="F64" s="84"/>
    </row>
    <row r="65" spans="6:6" s="3" customFormat="1" ht="12.75" customHeight="1">
      <c r="F65" s="84"/>
    </row>
  </sheetData>
  <mergeCells count="30">
    <mergeCell ref="A1:H1"/>
    <mergeCell ref="A3:C3"/>
    <mergeCell ref="D3:D4"/>
    <mergeCell ref="E3:E4"/>
    <mergeCell ref="F3:F4"/>
    <mergeCell ref="G3:G4"/>
    <mergeCell ref="H3:H4"/>
    <mergeCell ref="A5:A10"/>
    <mergeCell ref="B5:B10"/>
    <mergeCell ref="C5:C7"/>
    <mergeCell ref="C8:C10"/>
    <mergeCell ref="A11:A16"/>
    <mergeCell ref="B11:B16"/>
    <mergeCell ref="C11:C13"/>
    <mergeCell ref="C14:C16"/>
    <mergeCell ref="A44:C46"/>
    <mergeCell ref="A17:A22"/>
    <mergeCell ref="B17:B22"/>
    <mergeCell ref="A23:A28"/>
    <mergeCell ref="B23:B28"/>
    <mergeCell ref="B41:C43"/>
    <mergeCell ref="A29:A43"/>
    <mergeCell ref="C26:C28"/>
    <mergeCell ref="B29:B40"/>
    <mergeCell ref="C29:C31"/>
    <mergeCell ref="C32:C34"/>
    <mergeCell ref="C35:C37"/>
    <mergeCell ref="C38:C40"/>
    <mergeCell ref="C17:C19"/>
    <mergeCell ref="C23:C25"/>
  </mergeCells>
  <phoneticPr fontId="33" type="noConversion"/>
  <pageMargins left="0.70866141732283472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25</vt:i4>
      </vt:variant>
      <vt:variant>
        <vt:lpstr>이름이 지정된 범위</vt:lpstr>
      </vt:variant>
      <vt:variant>
        <vt:i4>9</vt:i4>
      </vt:variant>
    </vt:vector>
  </HeadingPairs>
  <TitlesOfParts>
    <vt:vector size="34" baseType="lpstr">
      <vt:lpstr>재단법인세입결산서</vt:lpstr>
      <vt:lpstr>재단법인세출결산서 </vt:lpstr>
      <vt:lpstr>수가성노인복지센터 세입결산서</vt:lpstr>
      <vt:lpstr>수가성노인복지센터세출결산서</vt:lpstr>
      <vt:lpstr>수가성요양보호사교육원세출결산서</vt:lpstr>
      <vt:lpstr>수가성요양보호사교육원세입결산서</vt:lpstr>
      <vt:lpstr>복지용구세입결산서</vt:lpstr>
      <vt:lpstr>복지용구세출결산서</vt:lpstr>
      <vt:lpstr>요양원세입결산서</vt:lpstr>
      <vt:lpstr>요양원세출결산서</vt:lpstr>
      <vt:lpstr>빨래차세입결산서</vt:lpstr>
      <vt:lpstr>빨래차세출결산서</vt:lpstr>
      <vt:lpstr>노인돌봄세입결산서</vt:lpstr>
      <vt:lpstr>노인돌봄세출결산서</vt:lpstr>
      <vt:lpstr>과목전용조서</vt:lpstr>
      <vt:lpstr>예비비사용조서</vt:lpstr>
      <vt:lpstr>기본재산수입명세서</vt:lpstr>
      <vt:lpstr>사업수입명세서</vt:lpstr>
      <vt:lpstr>정부보조금명세서</vt:lpstr>
      <vt:lpstr>후원금(금전)수입명세서</vt:lpstr>
      <vt:lpstr>인건비명세서</vt:lpstr>
      <vt:lpstr>사업비명세서</vt:lpstr>
      <vt:lpstr>기타비용명세서</vt:lpstr>
      <vt:lpstr>감사보고서</vt:lpstr>
      <vt:lpstr>총괄표</vt:lpstr>
      <vt:lpstr>수가성노인복지센터세출결산서!Print_Area</vt:lpstr>
      <vt:lpstr>수가성요양보호사교육원세입결산서!Print_Area</vt:lpstr>
      <vt:lpstr>수가성요양보호사교육원세출결산서!Print_Area</vt:lpstr>
      <vt:lpstr>인건비명세서!Print_Area</vt:lpstr>
      <vt:lpstr>복지용구세입결산서!Print_Titles</vt:lpstr>
      <vt:lpstr>복지용구세출결산서!Print_Titles</vt:lpstr>
      <vt:lpstr>수가성노인복지센터세출결산서!Print_Titles</vt:lpstr>
      <vt:lpstr>수가성요양보호사교육원세입결산서!Print_Titles</vt:lpstr>
      <vt:lpstr>수가성요양보호사교육원세출결산서!Print_Titles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2010-04-07T03:28:39Z</cp:lastPrinted>
  <dcterms:created xsi:type="dcterms:W3CDTF">2006-09-13T11:19:49Z</dcterms:created>
  <dcterms:modified xsi:type="dcterms:W3CDTF">2012-03-27T01:05:04Z</dcterms:modified>
</cp:coreProperties>
</file>